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Budget" sheetId="2" state="visible" r:id="rId2"/>
    <sheet name="Actuals" sheetId="3" state="visible" r:id="rId3"/>
    <sheet name="Variance" sheetId="4" state="visible" r:id="rId4"/>
    <sheet name="Forecast" sheetId="5" state="visible" r:id="rId5"/>
  </sheets>
  <definedNames>
    <definedName name="CurrentMonth">Budget!$B$4</definedName>
    <definedName name="BudgetYear">Budget!$B$5</definedName>
    <definedName name="MonthsElapsed">Budget!$B$6</definedName>
    <definedName name="MonthStart">Budget!$B$7</definedName>
  </definedNames>
  <calcPr calcId="124519" fullCalcOnLoad="1"/>
</workbook>
</file>

<file path=xl/styles.xml><?xml version="1.0" encoding="utf-8"?>
<styleSheet xmlns="http://schemas.openxmlformats.org/spreadsheetml/2006/main">
  <numFmts count="5">
    <numFmt numFmtId="164" formatCode="yyyy-mm-dd"/>
    <numFmt numFmtId="165" formatCode="$#,##0;($#,##0);-"/>
    <numFmt numFmtId="166" formatCode="0.0%"/>
    <numFmt numFmtId="167" formatCode="$#,##0.00;($#,##0.00);-"/>
    <numFmt numFmtId="168" formatCode="mmm yyyy"/>
  </numFmts>
  <fonts count="8">
    <font>
      <name val="Calibri"/>
      <family val="2"/>
      <color theme="1"/>
      <sz val="11"/>
      <scheme val="minor"/>
    </font>
    <font>
      <name val="Arial"/>
      <b val="1"/>
      <sz val="14"/>
    </font>
    <font>
      <name val="Arial"/>
      <i val="1"/>
      <color rgb="00595959"/>
      <sz val="9"/>
    </font>
    <font>
      <name val="Arial"/>
      <b val="1"/>
      <sz val="10"/>
    </font>
    <font>
      <name val="Arial"/>
      <color rgb="000000FF"/>
      <sz val="10"/>
    </font>
    <font>
      <name val="Arial"/>
      <b val="1"/>
      <color rgb="00FFFFFF"/>
      <sz val="10"/>
    </font>
    <font>
      <name val="Arial"/>
      <sz val="10"/>
    </font>
    <font>
      <name val="Arial"/>
      <b val="1"/>
      <color rgb="000000FF"/>
      <sz val="10"/>
    </font>
  </fonts>
  <fills count="5">
    <fill>
      <patternFill/>
    </fill>
    <fill>
      <patternFill patternType="gray125"/>
    </fill>
    <fill>
      <patternFill patternType="solid">
        <fgColor rgb="00FFF2CC"/>
      </patternFill>
    </fill>
    <fill>
      <patternFill patternType="solid">
        <fgColor rgb="00217346"/>
      </patternFill>
    </fill>
    <fill>
      <patternFill patternType="solid">
        <fgColor rgb="00F2F2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6" fillId="0" borderId="0" applyAlignment="1" pivotButton="0" quotePrefix="0" xfId="0">
      <alignment vertical="top" wrapText="1"/>
    </xf>
    <xf numFmtId="0" fontId="7" fillId="2" borderId="0" pivotButton="0" quotePrefix="0" xfId="0"/>
    <xf numFmtId="164" fontId="4" fillId="2" borderId="1" pivotButton="0" quotePrefix="0" xfId="0"/>
    <xf numFmtId="3" fontId="3" fillId="0" borderId="1" pivotButton="0" quotePrefix="0" xfId="0"/>
    <xf numFmtId="164" fontId="3" fillId="0" borderId="1" pivotButton="0" quotePrefix="0" xfId="0"/>
    <xf numFmtId="0" fontId="5" fillId="3" borderId="1" applyAlignment="1" pivotButton="0" quotePrefix="0" xfId="0">
      <alignment horizontal="center" vertical="center" wrapText="1"/>
    </xf>
    <xf numFmtId="0" fontId="4" fillId="2" borderId="1" pivotButton="0" quotePrefix="0" xfId="0"/>
    <xf numFmtId="165" fontId="4" fillId="2" borderId="1" pivotButton="0" quotePrefix="0" xfId="0"/>
    <xf numFmtId="165" fontId="6" fillId="0" borderId="1" pivotButton="0" quotePrefix="0" xfId="0"/>
    <xf numFmtId="166" fontId="6" fillId="0" borderId="1" pivotButton="0" quotePrefix="0" xfId="0"/>
    <xf numFmtId="165" fontId="3" fillId="4" borderId="1" pivotButton="0" quotePrefix="0" xfId="0"/>
    <xf numFmtId="166" fontId="3" fillId="4" borderId="1" pivotButton="0" quotePrefix="0" xfId="0"/>
    <xf numFmtId="167" fontId="4" fillId="2" borderId="1" pivotButton="0" quotePrefix="0" xfId="0"/>
    <xf numFmtId="164" fontId="6" fillId="0" borderId="1" pivotButton="0" quotePrefix="0" xfId="0"/>
    <xf numFmtId="0" fontId="6" fillId="0" borderId="1" pivotButton="0" quotePrefix="0" xfId="0"/>
    <xf numFmtId="0" fontId="6" fillId="0" borderId="0" pivotButton="0" quotePrefix="0" xfId="0"/>
    <xf numFmtId="3" fontId="6" fillId="0" borderId="1" pivotButton="0" quotePrefix="0" xfId="0"/>
    <xf numFmtId="168" fontId="3" fillId="0" borderId="1" pivotButton="0" quotePrefix="0" xfId="0"/>
    <xf numFmtId="165" fontId="3"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5"/>
  <sheetViews>
    <sheetView workbookViewId="0">
      <selection activeCell="A1" sqref="A1"/>
    </sheetView>
  </sheetViews>
  <sheetFormatPr baseColWidth="8" defaultRowHeight="15"/>
  <cols>
    <col width="104" customWidth="1" min="1" max="1"/>
  </cols>
  <sheetData>
    <row r="1">
      <c r="A1" s="1" t="inlineStr">
        <is>
          <t>Business Budget Planner</t>
        </is>
      </c>
    </row>
    <row r="2">
      <c r="A2" s="2" t="inlineStr">
        <is>
          <t>Free template from spreadsheet.partners — free for commercial use, no attribution needed.</t>
        </is>
      </c>
    </row>
    <row r="4">
      <c r="A4" s="3" t="inlineStr">
        <is>
          <t>What to do first</t>
        </is>
      </c>
    </row>
    <row r="5">
      <c r="A5" s="4" t="inlineStr">
        <is>
          <t>1. Set the reporting month in Budget!B4 — any date inside the month.  2. List your categories and owners on Budget, with a monthly plan and an annual plan for each.  3. Paste the transaction export onto Actuals.  Nothing else on any tab is typed.</t>
        </is>
      </c>
    </row>
    <row r="7">
      <c r="A7" s="3" t="inlineStr">
        <is>
          <t>Mapping your chart of accounts onto the categories</t>
        </is>
      </c>
    </row>
    <row r="8">
      <c r="A8" s="4" t="inlineStr">
        <is>
          <t>Export the transaction list from Xero, QuickBooks or your ledger with date, account, description and amount. Paste date into column A, the category into column B, the description into C and the amount into D. Column B is the join: it must match column A on the Budget sheet exactly. Do the mapping once — a lookup column in the export, or a find-and-replace on the account name — and every later refresh is a straight paste. Column G on Actuals flags any line whose category does not exist on Budget, and cell K7 counts them: that count is the first thing to look at after a paste.</t>
        </is>
      </c>
    </row>
    <row r="10">
      <c r="A10" s="3" t="inlineStr">
        <is>
          <t>Spend that does not fit a category</t>
        </is>
      </c>
    </row>
    <row r="11">
      <c r="A11" s="4" t="inlineStr">
        <is>
          <t>Give it a category rather than leaving it blank. An 'Other' line that grows past a few percent of spend is itself the finding — it means the category list no longer describes how you actually spend, and the fix is to split it, not to make it bigger.</t>
        </is>
      </c>
    </row>
    <row r="13">
      <c r="A13" s="3" t="inlineStr">
        <is>
          <t>The sign convention</t>
        </is>
      </c>
    </row>
    <row r="14">
      <c r="A14" s="4" t="inlineStr">
        <is>
          <t>Variance is plan minus actual everywhere in this workbook. On a cost line that means positive is favourable — you spent less than planned — and negative is an overrun. It is the same on the Budget sheet, both Variance blocks and the Forecast, so a column of variances can be read without stopping to work out which way round it is.</t>
        </is>
      </c>
    </row>
    <row r="16">
      <c r="A16" s="3" t="inlineStr">
        <is>
          <t>Monthly plan and annual plan are separate cells</t>
        </is>
      </c>
    </row>
    <row r="17">
      <c r="A17" s="4" t="inlineStr">
        <is>
          <t>Not annual ÷ 12, on purpose. The monthly plan is the smooth run rate you compare each month against; the annual plan is the real commitment. When spend is lumpy — an agency retainer billed quarterly in advance, an annual licence, seasonal marketing — the two genuinely differ, and the gap between them is information rather than an error.</t>
        </is>
      </c>
    </row>
    <row r="19">
      <c r="A19" s="3" t="inlineStr">
        <is>
          <t>What the worked example looks like here</t>
        </is>
      </c>
    </row>
    <row r="20">
      <c r="A20" s="4" t="inlineStr">
        <is>
          <t>Marketing is budgeted at 22,000 a month. March actuals total 28,140 because a quarterly agency retainer was booked in advance against a monthly plan, which shows as 127.9% in column F and a negative variance in column E. That is the whole point of monthly granularity: the same annual number reviewed at half year would have surfaced it in month six. The answer was to reprofile the plan, not to cut the spend.</t>
        </is>
      </c>
    </row>
    <row r="22">
      <c r="A22" s="3" t="inlineStr">
        <is>
          <t>Why actuals are never typed on the Budget sheet</t>
        </is>
      </c>
    </row>
    <row r="23">
      <c r="A23" s="4" t="inlineStr">
        <is>
          <t>Every figure in columns D, H and K is a SUMIFS over the Actuals sheet, filtered by category and by month. Retyping totals from the accounting export is where budgets start disagreeing with the ledger, and once they disagree nobody trusts either.</t>
        </is>
      </c>
    </row>
    <row r="25">
      <c r="A25" s="3" t="inlineStr">
        <is>
          <t>Reading the Variance tab</t>
        </is>
      </c>
    </row>
    <row r="26">
      <c r="A26" s="4" t="inlineStr">
        <is>
          <t>The top block is the whole company month by month, with cumulative columns so you can see the year-to-date position without adding up. The middle block is by owner, for the reporting month — type your owner names into column A, spelled as they are on Budget. The bottom grid is category by month; months after the reporting month are left blank rather than showing an unspent plan as a favourable variance.</t>
        </is>
      </c>
    </row>
    <row r="28">
      <c r="A28" s="3" t="inlineStr">
        <is>
          <t>Reading the Forecast tab</t>
        </is>
      </c>
    </row>
    <row r="29">
      <c r="A29" s="4" t="inlineStr">
        <is>
          <t>Year-to-date spend ÷ months elapsed × 12, compared with the annual plan. It is a run rate, so it is only a forecast for spend that is even across the year. Where it is not, reprofile the annual plan on Budget rather than arguing with this column. Status flags anything projected more than 5% over plan.</t>
        </is>
      </c>
    </row>
    <row r="31">
      <c r="A31" s="3" t="inlineStr">
        <is>
          <t>Monthly or quarterly?</t>
        </is>
      </c>
    </row>
    <row r="32">
      <c r="A32" s="4" t="inlineStr">
        <is>
          <t>Budget monthly even if you only review quarterly. Monthly granularity is what lets you profile spend that is not even across the year, and a quarterly view is a simple aggregation of it. The reverse is not true: you cannot recover a month from a quarter.</t>
        </is>
      </c>
    </row>
    <row r="35">
      <c r="A35" s="5" t="inlineStr">
        <is>
          <t>Blue text on a yellow fill = type here. Black = calculated, leave alone.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213"/>
  <sheetViews>
    <sheetView workbookViewId="0">
      <pane ySplit="8" topLeftCell="A9" activePane="bottomLeft" state="frozen"/>
      <selection pane="bottomLeft" activeCell="A1" sqref="A1"/>
    </sheetView>
  </sheetViews>
  <sheetFormatPr baseColWidth="8" defaultRowHeight="15"/>
  <cols>
    <col width="26" customWidth="1" min="1" max="1"/>
    <col width="16" customWidth="1" min="2" max="2"/>
    <col width="15" customWidth="1" min="3" max="3"/>
    <col width="15" customWidth="1" min="4" max="4"/>
    <col width="15" customWidth="1" min="5" max="5"/>
    <col width="11" customWidth="1" min="6" max="6"/>
    <col width="15" customWidth="1" min="7" max="7"/>
    <col width="15" customWidth="1" min="8" max="8"/>
    <col width="15" customWidth="1" min="9" max="9"/>
    <col width="15" customWidth="1" min="10" max="10"/>
    <col width="17" customWidth="1" min="11" max="11"/>
    <col width="13" customWidth="1" min="12" max="12"/>
  </cols>
  <sheetData>
    <row r="1">
      <c r="A1" s="1" t="inlineStr">
        <is>
          <t>Budget — one row per category, plan and actual side by side</t>
        </is>
      </c>
    </row>
    <row r="2">
      <c r="A2" s="2" t="inlineStr">
        <is>
          <t>Type the yellow cells. Actual, variance and everything to the right of it are summed out of the Actuals sheet, so the budget is never retyped from the accounting export.</t>
        </is>
      </c>
    </row>
    <row r="4">
      <c r="A4" s="3" t="inlineStr">
        <is>
          <t>Reporting month</t>
        </is>
      </c>
      <c r="B4" s="6" t="n">
        <v>46082</v>
      </c>
      <c r="C4" s="2" t="inlineStr">
        <is>
          <t>Any date inside the month you are reporting. Every tab follows this one cell.</t>
        </is>
      </c>
    </row>
    <row r="5">
      <c r="A5" s="3" t="inlineStr">
        <is>
          <t>Budget year</t>
        </is>
      </c>
      <c r="B5" s="7">
        <f>YEAR($B$4)</f>
        <v/>
      </c>
      <c r="C5" s="2" t="inlineStr">
        <is>
          <t>Taken from the reporting month.</t>
        </is>
      </c>
    </row>
    <row r="6">
      <c r="A6" s="3" t="inlineStr">
        <is>
          <t>Months elapsed</t>
        </is>
      </c>
      <c r="B6" s="7">
        <f>MONTH($B$4)</f>
        <v/>
      </c>
      <c r="C6" s="2" t="inlineStr">
        <is>
          <t>Drives year-to-date plan and the run rate on Forecast.</t>
        </is>
      </c>
    </row>
    <row r="7">
      <c r="A7" s="3" t="inlineStr">
        <is>
          <t>Month start</t>
        </is>
      </c>
      <c r="B7" s="8">
        <f>DATE(YEAR($B$4),MONTH($B$4),1)</f>
        <v/>
      </c>
      <c r="C7" s="2" t="inlineStr">
        <is>
          <t>The key the Actuals sheet is matched on.</t>
        </is>
      </c>
    </row>
    <row r="8">
      <c r="A8" s="9" t="inlineStr">
        <is>
          <t>Category</t>
        </is>
      </c>
      <c r="B8" s="9" t="inlineStr">
        <is>
          <t>Owner</t>
        </is>
      </c>
      <c r="C8" s="9" t="inlineStr">
        <is>
          <t>Monthly plan</t>
        </is>
      </c>
      <c r="D8" s="9" t="inlineStr">
        <is>
          <t>Actual</t>
        </is>
      </c>
      <c r="E8" s="9" t="inlineStr">
        <is>
          <t>Variance</t>
        </is>
      </c>
      <c r="F8" s="9" t="inlineStr">
        <is>
          <t>% used</t>
        </is>
      </c>
      <c r="G8" s="9" t="inlineStr">
        <is>
          <t>Annual plan</t>
        </is>
      </c>
      <c r="H8" s="9" t="inlineStr">
        <is>
          <t>YTD actual</t>
        </is>
      </c>
      <c r="I8" s="9" t="inlineStr">
        <is>
          <t>YTD plan</t>
        </is>
      </c>
      <c r="J8" s="9" t="inlineStr">
        <is>
          <t>YTD variance</t>
        </is>
      </c>
      <c r="K8" s="9" t="inlineStr">
        <is>
          <t>Remaining annual</t>
        </is>
      </c>
      <c r="L8" s="9" t="inlineStr">
        <is>
          <t>% of annual used</t>
        </is>
      </c>
    </row>
    <row r="9">
      <c r="A9" s="10" t="inlineStr">
        <is>
          <t>Salaries</t>
        </is>
      </c>
      <c r="B9" s="10" t="inlineStr">
        <is>
          <t>People</t>
        </is>
      </c>
      <c r="C9" s="11" t="n">
        <v>184000</v>
      </c>
      <c r="D9" s="12">
        <f>IF($A9="","",SUMIFS(Actuals!$D$5:$D$304,Actuals!$B$5:$B$304,$A9,Actuals!$E$5:$E$304,MonthStart))</f>
        <v/>
      </c>
      <c r="E9" s="12">
        <f>IF($A9="","",$C9-$D9)</f>
        <v/>
      </c>
      <c r="F9" s="13">
        <f>IF($A9="","",IF($C9=0,"",IFERROR($D9/$C9,"")))</f>
        <v/>
      </c>
      <c r="G9" s="11" t="n">
        <v>2208000</v>
      </c>
      <c r="H9" s="12">
        <f>IF($A9="","",SUMIFS(Actuals!$D$5:$D$304,Actuals!$B$5:$B$304,$A9,Actuals!$E$5:$E$304,"&gt;="&amp;DATE(BudgetYear,1,1),Actuals!$E$5:$E$304,"&lt;="&amp;MonthStart))</f>
        <v/>
      </c>
      <c r="I9" s="12">
        <f>IF($A9="","",$C9*MonthsElapsed)</f>
        <v/>
      </c>
      <c r="J9" s="12">
        <f>IF($A9="","",$I9-$H9)</f>
        <v/>
      </c>
      <c r="K9" s="12">
        <f>IF($A9="","",$G9-SUMIFS(Actuals!$D$5:$D$304,Actuals!$B$5:$B$304,$A9,Actuals!$E$5:$E$304,"&gt;="&amp;DATE(BudgetYear,1,1),Actuals!$E$5:$E$304,"&lt;="&amp;DATE(BudgetYear,12,31)))</f>
        <v/>
      </c>
      <c r="L9" s="13">
        <f>IF($A9="","",IF($G9=0,"",IFERROR(($G9-$K9)/$G9,"")))</f>
        <v/>
      </c>
    </row>
    <row r="10">
      <c r="A10" s="10" t="inlineStr">
        <is>
          <t>Cloud &amp; tools</t>
        </is>
      </c>
      <c r="B10" s="10" t="inlineStr">
        <is>
          <t>Engineering</t>
        </is>
      </c>
      <c r="C10" s="11" t="n">
        <v>12500</v>
      </c>
      <c r="D10" s="12">
        <f>IF($A10="","",SUMIFS(Actuals!$D$5:$D$304,Actuals!$B$5:$B$304,$A10,Actuals!$E$5:$E$304,MonthStart))</f>
        <v/>
      </c>
      <c r="E10" s="12">
        <f>IF($A10="","",$C10-$D10)</f>
        <v/>
      </c>
      <c r="F10" s="13">
        <f>IF($A10="","",IF($C10=0,"",IFERROR($D10/$C10,"")))</f>
        <v/>
      </c>
      <c r="G10" s="11" t="n">
        <v>150000</v>
      </c>
      <c r="H10" s="12">
        <f>IF($A10="","",SUMIFS(Actuals!$D$5:$D$304,Actuals!$B$5:$B$304,$A10,Actuals!$E$5:$E$304,"&gt;="&amp;DATE(BudgetYear,1,1),Actuals!$E$5:$E$304,"&lt;="&amp;MonthStart))</f>
        <v/>
      </c>
      <c r="I10" s="12">
        <f>IF($A10="","",$C10*MonthsElapsed)</f>
        <v/>
      </c>
      <c r="J10" s="12">
        <f>IF($A10="","",$I10-$H10)</f>
        <v/>
      </c>
      <c r="K10" s="12">
        <f>IF($A10="","",$G10-SUMIFS(Actuals!$D$5:$D$304,Actuals!$B$5:$B$304,$A10,Actuals!$E$5:$E$304,"&gt;="&amp;DATE(BudgetYear,1,1),Actuals!$E$5:$E$304,"&lt;="&amp;DATE(BudgetYear,12,31)))</f>
        <v/>
      </c>
      <c r="L10" s="13">
        <f>IF($A10="","",IF($G10=0,"",IFERROR(($G10-$K10)/$G10,"")))</f>
        <v/>
      </c>
    </row>
    <row r="11">
      <c r="A11" s="10" t="inlineStr">
        <is>
          <t>Marketing</t>
        </is>
      </c>
      <c r="B11" s="10" t="inlineStr">
        <is>
          <t>Growth</t>
        </is>
      </c>
      <c r="C11" s="11" t="n">
        <v>22000</v>
      </c>
      <c r="D11" s="12">
        <f>IF($A11="","",SUMIFS(Actuals!$D$5:$D$304,Actuals!$B$5:$B$304,$A11,Actuals!$E$5:$E$304,MonthStart))</f>
        <v/>
      </c>
      <c r="E11" s="12">
        <f>IF($A11="","",$C11-$D11)</f>
        <v/>
      </c>
      <c r="F11" s="13">
        <f>IF($A11="","",IF($C11=0,"",IFERROR($D11/$C11,"")))</f>
        <v/>
      </c>
      <c r="G11" s="11" t="n">
        <v>264000</v>
      </c>
      <c r="H11" s="12">
        <f>IF($A11="","",SUMIFS(Actuals!$D$5:$D$304,Actuals!$B$5:$B$304,$A11,Actuals!$E$5:$E$304,"&gt;="&amp;DATE(BudgetYear,1,1),Actuals!$E$5:$E$304,"&lt;="&amp;MonthStart))</f>
        <v/>
      </c>
      <c r="I11" s="12">
        <f>IF($A11="","",$C11*MonthsElapsed)</f>
        <v/>
      </c>
      <c r="J11" s="12">
        <f>IF($A11="","",$I11-$H11)</f>
        <v/>
      </c>
      <c r="K11" s="12">
        <f>IF($A11="","",$G11-SUMIFS(Actuals!$D$5:$D$304,Actuals!$B$5:$B$304,$A11,Actuals!$E$5:$E$304,"&gt;="&amp;DATE(BudgetYear,1,1),Actuals!$E$5:$E$304,"&lt;="&amp;DATE(BudgetYear,12,31)))</f>
        <v/>
      </c>
      <c r="L11" s="13">
        <f>IF($A11="","",IF($G11=0,"",IFERROR(($G11-$K11)/$G11,"")))</f>
        <v/>
      </c>
    </row>
    <row r="12">
      <c r="A12" s="10" t="inlineStr">
        <is>
          <t>Office &amp; travel</t>
        </is>
      </c>
      <c r="B12" s="10" t="inlineStr">
        <is>
          <t>Ops</t>
        </is>
      </c>
      <c r="C12" s="11" t="n">
        <v>7400</v>
      </c>
      <c r="D12" s="12">
        <f>IF($A12="","",SUMIFS(Actuals!$D$5:$D$304,Actuals!$B$5:$B$304,$A12,Actuals!$E$5:$E$304,MonthStart))</f>
        <v/>
      </c>
      <c r="E12" s="12">
        <f>IF($A12="","",$C12-$D12)</f>
        <v/>
      </c>
      <c r="F12" s="13">
        <f>IF($A12="","",IF($C12=0,"",IFERROR($D12/$C12,"")))</f>
        <v/>
      </c>
      <c r="G12" s="11" t="n">
        <v>88800</v>
      </c>
      <c r="H12" s="12">
        <f>IF($A12="","",SUMIFS(Actuals!$D$5:$D$304,Actuals!$B$5:$B$304,$A12,Actuals!$E$5:$E$304,"&gt;="&amp;DATE(BudgetYear,1,1),Actuals!$E$5:$E$304,"&lt;="&amp;MonthStart))</f>
        <v/>
      </c>
      <c r="I12" s="12">
        <f>IF($A12="","",$C12*MonthsElapsed)</f>
        <v/>
      </c>
      <c r="J12" s="12">
        <f>IF($A12="","",$I12-$H12)</f>
        <v/>
      </c>
      <c r="K12" s="12">
        <f>IF($A12="","",$G12-SUMIFS(Actuals!$D$5:$D$304,Actuals!$B$5:$B$304,$A12,Actuals!$E$5:$E$304,"&gt;="&amp;DATE(BudgetYear,1,1),Actuals!$E$5:$E$304,"&lt;="&amp;DATE(BudgetYear,12,31)))</f>
        <v/>
      </c>
      <c r="L12" s="13">
        <f>IF($A12="","",IF($G12=0,"",IFERROR(($G12-$K12)/$G12,"")))</f>
        <v/>
      </c>
    </row>
    <row r="13">
      <c r="A13" s="10" t="n"/>
      <c r="B13" s="10" t="n"/>
      <c r="C13" s="11" t="n"/>
      <c r="D13" s="12">
        <f>IF($A13="","",SUMIFS(Actuals!$D$5:$D$304,Actuals!$B$5:$B$304,$A13,Actuals!$E$5:$E$304,MonthStart))</f>
        <v/>
      </c>
      <c r="E13" s="12">
        <f>IF($A13="","",$C13-$D13)</f>
        <v/>
      </c>
      <c r="F13" s="13">
        <f>IF($A13="","",IF($C13=0,"",IFERROR($D13/$C13,"")))</f>
        <v/>
      </c>
      <c r="G13" s="11" t="n"/>
      <c r="H13" s="12">
        <f>IF($A13="","",SUMIFS(Actuals!$D$5:$D$304,Actuals!$B$5:$B$304,$A13,Actuals!$E$5:$E$304,"&gt;="&amp;DATE(BudgetYear,1,1),Actuals!$E$5:$E$304,"&lt;="&amp;MonthStart))</f>
        <v/>
      </c>
      <c r="I13" s="12">
        <f>IF($A13="","",$C13*MonthsElapsed)</f>
        <v/>
      </c>
      <c r="J13" s="12">
        <f>IF($A13="","",$I13-$H13)</f>
        <v/>
      </c>
      <c r="K13" s="12">
        <f>IF($A13="","",$G13-SUMIFS(Actuals!$D$5:$D$304,Actuals!$B$5:$B$304,$A13,Actuals!$E$5:$E$304,"&gt;="&amp;DATE(BudgetYear,1,1),Actuals!$E$5:$E$304,"&lt;="&amp;DATE(BudgetYear,12,31)))</f>
        <v/>
      </c>
      <c r="L13" s="13">
        <f>IF($A13="","",IF($G13=0,"",IFERROR(($G13-$K13)/$G13,"")))</f>
        <v/>
      </c>
    </row>
    <row r="14">
      <c r="A14" s="10" t="n"/>
      <c r="B14" s="10" t="n"/>
      <c r="C14" s="11" t="n"/>
      <c r="D14" s="12">
        <f>IF($A14="","",SUMIFS(Actuals!$D$5:$D$304,Actuals!$B$5:$B$304,$A14,Actuals!$E$5:$E$304,MonthStart))</f>
        <v/>
      </c>
      <c r="E14" s="12">
        <f>IF($A14="","",$C14-$D14)</f>
        <v/>
      </c>
      <c r="F14" s="13">
        <f>IF($A14="","",IF($C14=0,"",IFERROR($D14/$C14,"")))</f>
        <v/>
      </c>
      <c r="G14" s="11" t="n"/>
      <c r="H14" s="12">
        <f>IF($A14="","",SUMIFS(Actuals!$D$5:$D$304,Actuals!$B$5:$B$304,$A14,Actuals!$E$5:$E$304,"&gt;="&amp;DATE(BudgetYear,1,1),Actuals!$E$5:$E$304,"&lt;="&amp;MonthStart))</f>
        <v/>
      </c>
      <c r="I14" s="12">
        <f>IF($A14="","",$C14*MonthsElapsed)</f>
        <v/>
      </c>
      <c r="J14" s="12">
        <f>IF($A14="","",$I14-$H14)</f>
        <v/>
      </c>
      <c r="K14" s="12">
        <f>IF($A14="","",$G14-SUMIFS(Actuals!$D$5:$D$304,Actuals!$B$5:$B$304,$A14,Actuals!$E$5:$E$304,"&gt;="&amp;DATE(BudgetYear,1,1),Actuals!$E$5:$E$304,"&lt;="&amp;DATE(BudgetYear,12,31)))</f>
        <v/>
      </c>
      <c r="L14" s="13">
        <f>IF($A14="","",IF($G14=0,"",IFERROR(($G14-$K14)/$G14,"")))</f>
        <v/>
      </c>
    </row>
    <row r="15">
      <c r="A15" s="10" t="n"/>
      <c r="B15" s="10" t="n"/>
      <c r="C15" s="11" t="n"/>
      <c r="D15" s="12">
        <f>IF($A15="","",SUMIFS(Actuals!$D$5:$D$304,Actuals!$B$5:$B$304,$A15,Actuals!$E$5:$E$304,MonthStart))</f>
        <v/>
      </c>
      <c r="E15" s="12">
        <f>IF($A15="","",$C15-$D15)</f>
        <v/>
      </c>
      <c r="F15" s="13">
        <f>IF($A15="","",IF($C15=0,"",IFERROR($D15/$C15,"")))</f>
        <v/>
      </c>
      <c r="G15" s="11" t="n"/>
      <c r="H15" s="12">
        <f>IF($A15="","",SUMIFS(Actuals!$D$5:$D$304,Actuals!$B$5:$B$304,$A15,Actuals!$E$5:$E$304,"&gt;="&amp;DATE(BudgetYear,1,1),Actuals!$E$5:$E$304,"&lt;="&amp;MonthStart))</f>
        <v/>
      </c>
      <c r="I15" s="12">
        <f>IF($A15="","",$C15*MonthsElapsed)</f>
        <v/>
      </c>
      <c r="J15" s="12">
        <f>IF($A15="","",$I15-$H15)</f>
        <v/>
      </c>
      <c r="K15" s="12">
        <f>IF($A15="","",$G15-SUMIFS(Actuals!$D$5:$D$304,Actuals!$B$5:$B$304,$A15,Actuals!$E$5:$E$304,"&gt;="&amp;DATE(BudgetYear,1,1),Actuals!$E$5:$E$304,"&lt;="&amp;DATE(BudgetYear,12,31)))</f>
        <v/>
      </c>
      <c r="L15" s="13">
        <f>IF($A15="","",IF($G15=0,"",IFERROR(($G15-$K15)/$G15,"")))</f>
        <v/>
      </c>
    </row>
    <row r="16">
      <c r="A16" s="10" t="n"/>
      <c r="B16" s="10" t="n"/>
      <c r="C16" s="11" t="n"/>
      <c r="D16" s="12">
        <f>IF($A16="","",SUMIFS(Actuals!$D$5:$D$304,Actuals!$B$5:$B$304,$A16,Actuals!$E$5:$E$304,MonthStart))</f>
        <v/>
      </c>
      <c r="E16" s="12">
        <f>IF($A16="","",$C16-$D16)</f>
        <v/>
      </c>
      <c r="F16" s="13">
        <f>IF($A16="","",IF($C16=0,"",IFERROR($D16/$C16,"")))</f>
        <v/>
      </c>
      <c r="G16" s="11" t="n"/>
      <c r="H16" s="12">
        <f>IF($A16="","",SUMIFS(Actuals!$D$5:$D$304,Actuals!$B$5:$B$304,$A16,Actuals!$E$5:$E$304,"&gt;="&amp;DATE(BudgetYear,1,1),Actuals!$E$5:$E$304,"&lt;="&amp;MonthStart))</f>
        <v/>
      </c>
      <c r="I16" s="12">
        <f>IF($A16="","",$C16*MonthsElapsed)</f>
        <v/>
      </c>
      <c r="J16" s="12">
        <f>IF($A16="","",$I16-$H16)</f>
        <v/>
      </c>
      <c r="K16" s="12">
        <f>IF($A16="","",$G16-SUMIFS(Actuals!$D$5:$D$304,Actuals!$B$5:$B$304,$A16,Actuals!$E$5:$E$304,"&gt;="&amp;DATE(BudgetYear,1,1),Actuals!$E$5:$E$304,"&lt;="&amp;DATE(BudgetYear,12,31)))</f>
        <v/>
      </c>
      <c r="L16" s="13">
        <f>IF($A16="","",IF($G16=0,"",IFERROR(($G16-$K16)/$G16,"")))</f>
        <v/>
      </c>
    </row>
    <row r="17">
      <c r="A17" s="10" t="n"/>
      <c r="B17" s="10" t="n"/>
      <c r="C17" s="11" t="n"/>
      <c r="D17" s="12">
        <f>IF($A17="","",SUMIFS(Actuals!$D$5:$D$304,Actuals!$B$5:$B$304,$A17,Actuals!$E$5:$E$304,MonthStart))</f>
        <v/>
      </c>
      <c r="E17" s="12">
        <f>IF($A17="","",$C17-$D17)</f>
        <v/>
      </c>
      <c r="F17" s="13">
        <f>IF($A17="","",IF($C17=0,"",IFERROR($D17/$C17,"")))</f>
        <v/>
      </c>
      <c r="G17" s="11" t="n"/>
      <c r="H17" s="12">
        <f>IF($A17="","",SUMIFS(Actuals!$D$5:$D$304,Actuals!$B$5:$B$304,$A17,Actuals!$E$5:$E$304,"&gt;="&amp;DATE(BudgetYear,1,1),Actuals!$E$5:$E$304,"&lt;="&amp;MonthStart))</f>
        <v/>
      </c>
      <c r="I17" s="12">
        <f>IF($A17="","",$C17*MonthsElapsed)</f>
        <v/>
      </c>
      <c r="J17" s="12">
        <f>IF($A17="","",$I17-$H17)</f>
        <v/>
      </c>
      <c r="K17" s="12">
        <f>IF($A17="","",$G17-SUMIFS(Actuals!$D$5:$D$304,Actuals!$B$5:$B$304,$A17,Actuals!$E$5:$E$304,"&gt;="&amp;DATE(BudgetYear,1,1),Actuals!$E$5:$E$304,"&lt;="&amp;DATE(BudgetYear,12,31)))</f>
        <v/>
      </c>
      <c r="L17" s="13">
        <f>IF($A17="","",IF($G17=0,"",IFERROR(($G17-$K17)/$G17,"")))</f>
        <v/>
      </c>
    </row>
    <row r="18">
      <c r="A18" s="10" t="n"/>
      <c r="B18" s="10" t="n"/>
      <c r="C18" s="11" t="n"/>
      <c r="D18" s="12">
        <f>IF($A18="","",SUMIFS(Actuals!$D$5:$D$304,Actuals!$B$5:$B$304,$A18,Actuals!$E$5:$E$304,MonthStart))</f>
        <v/>
      </c>
      <c r="E18" s="12">
        <f>IF($A18="","",$C18-$D18)</f>
        <v/>
      </c>
      <c r="F18" s="13">
        <f>IF($A18="","",IF($C18=0,"",IFERROR($D18/$C18,"")))</f>
        <v/>
      </c>
      <c r="G18" s="11" t="n"/>
      <c r="H18" s="12">
        <f>IF($A18="","",SUMIFS(Actuals!$D$5:$D$304,Actuals!$B$5:$B$304,$A18,Actuals!$E$5:$E$304,"&gt;="&amp;DATE(BudgetYear,1,1),Actuals!$E$5:$E$304,"&lt;="&amp;MonthStart))</f>
        <v/>
      </c>
      <c r="I18" s="12">
        <f>IF($A18="","",$C18*MonthsElapsed)</f>
        <v/>
      </c>
      <c r="J18" s="12">
        <f>IF($A18="","",$I18-$H18)</f>
        <v/>
      </c>
      <c r="K18" s="12">
        <f>IF($A18="","",$G18-SUMIFS(Actuals!$D$5:$D$304,Actuals!$B$5:$B$304,$A18,Actuals!$E$5:$E$304,"&gt;="&amp;DATE(BudgetYear,1,1),Actuals!$E$5:$E$304,"&lt;="&amp;DATE(BudgetYear,12,31)))</f>
        <v/>
      </c>
      <c r="L18" s="13">
        <f>IF($A18="","",IF($G18=0,"",IFERROR(($G18-$K18)/$G18,"")))</f>
        <v/>
      </c>
    </row>
    <row r="19">
      <c r="A19" s="10" t="n"/>
      <c r="B19" s="10" t="n"/>
      <c r="C19" s="11" t="n"/>
      <c r="D19" s="12">
        <f>IF($A19="","",SUMIFS(Actuals!$D$5:$D$304,Actuals!$B$5:$B$304,$A19,Actuals!$E$5:$E$304,MonthStart))</f>
        <v/>
      </c>
      <c r="E19" s="12">
        <f>IF($A19="","",$C19-$D19)</f>
        <v/>
      </c>
      <c r="F19" s="13">
        <f>IF($A19="","",IF($C19=0,"",IFERROR($D19/$C19,"")))</f>
        <v/>
      </c>
      <c r="G19" s="11" t="n"/>
      <c r="H19" s="12">
        <f>IF($A19="","",SUMIFS(Actuals!$D$5:$D$304,Actuals!$B$5:$B$304,$A19,Actuals!$E$5:$E$304,"&gt;="&amp;DATE(BudgetYear,1,1),Actuals!$E$5:$E$304,"&lt;="&amp;MonthStart))</f>
        <v/>
      </c>
      <c r="I19" s="12">
        <f>IF($A19="","",$C19*MonthsElapsed)</f>
        <v/>
      </c>
      <c r="J19" s="12">
        <f>IF($A19="","",$I19-$H19)</f>
        <v/>
      </c>
      <c r="K19" s="12">
        <f>IF($A19="","",$G19-SUMIFS(Actuals!$D$5:$D$304,Actuals!$B$5:$B$304,$A19,Actuals!$E$5:$E$304,"&gt;="&amp;DATE(BudgetYear,1,1),Actuals!$E$5:$E$304,"&lt;="&amp;DATE(BudgetYear,12,31)))</f>
        <v/>
      </c>
      <c r="L19" s="13">
        <f>IF($A19="","",IF($G19=0,"",IFERROR(($G19-$K19)/$G19,"")))</f>
        <v/>
      </c>
    </row>
    <row r="20">
      <c r="A20" s="10" t="n"/>
      <c r="B20" s="10" t="n"/>
      <c r="C20" s="11" t="n"/>
      <c r="D20" s="12">
        <f>IF($A20="","",SUMIFS(Actuals!$D$5:$D$304,Actuals!$B$5:$B$304,$A20,Actuals!$E$5:$E$304,MonthStart))</f>
        <v/>
      </c>
      <c r="E20" s="12">
        <f>IF($A20="","",$C20-$D20)</f>
        <v/>
      </c>
      <c r="F20" s="13">
        <f>IF($A20="","",IF($C20=0,"",IFERROR($D20/$C20,"")))</f>
        <v/>
      </c>
      <c r="G20" s="11" t="n"/>
      <c r="H20" s="12">
        <f>IF($A20="","",SUMIFS(Actuals!$D$5:$D$304,Actuals!$B$5:$B$304,$A20,Actuals!$E$5:$E$304,"&gt;="&amp;DATE(BudgetYear,1,1),Actuals!$E$5:$E$304,"&lt;="&amp;MonthStart))</f>
        <v/>
      </c>
      <c r="I20" s="12">
        <f>IF($A20="","",$C20*MonthsElapsed)</f>
        <v/>
      </c>
      <c r="J20" s="12">
        <f>IF($A20="","",$I20-$H20)</f>
        <v/>
      </c>
      <c r="K20" s="12">
        <f>IF($A20="","",$G20-SUMIFS(Actuals!$D$5:$D$304,Actuals!$B$5:$B$304,$A20,Actuals!$E$5:$E$304,"&gt;="&amp;DATE(BudgetYear,1,1),Actuals!$E$5:$E$304,"&lt;="&amp;DATE(BudgetYear,12,31)))</f>
        <v/>
      </c>
      <c r="L20" s="13">
        <f>IF($A20="","",IF($G20=0,"",IFERROR(($G20-$K20)/$G20,"")))</f>
        <v/>
      </c>
    </row>
    <row r="21">
      <c r="A21" s="10" t="n"/>
      <c r="B21" s="10" t="n"/>
      <c r="C21" s="11" t="n"/>
      <c r="D21" s="12">
        <f>IF($A21="","",SUMIFS(Actuals!$D$5:$D$304,Actuals!$B$5:$B$304,$A21,Actuals!$E$5:$E$304,MonthStart))</f>
        <v/>
      </c>
      <c r="E21" s="12">
        <f>IF($A21="","",$C21-$D21)</f>
        <v/>
      </c>
      <c r="F21" s="13">
        <f>IF($A21="","",IF($C21=0,"",IFERROR($D21/$C21,"")))</f>
        <v/>
      </c>
      <c r="G21" s="11" t="n"/>
      <c r="H21" s="12">
        <f>IF($A21="","",SUMIFS(Actuals!$D$5:$D$304,Actuals!$B$5:$B$304,$A21,Actuals!$E$5:$E$304,"&gt;="&amp;DATE(BudgetYear,1,1),Actuals!$E$5:$E$304,"&lt;="&amp;MonthStart))</f>
        <v/>
      </c>
      <c r="I21" s="12">
        <f>IF($A21="","",$C21*MonthsElapsed)</f>
        <v/>
      </c>
      <c r="J21" s="12">
        <f>IF($A21="","",$I21-$H21)</f>
        <v/>
      </c>
      <c r="K21" s="12">
        <f>IF($A21="","",$G21-SUMIFS(Actuals!$D$5:$D$304,Actuals!$B$5:$B$304,$A21,Actuals!$E$5:$E$304,"&gt;="&amp;DATE(BudgetYear,1,1),Actuals!$E$5:$E$304,"&lt;="&amp;DATE(BudgetYear,12,31)))</f>
        <v/>
      </c>
      <c r="L21" s="13">
        <f>IF($A21="","",IF($G21=0,"",IFERROR(($G21-$K21)/$G21,"")))</f>
        <v/>
      </c>
    </row>
    <row r="22">
      <c r="A22" s="10" t="n"/>
      <c r="B22" s="10" t="n"/>
      <c r="C22" s="11" t="n"/>
      <c r="D22" s="12">
        <f>IF($A22="","",SUMIFS(Actuals!$D$5:$D$304,Actuals!$B$5:$B$304,$A22,Actuals!$E$5:$E$304,MonthStart))</f>
        <v/>
      </c>
      <c r="E22" s="12">
        <f>IF($A22="","",$C22-$D22)</f>
        <v/>
      </c>
      <c r="F22" s="13">
        <f>IF($A22="","",IF($C22=0,"",IFERROR($D22/$C22,"")))</f>
        <v/>
      </c>
      <c r="G22" s="11" t="n"/>
      <c r="H22" s="12">
        <f>IF($A22="","",SUMIFS(Actuals!$D$5:$D$304,Actuals!$B$5:$B$304,$A22,Actuals!$E$5:$E$304,"&gt;="&amp;DATE(BudgetYear,1,1),Actuals!$E$5:$E$304,"&lt;="&amp;MonthStart))</f>
        <v/>
      </c>
      <c r="I22" s="12">
        <f>IF($A22="","",$C22*MonthsElapsed)</f>
        <v/>
      </c>
      <c r="J22" s="12">
        <f>IF($A22="","",$I22-$H22)</f>
        <v/>
      </c>
      <c r="K22" s="12">
        <f>IF($A22="","",$G22-SUMIFS(Actuals!$D$5:$D$304,Actuals!$B$5:$B$304,$A22,Actuals!$E$5:$E$304,"&gt;="&amp;DATE(BudgetYear,1,1),Actuals!$E$5:$E$304,"&lt;="&amp;DATE(BudgetYear,12,31)))</f>
        <v/>
      </c>
      <c r="L22" s="13">
        <f>IF($A22="","",IF($G22=0,"",IFERROR(($G22-$K22)/$G22,"")))</f>
        <v/>
      </c>
    </row>
    <row r="23">
      <c r="A23" s="10" t="n"/>
      <c r="B23" s="10" t="n"/>
      <c r="C23" s="11" t="n"/>
      <c r="D23" s="12">
        <f>IF($A23="","",SUMIFS(Actuals!$D$5:$D$304,Actuals!$B$5:$B$304,$A23,Actuals!$E$5:$E$304,MonthStart))</f>
        <v/>
      </c>
      <c r="E23" s="12">
        <f>IF($A23="","",$C23-$D23)</f>
        <v/>
      </c>
      <c r="F23" s="13">
        <f>IF($A23="","",IF($C23=0,"",IFERROR($D23/$C23,"")))</f>
        <v/>
      </c>
      <c r="G23" s="11" t="n"/>
      <c r="H23" s="12">
        <f>IF($A23="","",SUMIFS(Actuals!$D$5:$D$304,Actuals!$B$5:$B$304,$A23,Actuals!$E$5:$E$304,"&gt;="&amp;DATE(BudgetYear,1,1),Actuals!$E$5:$E$304,"&lt;="&amp;MonthStart))</f>
        <v/>
      </c>
      <c r="I23" s="12">
        <f>IF($A23="","",$C23*MonthsElapsed)</f>
        <v/>
      </c>
      <c r="J23" s="12">
        <f>IF($A23="","",$I23-$H23)</f>
        <v/>
      </c>
      <c r="K23" s="12">
        <f>IF($A23="","",$G23-SUMIFS(Actuals!$D$5:$D$304,Actuals!$B$5:$B$304,$A23,Actuals!$E$5:$E$304,"&gt;="&amp;DATE(BudgetYear,1,1),Actuals!$E$5:$E$304,"&lt;="&amp;DATE(BudgetYear,12,31)))</f>
        <v/>
      </c>
      <c r="L23" s="13">
        <f>IF($A23="","",IF($G23=0,"",IFERROR(($G23-$K23)/$G23,"")))</f>
        <v/>
      </c>
    </row>
    <row r="24">
      <c r="A24" s="10" t="n"/>
      <c r="B24" s="10" t="n"/>
      <c r="C24" s="11" t="n"/>
      <c r="D24" s="12">
        <f>IF($A24="","",SUMIFS(Actuals!$D$5:$D$304,Actuals!$B$5:$B$304,$A24,Actuals!$E$5:$E$304,MonthStart))</f>
        <v/>
      </c>
      <c r="E24" s="12">
        <f>IF($A24="","",$C24-$D24)</f>
        <v/>
      </c>
      <c r="F24" s="13">
        <f>IF($A24="","",IF($C24=0,"",IFERROR($D24/$C24,"")))</f>
        <v/>
      </c>
      <c r="G24" s="11" t="n"/>
      <c r="H24" s="12">
        <f>IF($A24="","",SUMIFS(Actuals!$D$5:$D$304,Actuals!$B$5:$B$304,$A24,Actuals!$E$5:$E$304,"&gt;="&amp;DATE(BudgetYear,1,1),Actuals!$E$5:$E$304,"&lt;="&amp;MonthStart))</f>
        <v/>
      </c>
      <c r="I24" s="12">
        <f>IF($A24="","",$C24*MonthsElapsed)</f>
        <v/>
      </c>
      <c r="J24" s="12">
        <f>IF($A24="","",$I24-$H24)</f>
        <v/>
      </c>
      <c r="K24" s="12">
        <f>IF($A24="","",$G24-SUMIFS(Actuals!$D$5:$D$304,Actuals!$B$5:$B$304,$A24,Actuals!$E$5:$E$304,"&gt;="&amp;DATE(BudgetYear,1,1),Actuals!$E$5:$E$304,"&lt;="&amp;DATE(BudgetYear,12,31)))</f>
        <v/>
      </c>
      <c r="L24" s="13">
        <f>IF($A24="","",IF($G24=0,"",IFERROR(($G24-$K24)/$G24,"")))</f>
        <v/>
      </c>
    </row>
    <row r="25">
      <c r="A25" s="10" t="n"/>
      <c r="B25" s="10" t="n"/>
      <c r="C25" s="11" t="n"/>
      <c r="D25" s="12">
        <f>IF($A25="","",SUMIFS(Actuals!$D$5:$D$304,Actuals!$B$5:$B$304,$A25,Actuals!$E$5:$E$304,MonthStart))</f>
        <v/>
      </c>
      <c r="E25" s="12">
        <f>IF($A25="","",$C25-$D25)</f>
        <v/>
      </c>
      <c r="F25" s="13">
        <f>IF($A25="","",IF($C25=0,"",IFERROR($D25/$C25,"")))</f>
        <v/>
      </c>
      <c r="G25" s="11" t="n"/>
      <c r="H25" s="12">
        <f>IF($A25="","",SUMIFS(Actuals!$D$5:$D$304,Actuals!$B$5:$B$304,$A25,Actuals!$E$5:$E$304,"&gt;="&amp;DATE(BudgetYear,1,1),Actuals!$E$5:$E$304,"&lt;="&amp;MonthStart))</f>
        <v/>
      </c>
      <c r="I25" s="12">
        <f>IF($A25="","",$C25*MonthsElapsed)</f>
        <v/>
      </c>
      <c r="J25" s="12">
        <f>IF($A25="","",$I25-$H25)</f>
        <v/>
      </c>
      <c r="K25" s="12">
        <f>IF($A25="","",$G25-SUMIFS(Actuals!$D$5:$D$304,Actuals!$B$5:$B$304,$A25,Actuals!$E$5:$E$304,"&gt;="&amp;DATE(BudgetYear,1,1),Actuals!$E$5:$E$304,"&lt;="&amp;DATE(BudgetYear,12,31)))</f>
        <v/>
      </c>
      <c r="L25" s="13">
        <f>IF($A25="","",IF($G25=0,"",IFERROR(($G25-$K25)/$G25,"")))</f>
        <v/>
      </c>
    </row>
    <row r="26">
      <c r="A26" s="10" t="n"/>
      <c r="B26" s="10" t="n"/>
      <c r="C26" s="11" t="n"/>
      <c r="D26" s="12">
        <f>IF($A26="","",SUMIFS(Actuals!$D$5:$D$304,Actuals!$B$5:$B$304,$A26,Actuals!$E$5:$E$304,MonthStart))</f>
        <v/>
      </c>
      <c r="E26" s="12">
        <f>IF($A26="","",$C26-$D26)</f>
        <v/>
      </c>
      <c r="F26" s="13">
        <f>IF($A26="","",IF($C26=0,"",IFERROR($D26/$C26,"")))</f>
        <v/>
      </c>
      <c r="G26" s="11" t="n"/>
      <c r="H26" s="12">
        <f>IF($A26="","",SUMIFS(Actuals!$D$5:$D$304,Actuals!$B$5:$B$304,$A26,Actuals!$E$5:$E$304,"&gt;="&amp;DATE(BudgetYear,1,1),Actuals!$E$5:$E$304,"&lt;="&amp;MonthStart))</f>
        <v/>
      </c>
      <c r="I26" s="12">
        <f>IF($A26="","",$C26*MonthsElapsed)</f>
        <v/>
      </c>
      <c r="J26" s="12">
        <f>IF($A26="","",$I26-$H26)</f>
        <v/>
      </c>
      <c r="K26" s="12">
        <f>IF($A26="","",$G26-SUMIFS(Actuals!$D$5:$D$304,Actuals!$B$5:$B$304,$A26,Actuals!$E$5:$E$304,"&gt;="&amp;DATE(BudgetYear,1,1),Actuals!$E$5:$E$304,"&lt;="&amp;DATE(BudgetYear,12,31)))</f>
        <v/>
      </c>
      <c r="L26" s="13">
        <f>IF($A26="","",IF($G26=0,"",IFERROR(($G26-$K26)/$G26,"")))</f>
        <v/>
      </c>
    </row>
    <row r="27">
      <c r="A27" s="10" t="n"/>
      <c r="B27" s="10" t="n"/>
      <c r="C27" s="11" t="n"/>
      <c r="D27" s="12">
        <f>IF($A27="","",SUMIFS(Actuals!$D$5:$D$304,Actuals!$B$5:$B$304,$A27,Actuals!$E$5:$E$304,MonthStart))</f>
        <v/>
      </c>
      <c r="E27" s="12">
        <f>IF($A27="","",$C27-$D27)</f>
        <v/>
      </c>
      <c r="F27" s="13">
        <f>IF($A27="","",IF($C27=0,"",IFERROR($D27/$C27,"")))</f>
        <v/>
      </c>
      <c r="G27" s="11" t="n"/>
      <c r="H27" s="12">
        <f>IF($A27="","",SUMIFS(Actuals!$D$5:$D$304,Actuals!$B$5:$B$304,$A27,Actuals!$E$5:$E$304,"&gt;="&amp;DATE(BudgetYear,1,1),Actuals!$E$5:$E$304,"&lt;="&amp;MonthStart))</f>
        <v/>
      </c>
      <c r="I27" s="12">
        <f>IF($A27="","",$C27*MonthsElapsed)</f>
        <v/>
      </c>
      <c r="J27" s="12">
        <f>IF($A27="","",$I27-$H27)</f>
        <v/>
      </c>
      <c r="K27" s="12">
        <f>IF($A27="","",$G27-SUMIFS(Actuals!$D$5:$D$304,Actuals!$B$5:$B$304,$A27,Actuals!$E$5:$E$304,"&gt;="&amp;DATE(BudgetYear,1,1),Actuals!$E$5:$E$304,"&lt;="&amp;DATE(BudgetYear,12,31)))</f>
        <v/>
      </c>
      <c r="L27" s="13">
        <f>IF($A27="","",IF($G27=0,"",IFERROR(($G27-$K27)/$G27,"")))</f>
        <v/>
      </c>
    </row>
    <row r="28">
      <c r="A28" s="10" t="n"/>
      <c r="B28" s="10" t="n"/>
      <c r="C28" s="11" t="n"/>
      <c r="D28" s="12">
        <f>IF($A28="","",SUMIFS(Actuals!$D$5:$D$304,Actuals!$B$5:$B$304,$A28,Actuals!$E$5:$E$304,MonthStart))</f>
        <v/>
      </c>
      <c r="E28" s="12">
        <f>IF($A28="","",$C28-$D28)</f>
        <v/>
      </c>
      <c r="F28" s="13">
        <f>IF($A28="","",IF($C28=0,"",IFERROR($D28/$C28,"")))</f>
        <v/>
      </c>
      <c r="G28" s="11" t="n"/>
      <c r="H28" s="12">
        <f>IF($A28="","",SUMIFS(Actuals!$D$5:$D$304,Actuals!$B$5:$B$304,$A28,Actuals!$E$5:$E$304,"&gt;="&amp;DATE(BudgetYear,1,1),Actuals!$E$5:$E$304,"&lt;="&amp;MonthStart))</f>
        <v/>
      </c>
      <c r="I28" s="12">
        <f>IF($A28="","",$C28*MonthsElapsed)</f>
        <v/>
      </c>
      <c r="J28" s="12">
        <f>IF($A28="","",$I28-$H28)</f>
        <v/>
      </c>
      <c r="K28" s="12">
        <f>IF($A28="","",$G28-SUMIFS(Actuals!$D$5:$D$304,Actuals!$B$5:$B$304,$A28,Actuals!$E$5:$E$304,"&gt;="&amp;DATE(BudgetYear,1,1),Actuals!$E$5:$E$304,"&lt;="&amp;DATE(BudgetYear,12,31)))</f>
        <v/>
      </c>
      <c r="L28" s="13">
        <f>IF($A28="","",IF($G28=0,"",IFERROR(($G28-$K28)/$G28,"")))</f>
        <v/>
      </c>
    </row>
    <row r="29">
      <c r="A29" s="10" t="n"/>
      <c r="B29" s="10" t="n"/>
      <c r="C29" s="11" t="n"/>
      <c r="D29" s="12">
        <f>IF($A29="","",SUMIFS(Actuals!$D$5:$D$304,Actuals!$B$5:$B$304,$A29,Actuals!$E$5:$E$304,MonthStart))</f>
        <v/>
      </c>
      <c r="E29" s="12">
        <f>IF($A29="","",$C29-$D29)</f>
        <v/>
      </c>
      <c r="F29" s="13">
        <f>IF($A29="","",IF($C29=0,"",IFERROR($D29/$C29,"")))</f>
        <v/>
      </c>
      <c r="G29" s="11" t="n"/>
      <c r="H29" s="12">
        <f>IF($A29="","",SUMIFS(Actuals!$D$5:$D$304,Actuals!$B$5:$B$304,$A29,Actuals!$E$5:$E$304,"&gt;="&amp;DATE(BudgetYear,1,1),Actuals!$E$5:$E$304,"&lt;="&amp;MonthStart))</f>
        <v/>
      </c>
      <c r="I29" s="12">
        <f>IF($A29="","",$C29*MonthsElapsed)</f>
        <v/>
      </c>
      <c r="J29" s="12">
        <f>IF($A29="","",$I29-$H29)</f>
        <v/>
      </c>
      <c r="K29" s="12">
        <f>IF($A29="","",$G29-SUMIFS(Actuals!$D$5:$D$304,Actuals!$B$5:$B$304,$A29,Actuals!$E$5:$E$304,"&gt;="&amp;DATE(BudgetYear,1,1),Actuals!$E$5:$E$304,"&lt;="&amp;DATE(BudgetYear,12,31)))</f>
        <v/>
      </c>
      <c r="L29" s="13">
        <f>IF($A29="","",IF($G29=0,"",IFERROR(($G29-$K29)/$G29,"")))</f>
        <v/>
      </c>
    </row>
    <row r="30">
      <c r="A30" s="10" t="n"/>
      <c r="B30" s="10" t="n"/>
      <c r="C30" s="11" t="n"/>
      <c r="D30" s="12">
        <f>IF($A30="","",SUMIFS(Actuals!$D$5:$D$304,Actuals!$B$5:$B$304,$A30,Actuals!$E$5:$E$304,MonthStart))</f>
        <v/>
      </c>
      <c r="E30" s="12">
        <f>IF($A30="","",$C30-$D30)</f>
        <v/>
      </c>
      <c r="F30" s="13">
        <f>IF($A30="","",IF($C30=0,"",IFERROR($D30/$C30,"")))</f>
        <v/>
      </c>
      <c r="G30" s="11" t="n"/>
      <c r="H30" s="12">
        <f>IF($A30="","",SUMIFS(Actuals!$D$5:$D$304,Actuals!$B$5:$B$304,$A30,Actuals!$E$5:$E$304,"&gt;="&amp;DATE(BudgetYear,1,1),Actuals!$E$5:$E$304,"&lt;="&amp;MonthStart))</f>
        <v/>
      </c>
      <c r="I30" s="12">
        <f>IF($A30="","",$C30*MonthsElapsed)</f>
        <v/>
      </c>
      <c r="J30" s="12">
        <f>IF($A30="","",$I30-$H30)</f>
        <v/>
      </c>
      <c r="K30" s="12">
        <f>IF($A30="","",$G30-SUMIFS(Actuals!$D$5:$D$304,Actuals!$B$5:$B$304,$A30,Actuals!$E$5:$E$304,"&gt;="&amp;DATE(BudgetYear,1,1),Actuals!$E$5:$E$304,"&lt;="&amp;DATE(BudgetYear,12,31)))</f>
        <v/>
      </c>
      <c r="L30" s="13">
        <f>IF($A30="","",IF($G30=0,"",IFERROR(($G30-$K30)/$G30,"")))</f>
        <v/>
      </c>
    </row>
    <row r="31">
      <c r="A31" s="10" t="n"/>
      <c r="B31" s="10" t="n"/>
      <c r="C31" s="11" t="n"/>
      <c r="D31" s="12">
        <f>IF($A31="","",SUMIFS(Actuals!$D$5:$D$304,Actuals!$B$5:$B$304,$A31,Actuals!$E$5:$E$304,MonthStart))</f>
        <v/>
      </c>
      <c r="E31" s="12">
        <f>IF($A31="","",$C31-$D31)</f>
        <v/>
      </c>
      <c r="F31" s="13">
        <f>IF($A31="","",IF($C31=0,"",IFERROR($D31/$C31,"")))</f>
        <v/>
      </c>
      <c r="G31" s="11" t="n"/>
      <c r="H31" s="12">
        <f>IF($A31="","",SUMIFS(Actuals!$D$5:$D$304,Actuals!$B$5:$B$304,$A31,Actuals!$E$5:$E$304,"&gt;="&amp;DATE(BudgetYear,1,1),Actuals!$E$5:$E$304,"&lt;="&amp;MonthStart))</f>
        <v/>
      </c>
      <c r="I31" s="12">
        <f>IF($A31="","",$C31*MonthsElapsed)</f>
        <v/>
      </c>
      <c r="J31" s="12">
        <f>IF($A31="","",$I31-$H31)</f>
        <v/>
      </c>
      <c r="K31" s="12">
        <f>IF($A31="","",$G31-SUMIFS(Actuals!$D$5:$D$304,Actuals!$B$5:$B$304,$A31,Actuals!$E$5:$E$304,"&gt;="&amp;DATE(BudgetYear,1,1),Actuals!$E$5:$E$304,"&lt;="&amp;DATE(BudgetYear,12,31)))</f>
        <v/>
      </c>
      <c r="L31" s="13">
        <f>IF($A31="","",IF($G31=0,"",IFERROR(($G31-$K31)/$G31,"")))</f>
        <v/>
      </c>
    </row>
    <row r="32">
      <c r="A32" s="10" t="n"/>
      <c r="B32" s="10" t="n"/>
      <c r="C32" s="11" t="n"/>
      <c r="D32" s="12">
        <f>IF($A32="","",SUMIFS(Actuals!$D$5:$D$304,Actuals!$B$5:$B$304,$A32,Actuals!$E$5:$E$304,MonthStart))</f>
        <v/>
      </c>
      <c r="E32" s="12">
        <f>IF($A32="","",$C32-$D32)</f>
        <v/>
      </c>
      <c r="F32" s="13">
        <f>IF($A32="","",IF($C32=0,"",IFERROR($D32/$C32,"")))</f>
        <v/>
      </c>
      <c r="G32" s="11" t="n"/>
      <c r="H32" s="12">
        <f>IF($A32="","",SUMIFS(Actuals!$D$5:$D$304,Actuals!$B$5:$B$304,$A32,Actuals!$E$5:$E$304,"&gt;="&amp;DATE(BudgetYear,1,1),Actuals!$E$5:$E$304,"&lt;="&amp;MonthStart))</f>
        <v/>
      </c>
      <c r="I32" s="12">
        <f>IF($A32="","",$C32*MonthsElapsed)</f>
        <v/>
      </c>
      <c r="J32" s="12">
        <f>IF($A32="","",$I32-$H32)</f>
        <v/>
      </c>
      <c r="K32" s="12">
        <f>IF($A32="","",$G32-SUMIFS(Actuals!$D$5:$D$304,Actuals!$B$5:$B$304,$A32,Actuals!$E$5:$E$304,"&gt;="&amp;DATE(BudgetYear,1,1),Actuals!$E$5:$E$304,"&lt;="&amp;DATE(BudgetYear,12,31)))</f>
        <v/>
      </c>
      <c r="L32" s="13">
        <f>IF($A32="","",IF($G32=0,"",IFERROR(($G32-$K32)/$G32,"")))</f>
        <v/>
      </c>
    </row>
    <row r="33">
      <c r="A33" s="10" t="n"/>
      <c r="B33" s="10" t="n"/>
      <c r="C33" s="11" t="n"/>
      <c r="D33" s="12">
        <f>IF($A33="","",SUMIFS(Actuals!$D$5:$D$304,Actuals!$B$5:$B$304,$A33,Actuals!$E$5:$E$304,MonthStart))</f>
        <v/>
      </c>
      <c r="E33" s="12">
        <f>IF($A33="","",$C33-$D33)</f>
        <v/>
      </c>
      <c r="F33" s="13">
        <f>IF($A33="","",IF($C33=0,"",IFERROR($D33/$C33,"")))</f>
        <v/>
      </c>
      <c r="G33" s="11" t="n"/>
      <c r="H33" s="12">
        <f>IF($A33="","",SUMIFS(Actuals!$D$5:$D$304,Actuals!$B$5:$B$304,$A33,Actuals!$E$5:$E$304,"&gt;="&amp;DATE(BudgetYear,1,1),Actuals!$E$5:$E$304,"&lt;="&amp;MonthStart))</f>
        <v/>
      </c>
      <c r="I33" s="12">
        <f>IF($A33="","",$C33*MonthsElapsed)</f>
        <v/>
      </c>
      <c r="J33" s="12">
        <f>IF($A33="","",$I33-$H33)</f>
        <v/>
      </c>
      <c r="K33" s="12">
        <f>IF($A33="","",$G33-SUMIFS(Actuals!$D$5:$D$304,Actuals!$B$5:$B$304,$A33,Actuals!$E$5:$E$304,"&gt;="&amp;DATE(BudgetYear,1,1),Actuals!$E$5:$E$304,"&lt;="&amp;DATE(BudgetYear,12,31)))</f>
        <v/>
      </c>
      <c r="L33" s="13">
        <f>IF($A33="","",IF($G33=0,"",IFERROR(($G33-$K33)/$G33,"")))</f>
        <v/>
      </c>
    </row>
    <row r="34">
      <c r="A34" s="10" t="n"/>
      <c r="B34" s="10" t="n"/>
      <c r="C34" s="11" t="n"/>
      <c r="D34" s="12">
        <f>IF($A34="","",SUMIFS(Actuals!$D$5:$D$304,Actuals!$B$5:$B$304,$A34,Actuals!$E$5:$E$304,MonthStart))</f>
        <v/>
      </c>
      <c r="E34" s="12">
        <f>IF($A34="","",$C34-$D34)</f>
        <v/>
      </c>
      <c r="F34" s="13">
        <f>IF($A34="","",IF($C34=0,"",IFERROR($D34/$C34,"")))</f>
        <v/>
      </c>
      <c r="G34" s="11" t="n"/>
      <c r="H34" s="12">
        <f>IF($A34="","",SUMIFS(Actuals!$D$5:$D$304,Actuals!$B$5:$B$304,$A34,Actuals!$E$5:$E$304,"&gt;="&amp;DATE(BudgetYear,1,1),Actuals!$E$5:$E$304,"&lt;="&amp;MonthStart))</f>
        <v/>
      </c>
      <c r="I34" s="12">
        <f>IF($A34="","",$C34*MonthsElapsed)</f>
        <v/>
      </c>
      <c r="J34" s="12">
        <f>IF($A34="","",$I34-$H34)</f>
        <v/>
      </c>
      <c r="K34" s="12">
        <f>IF($A34="","",$G34-SUMIFS(Actuals!$D$5:$D$304,Actuals!$B$5:$B$304,$A34,Actuals!$E$5:$E$304,"&gt;="&amp;DATE(BudgetYear,1,1),Actuals!$E$5:$E$304,"&lt;="&amp;DATE(BudgetYear,12,31)))</f>
        <v/>
      </c>
      <c r="L34" s="13">
        <f>IF($A34="","",IF($G34=0,"",IFERROR(($G34-$K34)/$G34,"")))</f>
        <v/>
      </c>
    </row>
    <row r="35">
      <c r="A35" s="10" t="n"/>
      <c r="B35" s="10" t="n"/>
      <c r="C35" s="11" t="n"/>
      <c r="D35" s="12">
        <f>IF($A35="","",SUMIFS(Actuals!$D$5:$D$304,Actuals!$B$5:$B$304,$A35,Actuals!$E$5:$E$304,MonthStart))</f>
        <v/>
      </c>
      <c r="E35" s="12">
        <f>IF($A35="","",$C35-$D35)</f>
        <v/>
      </c>
      <c r="F35" s="13">
        <f>IF($A35="","",IF($C35=0,"",IFERROR($D35/$C35,"")))</f>
        <v/>
      </c>
      <c r="G35" s="11" t="n"/>
      <c r="H35" s="12">
        <f>IF($A35="","",SUMIFS(Actuals!$D$5:$D$304,Actuals!$B$5:$B$304,$A35,Actuals!$E$5:$E$304,"&gt;="&amp;DATE(BudgetYear,1,1),Actuals!$E$5:$E$304,"&lt;="&amp;MonthStart))</f>
        <v/>
      </c>
      <c r="I35" s="12">
        <f>IF($A35="","",$C35*MonthsElapsed)</f>
        <v/>
      </c>
      <c r="J35" s="12">
        <f>IF($A35="","",$I35-$H35)</f>
        <v/>
      </c>
      <c r="K35" s="12">
        <f>IF($A35="","",$G35-SUMIFS(Actuals!$D$5:$D$304,Actuals!$B$5:$B$304,$A35,Actuals!$E$5:$E$304,"&gt;="&amp;DATE(BudgetYear,1,1),Actuals!$E$5:$E$304,"&lt;="&amp;DATE(BudgetYear,12,31)))</f>
        <v/>
      </c>
      <c r="L35" s="13">
        <f>IF($A35="","",IF($G35=0,"",IFERROR(($G35-$K35)/$G35,"")))</f>
        <v/>
      </c>
    </row>
    <row r="36">
      <c r="A36" s="10" t="n"/>
      <c r="B36" s="10" t="n"/>
      <c r="C36" s="11" t="n"/>
      <c r="D36" s="12">
        <f>IF($A36="","",SUMIFS(Actuals!$D$5:$D$304,Actuals!$B$5:$B$304,$A36,Actuals!$E$5:$E$304,MonthStart))</f>
        <v/>
      </c>
      <c r="E36" s="12">
        <f>IF($A36="","",$C36-$D36)</f>
        <v/>
      </c>
      <c r="F36" s="13">
        <f>IF($A36="","",IF($C36=0,"",IFERROR($D36/$C36,"")))</f>
        <v/>
      </c>
      <c r="G36" s="11" t="n"/>
      <c r="H36" s="12">
        <f>IF($A36="","",SUMIFS(Actuals!$D$5:$D$304,Actuals!$B$5:$B$304,$A36,Actuals!$E$5:$E$304,"&gt;="&amp;DATE(BudgetYear,1,1),Actuals!$E$5:$E$304,"&lt;="&amp;MonthStart))</f>
        <v/>
      </c>
      <c r="I36" s="12">
        <f>IF($A36="","",$C36*MonthsElapsed)</f>
        <v/>
      </c>
      <c r="J36" s="12">
        <f>IF($A36="","",$I36-$H36)</f>
        <v/>
      </c>
      <c r="K36" s="12">
        <f>IF($A36="","",$G36-SUMIFS(Actuals!$D$5:$D$304,Actuals!$B$5:$B$304,$A36,Actuals!$E$5:$E$304,"&gt;="&amp;DATE(BudgetYear,1,1),Actuals!$E$5:$E$304,"&lt;="&amp;DATE(BudgetYear,12,31)))</f>
        <v/>
      </c>
      <c r="L36" s="13">
        <f>IF($A36="","",IF($G36=0,"",IFERROR(($G36-$K36)/$G36,"")))</f>
        <v/>
      </c>
    </row>
    <row r="37">
      <c r="A37" s="10" t="n"/>
      <c r="B37" s="10" t="n"/>
      <c r="C37" s="11" t="n"/>
      <c r="D37" s="12">
        <f>IF($A37="","",SUMIFS(Actuals!$D$5:$D$304,Actuals!$B$5:$B$304,$A37,Actuals!$E$5:$E$304,MonthStart))</f>
        <v/>
      </c>
      <c r="E37" s="12">
        <f>IF($A37="","",$C37-$D37)</f>
        <v/>
      </c>
      <c r="F37" s="13">
        <f>IF($A37="","",IF($C37=0,"",IFERROR($D37/$C37,"")))</f>
        <v/>
      </c>
      <c r="G37" s="11" t="n"/>
      <c r="H37" s="12">
        <f>IF($A37="","",SUMIFS(Actuals!$D$5:$D$304,Actuals!$B$5:$B$304,$A37,Actuals!$E$5:$E$304,"&gt;="&amp;DATE(BudgetYear,1,1),Actuals!$E$5:$E$304,"&lt;="&amp;MonthStart))</f>
        <v/>
      </c>
      <c r="I37" s="12">
        <f>IF($A37="","",$C37*MonthsElapsed)</f>
        <v/>
      </c>
      <c r="J37" s="12">
        <f>IF($A37="","",$I37-$H37)</f>
        <v/>
      </c>
      <c r="K37" s="12">
        <f>IF($A37="","",$G37-SUMIFS(Actuals!$D$5:$D$304,Actuals!$B$5:$B$304,$A37,Actuals!$E$5:$E$304,"&gt;="&amp;DATE(BudgetYear,1,1),Actuals!$E$5:$E$304,"&lt;="&amp;DATE(BudgetYear,12,31)))</f>
        <v/>
      </c>
      <c r="L37" s="13">
        <f>IF($A37="","",IF($G37=0,"",IFERROR(($G37-$K37)/$G37,"")))</f>
        <v/>
      </c>
    </row>
    <row r="38">
      <c r="A38" s="10" t="n"/>
      <c r="B38" s="10" t="n"/>
      <c r="C38" s="11" t="n"/>
      <c r="D38" s="12">
        <f>IF($A38="","",SUMIFS(Actuals!$D$5:$D$304,Actuals!$B$5:$B$304,$A38,Actuals!$E$5:$E$304,MonthStart))</f>
        <v/>
      </c>
      <c r="E38" s="12">
        <f>IF($A38="","",$C38-$D38)</f>
        <v/>
      </c>
      <c r="F38" s="13">
        <f>IF($A38="","",IF($C38=0,"",IFERROR($D38/$C38,"")))</f>
        <v/>
      </c>
      <c r="G38" s="11" t="n"/>
      <c r="H38" s="12">
        <f>IF($A38="","",SUMIFS(Actuals!$D$5:$D$304,Actuals!$B$5:$B$304,$A38,Actuals!$E$5:$E$304,"&gt;="&amp;DATE(BudgetYear,1,1),Actuals!$E$5:$E$304,"&lt;="&amp;MonthStart))</f>
        <v/>
      </c>
      <c r="I38" s="12">
        <f>IF($A38="","",$C38*MonthsElapsed)</f>
        <v/>
      </c>
      <c r="J38" s="12">
        <f>IF($A38="","",$I38-$H38)</f>
        <v/>
      </c>
      <c r="K38" s="12">
        <f>IF($A38="","",$G38-SUMIFS(Actuals!$D$5:$D$304,Actuals!$B$5:$B$304,$A38,Actuals!$E$5:$E$304,"&gt;="&amp;DATE(BudgetYear,1,1),Actuals!$E$5:$E$304,"&lt;="&amp;DATE(BudgetYear,12,31)))</f>
        <v/>
      </c>
      <c r="L38" s="13">
        <f>IF($A38="","",IF($G38=0,"",IFERROR(($G38-$K38)/$G38,"")))</f>
        <v/>
      </c>
    </row>
    <row r="39">
      <c r="A39" s="10" t="n"/>
      <c r="B39" s="10" t="n"/>
      <c r="C39" s="11" t="n"/>
      <c r="D39" s="12">
        <f>IF($A39="","",SUMIFS(Actuals!$D$5:$D$304,Actuals!$B$5:$B$304,$A39,Actuals!$E$5:$E$304,MonthStart))</f>
        <v/>
      </c>
      <c r="E39" s="12">
        <f>IF($A39="","",$C39-$D39)</f>
        <v/>
      </c>
      <c r="F39" s="13">
        <f>IF($A39="","",IF($C39=0,"",IFERROR($D39/$C39,"")))</f>
        <v/>
      </c>
      <c r="G39" s="11" t="n"/>
      <c r="H39" s="12">
        <f>IF($A39="","",SUMIFS(Actuals!$D$5:$D$304,Actuals!$B$5:$B$304,$A39,Actuals!$E$5:$E$304,"&gt;="&amp;DATE(BudgetYear,1,1),Actuals!$E$5:$E$304,"&lt;="&amp;MonthStart))</f>
        <v/>
      </c>
      <c r="I39" s="12">
        <f>IF($A39="","",$C39*MonthsElapsed)</f>
        <v/>
      </c>
      <c r="J39" s="12">
        <f>IF($A39="","",$I39-$H39)</f>
        <v/>
      </c>
      <c r="K39" s="12">
        <f>IF($A39="","",$G39-SUMIFS(Actuals!$D$5:$D$304,Actuals!$B$5:$B$304,$A39,Actuals!$E$5:$E$304,"&gt;="&amp;DATE(BudgetYear,1,1),Actuals!$E$5:$E$304,"&lt;="&amp;DATE(BudgetYear,12,31)))</f>
        <v/>
      </c>
      <c r="L39" s="13">
        <f>IF($A39="","",IF($G39=0,"",IFERROR(($G39-$K39)/$G39,"")))</f>
        <v/>
      </c>
    </row>
    <row r="40">
      <c r="A40" s="10" t="n"/>
      <c r="B40" s="10" t="n"/>
      <c r="C40" s="11" t="n"/>
      <c r="D40" s="12">
        <f>IF($A40="","",SUMIFS(Actuals!$D$5:$D$304,Actuals!$B$5:$B$304,$A40,Actuals!$E$5:$E$304,MonthStart))</f>
        <v/>
      </c>
      <c r="E40" s="12">
        <f>IF($A40="","",$C40-$D40)</f>
        <v/>
      </c>
      <c r="F40" s="13">
        <f>IF($A40="","",IF($C40=0,"",IFERROR($D40/$C40,"")))</f>
        <v/>
      </c>
      <c r="G40" s="11" t="n"/>
      <c r="H40" s="12">
        <f>IF($A40="","",SUMIFS(Actuals!$D$5:$D$304,Actuals!$B$5:$B$304,$A40,Actuals!$E$5:$E$304,"&gt;="&amp;DATE(BudgetYear,1,1),Actuals!$E$5:$E$304,"&lt;="&amp;MonthStart))</f>
        <v/>
      </c>
      <c r="I40" s="12">
        <f>IF($A40="","",$C40*MonthsElapsed)</f>
        <v/>
      </c>
      <c r="J40" s="12">
        <f>IF($A40="","",$I40-$H40)</f>
        <v/>
      </c>
      <c r="K40" s="12">
        <f>IF($A40="","",$G40-SUMIFS(Actuals!$D$5:$D$304,Actuals!$B$5:$B$304,$A40,Actuals!$E$5:$E$304,"&gt;="&amp;DATE(BudgetYear,1,1),Actuals!$E$5:$E$304,"&lt;="&amp;DATE(BudgetYear,12,31)))</f>
        <v/>
      </c>
      <c r="L40" s="13">
        <f>IF($A40="","",IF($G40=0,"",IFERROR(($G40-$K40)/$G40,"")))</f>
        <v/>
      </c>
    </row>
    <row r="41">
      <c r="A41" s="10" t="n"/>
      <c r="B41" s="10" t="n"/>
      <c r="C41" s="11" t="n"/>
      <c r="D41" s="12">
        <f>IF($A41="","",SUMIFS(Actuals!$D$5:$D$304,Actuals!$B$5:$B$304,$A41,Actuals!$E$5:$E$304,MonthStart))</f>
        <v/>
      </c>
      <c r="E41" s="12">
        <f>IF($A41="","",$C41-$D41)</f>
        <v/>
      </c>
      <c r="F41" s="13">
        <f>IF($A41="","",IF($C41=0,"",IFERROR($D41/$C41,"")))</f>
        <v/>
      </c>
      <c r="G41" s="11" t="n"/>
      <c r="H41" s="12">
        <f>IF($A41="","",SUMIFS(Actuals!$D$5:$D$304,Actuals!$B$5:$B$304,$A41,Actuals!$E$5:$E$304,"&gt;="&amp;DATE(BudgetYear,1,1),Actuals!$E$5:$E$304,"&lt;="&amp;MonthStart))</f>
        <v/>
      </c>
      <c r="I41" s="12">
        <f>IF($A41="","",$C41*MonthsElapsed)</f>
        <v/>
      </c>
      <c r="J41" s="12">
        <f>IF($A41="","",$I41-$H41)</f>
        <v/>
      </c>
      <c r="K41" s="12">
        <f>IF($A41="","",$G41-SUMIFS(Actuals!$D$5:$D$304,Actuals!$B$5:$B$304,$A41,Actuals!$E$5:$E$304,"&gt;="&amp;DATE(BudgetYear,1,1),Actuals!$E$5:$E$304,"&lt;="&amp;DATE(BudgetYear,12,31)))</f>
        <v/>
      </c>
      <c r="L41" s="13">
        <f>IF($A41="","",IF($G41=0,"",IFERROR(($G41-$K41)/$G41,"")))</f>
        <v/>
      </c>
    </row>
    <row r="42">
      <c r="A42" s="10" t="n"/>
      <c r="B42" s="10" t="n"/>
      <c r="C42" s="11" t="n"/>
      <c r="D42" s="12">
        <f>IF($A42="","",SUMIFS(Actuals!$D$5:$D$304,Actuals!$B$5:$B$304,$A42,Actuals!$E$5:$E$304,MonthStart))</f>
        <v/>
      </c>
      <c r="E42" s="12">
        <f>IF($A42="","",$C42-$D42)</f>
        <v/>
      </c>
      <c r="F42" s="13">
        <f>IF($A42="","",IF($C42=0,"",IFERROR($D42/$C42,"")))</f>
        <v/>
      </c>
      <c r="G42" s="11" t="n"/>
      <c r="H42" s="12">
        <f>IF($A42="","",SUMIFS(Actuals!$D$5:$D$304,Actuals!$B$5:$B$304,$A42,Actuals!$E$5:$E$304,"&gt;="&amp;DATE(BudgetYear,1,1),Actuals!$E$5:$E$304,"&lt;="&amp;MonthStart))</f>
        <v/>
      </c>
      <c r="I42" s="12">
        <f>IF($A42="","",$C42*MonthsElapsed)</f>
        <v/>
      </c>
      <c r="J42" s="12">
        <f>IF($A42="","",$I42-$H42)</f>
        <v/>
      </c>
      <c r="K42" s="12">
        <f>IF($A42="","",$G42-SUMIFS(Actuals!$D$5:$D$304,Actuals!$B$5:$B$304,$A42,Actuals!$E$5:$E$304,"&gt;="&amp;DATE(BudgetYear,1,1),Actuals!$E$5:$E$304,"&lt;="&amp;DATE(BudgetYear,12,31)))</f>
        <v/>
      </c>
      <c r="L42" s="13">
        <f>IF($A42="","",IF($G42=0,"",IFERROR(($G42-$K42)/$G42,"")))</f>
        <v/>
      </c>
    </row>
    <row r="43">
      <c r="A43" s="10" t="n"/>
      <c r="B43" s="10" t="n"/>
      <c r="C43" s="11" t="n"/>
      <c r="D43" s="12">
        <f>IF($A43="","",SUMIFS(Actuals!$D$5:$D$304,Actuals!$B$5:$B$304,$A43,Actuals!$E$5:$E$304,MonthStart))</f>
        <v/>
      </c>
      <c r="E43" s="12">
        <f>IF($A43="","",$C43-$D43)</f>
        <v/>
      </c>
      <c r="F43" s="13">
        <f>IF($A43="","",IF($C43=0,"",IFERROR($D43/$C43,"")))</f>
        <v/>
      </c>
      <c r="G43" s="11" t="n"/>
      <c r="H43" s="12">
        <f>IF($A43="","",SUMIFS(Actuals!$D$5:$D$304,Actuals!$B$5:$B$304,$A43,Actuals!$E$5:$E$304,"&gt;="&amp;DATE(BudgetYear,1,1),Actuals!$E$5:$E$304,"&lt;="&amp;MonthStart))</f>
        <v/>
      </c>
      <c r="I43" s="12">
        <f>IF($A43="","",$C43*MonthsElapsed)</f>
        <v/>
      </c>
      <c r="J43" s="12">
        <f>IF($A43="","",$I43-$H43)</f>
        <v/>
      </c>
      <c r="K43" s="12">
        <f>IF($A43="","",$G43-SUMIFS(Actuals!$D$5:$D$304,Actuals!$B$5:$B$304,$A43,Actuals!$E$5:$E$304,"&gt;="&amp;DATE(BudgetYear,1,1),Actuals!$E$5:$E$304,"&lt;="&amp;DATE(BudgetYear,12,31)))</f>
        <v/>
      </c>
      <c r="L43" s="13">
        <f>IF($A43="","",IF($G43=0,"",IFERROR(($G43-$K43)/$G43,"")))</f>
        <v/>
      </c>
    </row>
    <row r="44">
      <c r="A44" s="10" t="n"/>
      <c r="B44" s="10" t="n"/>
      <c r="C44" s="11" t="n"/>
      <c r="D44" s="12">
        <f>IF($A44="","",SUMIFS(Actuals!$D$5:$D$304,Actuals!$B$5:$B$304,$A44,Actuals!$E$5:$E$304,MonthStart))</f>
        <v/>
      </c>
      <c r="E44" s="12">
        <f>IF($A44="","",$C44-$D44)</f>
        <v/>
      </c>
      <c r="F44" s="13">
        <f>IF($A44="","",IF($C44=0,"",IFERROR($D44/$C44,"")))</f>
        <v/>
      </c>
      <c r="G44" s="11" t="n"/>
      <c r="H44" s="12">
        <f>IF($A44="","",SUMIFS(Actuals!$D$5:$D$304,Actuals!$B$5:$B$304,$A44,Actuals!$E$5:$E$304,"&gt;="&amp;DATE(BudgetYear,1,1),Actuals!$E$5:$E$304,"&lt;="&amp;MonthStart))</f>
        <v/>
      </c>
      <c r="I44" s="12">
        <f>IF($A44="","",$C44*MonthsElapsed)</f>
        <v/>
      </c>
      <c r="J44" s="12">
        <f>IF($A44="","",$I44-$H44)</f>
        <v/>
      </c>
      <c r="K44" s="12">
        <f>IF($A44="","",$G44-SUMIFS(Actuals!$D$5:$D$304,Actuals!$B$5:$B$304,$A44,Actuals!$E$5:$E$304,"&gt;="&amp;DATE(BudgetYear,1,1),Actuals!$E$5:$E$304,"&lt;="&amp;DATE(BudgetYear,12,31)))</f>
        <v/>
      </c>
      <c r="L44" s="13">
        <f>IF($A44="","",IF($G44=0,"",IFERROR(($G44-$K44)/$G44,"")))</f>
        <v/>
      </c>
    </row>
    <row r="45">
      <c r="A45" s="10" t="n"/>
      <c r="B45" s="10" t="n"/>
      <c r="C45" s="11" t="n"/>
      <c r="D45" s="12">
        <f>IF($A45="","",SUMIFS(Actuals!$D$5:$D$304,Actuals!$B$5:$B$304,$A45,Actuals!$E$5:$E$304,MonthStart))</f>
        <v/>
      </c>
      <c r="E45" s="12">
        <f>IF($A45="","",$C45-$D45)</f>
        <v/>
      </c>
      <c r="F45" s="13">
        <f>IF($A45="","",IF($C45=0,"",IFERROR($D45/$C45,"")))</f>
        <v/>
      </c>
      <c r="G45" s="11" t="n"/>
      <c r="H45" s="12">
        <f>IF($A45="","",SUMIFS(Actuals!$D$5:$D$304,Actuals!$B$5:$B$304,$A45,Actuals!$E$5:$E$304,"&gt;="&amp;DATE(BudgetYear,1,1),Actuals!$E$5:$E$304,"&lt;="&amp;MonthStart))</f>
        <v/>
      </c>
      <c r="I45" s="12">
        <f>IF($A45="","",$C45*MonthsElapsed)</f>
        <v/>
      </c>
      <c r="J45" s="12">
        <f>IF($A45="","",$I45-$H45)</f>
        <v/>
      </c>
      <c r="K45" s="12">
        <f>IF($A45="","",$G45-SUMIFS(Actuals!$D$5:$D$304,Actuals!$B$5:$B$304,$A45,Actuals!$E$5:$E$304,"&gt;="&amp;DATE(BudgetYear,1,1),Actuals!$E$5:$E$304,"&lt;="&amp;DATE(BudgetYear,12,31)))</f>
        <v/>
      </c>
      <c r="L45" s="13">
        <f>IF($A45="","",IF($G45=0,"",IFERROR(($G45-$K45)/$G45,"")))</f>
        <v/>
      </c>
    </row>
    <row r="46">
      <c r="A46" s="10" t="n"/>
      <c r="B46" s="10" t="n"/>
      <c r="C46" s="11" t="n"/>
      <c r="D46" s="12">
        <f>IF($A46="","",SUMIFS(Actuals!$D$5:$D$304,Actuals!$B$5:$B$304,$A46,Actuals!$E$5:$E$304,MonthStart))</f>
        <v/>
      </c>
      <c r="E46" s="12">
        <f>IF($A46="","",$C46-$D46)</f>
        <v/>
      </c>
      <c r="F46" s="13">
        <f>IF($A46="","",IF($C46=0,"",IFERROR($D46/$C46,"")))</f>
        <v/>
      </c>
      <c r="G46" s="11" t="n"/>
      <c r="H46" s="12">
        <f>IF($A46="","",SUMIFS(Actuals!$D$5:$D$304,Actuals!$B$5:$B$304,$A46,Actuals!$E$5:$E$304,"&gt;="&amp;DATE(BudgetYear,1,1),Actuals!$E$5:$E$304,"&lt;="&amp;MonthStart))</f>
        <v/>
      </c>
      <c r="I46" s="12">
        <f>IF($A46="","",$C46*MonthsElapsed)</f>
        <v/>
      </c>
      <c r="J46" s="12">
        <f>IF($A46="","",$I46-$H46)</f>
        <v/>
      </c>
      <c r="K46" s="12">
        <f>IF($A46="","",$G46-SUMIFS(Actuals!$D$5:$D$304,Actuals!$B$5:$B$304,$A46,Actuals!$E$5:$E$304,"&gt;="&amp;DATE(BudgetYear,1,1),Actuals!$E$5:$E$304,"&lt;="&amp;DATE(BudgetYear,12,31)))</f>
        <v/>
      </c>
      <c r="L46" s="13">
        <f>IF($A46="","",IF($G46=0,"",IFERROR(($G46-$K46)/$G46,"")))</f>
        <v/>
      </c>
    </row>
    <row r="47">
      <c r="A47" s="10" t="n"/>
      <c r="B47" s="10" t="n"/>
      <c r="C47" s="11" t="n"/>
      <c r="D47" s="12">
        <f>IF($A47="","",SUMIFS(Actuals!$D$5:$D$304,Actuals!$B$5:$B$304,$A47,Actuals!$E$5:$E$304,MonthStart))</f>
        <v/>
      </c>
      <c r="E47" s="12">
        <f>IF($A47="","",$C47-$D47)</f>
        <v/>
      </c>
      <c r="F47" s="13">
        <f>IF($A47="","",IF($C47=0,"",IFERROR($D47/$C47,"")))</f>
        <v/>
      </c>
      <c r="G47" s="11" t="n"/>
      <c r="H47" s="12">
        <f>IF($A47="","",SUMIFS(Actuals!$D$5:$D$304,Actuals!$B$5:$B$304,$A47,Actuals!$E$5:$E$304,"&gt;="&amp;DATE(BudgetYear,1,1),Actuals!$E$5:$E$304,"&lt;="&amp;MonthStart))</f>
        <v/>
      </c>
      <c r="I47" s="12">
        <f>IF($A47="","",$C47*MonthsElapsed)</f>
        <v/>
      </c>
      <c r="J47" s="12">
        <f>IF($A47="","",$I47-$H47)</f>
        <v/>
      </c>
      <c r="K47" s="12">
        <f>IF($A47="","",$G47-SUMIFS(Actuals!$D$5:$D$304,Actuals!$B$5:$B$304,$A47,Actuals!$E$5:$E$304,"&gt;="&amp;DATE(BudgetYear,1,1),Actuals!$E$5:$E$304,"&lt;="&amp;DATE(BudgetYear,12,31)))</f>
        <v/>
      </c>
      <c r="L47" s="13">
        <f>IF($A47="","",IF($G47=0,"",IFERROR(($G47-$K47)/$G47,"")))</f>
        <v/>
      </c>
    </row>
    <row r="48">
      <c r="A48" s="10" t="n"/>
      <c r="B48" s="10" t="n"/>
      <c r="C48" s="11" t="n"/>
      <c r="D48" s="12">
        <f>IF($A48="","",SUMIFS(Actuals!$D$5:$D$304,Actuals!$B$5:$B$304,$A48,Actuals!$E$5:$E$304,MonthStart))</f>
        <v/>
      </c>
      <c r="E48" s="12">
        <f>IF($A48="","",$C48-$D48)</f>
        <v/>
      </c>
      <c r="F48" s="13">
        <f>IF($A48="","",IF($C48=0,"",IFERROR($D48/$C48,"")))</f>
        <v/>
      </c>
      <c r="G48" s="11" t="n"/>
      <c r="H48" s="12">
        <f>IF($A48="","",SUMIFS(Actuals!$D$5:$D$304,Actuals!$B$5:$B$304,$A48,Actuals!$E$5:$E$304,"&gt;="&amp;DATE(BudgetYear,1,1),Actuals!$E$5:$E$304,"&lt;="&amp;MonthStart))</f>
        <v/>
      </c>
      <c r="I48" s="12">
        <f>IF($A48="","",$C48*MonthsElapsed)</f>
        <v/>
      </c>
      <c r="J48" s="12">
        <f>IF($A48="","",$I48-$H48)</f>
        <v/>
      </c>
      <c r="K48" s="12">
        <f>IF($A48="","",$G48-SUMIFS(Actuals!$D$5:$D$304,Actuals!$B$5:$B$304,$A48,Actuals!$E$5:$E$304,"&gt;="&amp;DATE(BudgetYear,1,1),Actuals!$E$5:$E$304,"&lt;="&amp;DATE(BudgetYear,12,31)))</f>
        <v/>
      </c>
      <c r="L48" s="13">
        <f>IF($A48="","",IF($G48=0,"",IFERROR(($G48-$K48)/$G48,"")))</f>
        <v/>
      </c>
    </row>
    <row r="49">
      <c r="A49" s="10" t="n"/>
      <c r="B49" s="10" t="n"/>
      <c r="C49" s="11" t="n"/>
      <c r="D49" s="12">
        <f>IF($A49="","",SUMIFS(Actuals!$D$5:$D$304,Actuals!$B$5:$B$304,$A49,Actuals!$E$5:$E$304,MonthStart))</f>
        <v/>
      </c>
      <c r="E49" s="12">
        <f>IF($A49="","",$C49-$D49)</f>
        <v/>
      </c>
      <c r="F49" s="13">
        <f>IF($A49="","",IF($C49=0,"",IFERROR($D49/$C49,"")))</f>
        <v/>
      </c>
      <c r="G49" s="11" t="n"/>
      <c r="H49" s="12">
        <f>IF($A49="","",SUMIFS(Actuals!$D$5:$D$304,Actuals!$B$5:$B$304,$A49,Actuals!$E$5:$E$304,"&gt;="&amp;DATE(BudgetYear,1,1),Actuals!$E$5:$E$304,"&lt;="&amp;MonthStart))</f>
        <v/>
      </c>
      <c r="I49" s="12">
        <f>IF($A49="","",$C49*MonthsElapsed)</f>
        <v/>
      </c>
      <c r="J49" s="12">
        <f>IF($A49="","",$I49-$H49)</f>
        <v/>
      </c>
      <c r="K49" s="12">
        <f>IF($A49="","",$G49-SUMIFS(Actuals!$D$5:$D$304,Actuals!$B$5:$B$304,$A49,Actuals!$E$5:$E$304,"&gt;="&amp;DATE(BudgetYear,1,1),Actuals!$E$5:$E$304,"&lt;="&amp;DATE(BudgetYear,12,31)))</f>
        <v/>
      </c>
      <c r="L49" s="13">
        <f>IF($A49="","",IF($G49=0,"",IFERROR(($G49-$K49)/$G49,"")))</f>
        <v/>
      </c>
    </row>
    <row r="50">
      <c r="A50" s="10" t="n"/>
      <c r="B50" s="10" t="n"/>
      <c r="C50" s="11" t="n"/>
      <c r="D50" s="12">
        <f>IF($A50="","",SUMIFS(Actuals!$D$5:$D$304,Actuals!$B$5:$B$304,$A50,Actuals!$E$5:$E$304,MonthStart))</f>
        <v/>
      </c>
      <c r="E50" s="12">
        <f>IF($A50="","",$C50-$D50)</f>
        <v/>
      </c>
      <c r="F50" s="13">
        <f>IF($A50="","",IF($C50=0,"",IFERROR($D50/$C50,"")))</f>
        <v/>
      </c>
      <c r="G50" s="11" t="n"/>
      <c r="H50" s="12">
        <f>IF($A50="","",SUMIFS(Actuals!$D$5:$D$304,Actuals!$B$5:$B$304,$A50,Actuals!$E$5:$E$304,"&gt;="&amp;DATE(BudgetYear,1,1),Actuals!$E$5:$E$304,"&lt;="&amp;MonthStart))</f>
        <v/>
      </c>
      <c r="I50" s="12">
        <f>IF($A50="","",$C50*MonthsElapsed)</f>
        <v/>
      </c>
      <c r="J50" s="12">
        <f>IF($A50="","",$I50-$H50)</f>
        <v/>
      </c>
      <c r="K50" s="12">
        <f>IF($A50="","",$G50-SUMIFS(Actuals!$D$5:$D$304,Actuals!$B$5:$B$304,$A50,Actuals!$E$5:$E$304,"&gt;="&amp;DATE(BudgetYear,1,1),Actuals!$E$5:$E$304,"&lt;="&amp;DATE(BudgetYear,12,31)))</f>
        <v/>
      </c>
      <c r="L50" s="13">
        <f>IF($A50="","",IF($G50=0,"",IFERROR(($G50-$K50)/$G50,"")))</f>
        <v/>
      </c>
    </row>
    <row r="51">
      <c r="A51" s="10" t="n"/>
      <c r="B51" s="10" t="n"/>
      <c r="C51" s="11" t="n"/>
      <c r="D51" s="12">
        <f>IF($A51="","",SUMIFS(Actuals!$D$5:$D$304,Actuals!$B$5:$B$304,$A51,Actuals!$E$5:$E$304,MonthStart))</f>
        <v/>
      </c>
      <c r="E51" s="12">
        <f>IF($A51="","",$C51-$D51)</f>
        <v/>
      </c>
      <c r="F51" s="13">
        <f>IF($A51="","",IF($C51=0,"",IFERROR($D51/$C51,"")))</f>
        <v/>
      </c>
      <c r="G51" s="11" t="n"/>
      <c r="H51" s="12">
        <f>IF($A51="","",SUMIFS(Actuals!$D$5:$D$304,Actuals!$B$5:$B$304,$A51,Actuals!$E$5:$E$304,"&gt;="&amp;DATE(BudgetYear,1,1),Actuals!$E$5:$E$304,"&lt;="&amp;MonthStart))</f>
        <v/>
      </c>
      <c r="I51" s="12">
        <f>IF($A51="","",$C51*MonthsElapsed)</f>
        <v/>
      </c>
      <c r="J51" s="12">
        <f>IF($A51="","",$I51-$H51)</f>
        <v/>
      </c>
      <c r="K51" s="12">
        <f>IF($A51="","",$G51-SUMIFS(Actuals!$D$5:$D$304,Actuals!$B$5:$B$304,$A51,Actuals!$E$5:$E$304,"&gt;="&amp;DATE(BudgetYear,1,1),Actuals!$E$5:$E$304,"&lt;="&amp;DATE(BudgetYear,12,31)))</f>
        <v/>
      </c>
      <c r="L51" s="13">
        <f>IF($A51="","",IF($G51=0,"",IFERROR(($G51-$K51)/$G51,"")))</f>
        <v/>
      </c>
    </row>
    <row r="52">
      <c r="A52" s="10" t="n"/>
      <c r="B52" s="10" t="n"/>
      <c r="C52" s="11" t="n"/>
      <c r="D52" s="12">
        <f>IF($A52="","",SUMIFS(Actuals!$D$5:$D$304,Actuals!$B$5:$B$304,$A52,Actuals!$E$5:$E$304,MonthStart))</f>
        <v/>
      </c>
      <c r="E52" s="12">
        <f>IF($A52="","",$C52-$D52)</f>
        <v/>
      </c>
      <c r="F52" s="13">
        <f>IF($A52="","",IF($C52=0,"",IFERROR($D52/$C52,"")))</f>
        <v/>
      </c>
      <c r="G52" s="11" t="n"/>
      <c r="H52" s="12">
        <f>IF($A52="","",SUMIFS(Actuals!$D$5:$D$304,Actuals!$B$5:$B$304,$A52,Actuals!$E$5:$E$304,"&gt;="&amp;DATE(BudgetYear,1,1),Actuals!$E$5:$E$304,"&lt;="&amp;MonthStart))</f>
        <v/>
      </c>
      <c r="I52" s="12">
        <f>IF($A52="","",$C52*MonthsElapsed)</f>
        <v/>
      </c>
      <c r="J52" s="12">
        <f>IF($A52="","",$I52-$H52)</f>
        <v/>
      </c>
      <c r="K52" s="12">
        <f>IF($A52="","",$G52-SUMIFS(Actuals!$D$5:$D$304,Actuals!$B$5:$B$304,$A52,Actuals!$E$5:$E$304,"&gt;="&amp;DATE(BudgetYear,1,1),Actuals!$E$5:$E$304,"&lt;="&amp;DATE(BudgetYear,12,31)))</f>
        <v/>
      </c>
      <c r="L52" s="13">
        <f>IF($A52="","",IF($G52=0,"",IFERROR(($G52-$K52)/$G52,"")))</f>
        <v/>
      </c>
    </row>
    <row r="53">
      <c r="A53" s="10" t="n"/>
      <c r="B53" s="10" t="n"/>
      <c r="C53" s="11" t="n"/>
      <c r="D53" s="12">
        <f>IF($A53="","",SUMIFS(Actuals!$D$5:$D$304,Actuals!$B$5:$B$304,$A53,Actuals!$E$5:$E$304,MonthStart))</f>
        <v/>
      </c>
      <c r="E53" s="12">
        <f>IF($A53="","",$C53-$D53)</f>
        <v/>
      </c>
      <c r="F53" s="13">
        <f>IF($A53="","",IF($C53=0,"",IFERROR($D53/$C53,"")))</f>
        <v/>
      </c>
      <c r="G53" s="11" t="n"/>
      <c r="H53" s="12">
        <f>IF($A53="","",SUMIFS(Actuals!$D$5:$D$304,Actuals!$B$5:$B$304,$A53,Actuals!$E$5:$E$304,"&gt;="&amp;DATE(BudgetYear,1,1),Actuals!$E$5:$E$304,"&lt;="&amp;MonthStart))</f>
        <v/>
      </c>
      <c r="I53" s="12">
        <f>IF($A53="","",$C53*MonthsElapsed)</f>
        <v/>
      </c>
      <c r="J53" s="12">
        <f>IF($A53="","",$I53-$H53)</f>
        <v/>
      </c>
      <c r="K53" s="12">
        <f>IF($A53="","",$G53-SUMIFS(Actuals!$D$5:$D$304,Actuals!$B$5:$B$304,$A53,Actuals!$E$5:$E$304,"&gt;="&amp;DATE(BudgetYear,1,1),Actuals!$E$5:$E$304,"&lt;="&amp;DATE(BudgetYear,12,31)))</f>
        <v/>
      </c>
      <c r="L53" s="13">
        <f>IF($A53="","",IF($G53=0,"",IFERROR(($G53-$K53)/$G53,"")))</f>
        <v/>
      </c>
    </row>
    <row r="54">
      <c r="A54" s="10" t="n"/>
      <c r="B54" s="10" t="n"/>
      <c r="C54" s="11" t="n"/>
      <c r="D54" s="12">
        <f>IF($A54="","",SUMIFS(Actuals!$D$5:$D$304,Actuals!$B$5:$B$304,$A54,Actuals!$E$5:$E$304,MonthStart))</f>
        <v/>
      </c>
      <c r="E54" s="12">
        <f>IF($A54="","",$C54-$D54)</f>
        <v/>
      </c>
      <c r="F54" s="13">
        <f>IF($A54="","",IF($C54=0,"",IFERROR($D54/$C54,"")))</f>
        <v/>
      </c>
      <c r="G54" s="11" t="n"/>
      <c r="H54" s="12">
        <f>IF($A54="","",SUMIFS(Actuals!$D$5:$D$304,Actuals!$B$5:$B$304,$A54,Actuals!$E$5:$E$304,"&gt;="&amp;DATE(BudgetYear,1,1),Actuals!$E$5:$E$304,"&lt;="&amp;MonthStart))</f>
        <v/>
      </c>
      <c r="I54" s="12">
        <f>IF($A54="","",$C54*MonthsElapsed)</f>
        <v/>
      </c>
      <c r="J54" s="12">
        <f>IF($A54="","",$I54-$H54)</f>
        <v/>
      </c>
      <c r="K54" s="12">
        <f>IF($A54="","",$G54-SUMIFS(Actuals!$D$5:$D$304,Actuals!$B$5:$B$304,$A54,Actuals!$E$5:$E$304,"&gt;="&amp;DATE(BudgetYear,1,1),Actuals!$E$5:$E$304,"&lt;="&amp;DATE(BudgetYear,12,31)))</f>
        <v/>
      </c>
      <c r="L54" s="13">
        <f>IF($A54="","",IF($G54=0,"",IFERROR(($G54-$K54)/$G54,"")))</f>
        <v/>
      </c>
    </row>
    <row r="55">
      <c r="A55" s="10" t="n"/>
      <c r="B55" s="10" t="n"/>
      <c r="C55" s="11" t="n"/>
      <c r="D55" s="12">
        <f>IF($A55="","",SUMIFS(Actuals!$D$5:$D$304,Actuals!$B$5:$B$304,$A55,Actuals!$E$5:$E$304,MonthStart))</f>
        <v/>
      </c>
      <c r="E55" s="12">
        <f>IF($A55="","",$C55-$D55)</f>
        <v/>
      </c>
      <c r="F55" s="13">
        <f>IF($A55="","",IF($C55=0,"",IFERROR($D55/$C55,"")))</f>
        <v/>
      </c>
      <c r="G55" s="11" t="n"/>
      <c r="H55" s="12">
        <f>IF($A55="","",SUMIFS(Actuals!$D$5:$D$304,Actuals!$B$5:$B$304,$A55,Actuals!$E$5:$E$304,"&gt;="&amp;DATE(BudgetYear,1,1),Actuals!$E$5:$E$304,"&lt;="&amp;MonthStart))</f>
        <v/>
      </c>
      <c r="I55" s="12">
        <f>IF($A55="","",$C55*MonthsElapsed)</f>
        <v/>
      </c>
      <c r="J55" s="12">
        <f>IF($A55="","",$I55-$H55)</f>
        <v/>
      </c>
      <c r="K55" s="12">
        <f>IF($A55="","",$G55-SUMIFS(Actuals!$D$5:$D$304,Actuals!$B$5:$B$304,$A55,Actuals!$E$5:$E$304,"&gt;="&amp;DATE(BudgetYear,1,1),Actuals!$E$5:$E$304,"&lt;="&amp;DATE(BudgetYear,12,31)))</f>
        <v/>
      </c>
      <c r="L55" s="13">
        <f>IF($A55="","",IF($G55=0,"",IFERROR(($G55-$K55)/$G55,"")))</f>
        <v/>
      </c>
    </row>
    <row r="56">
      <c r="A56" s="10" t="n"/>
      <c r="B56" s="10" t="n"/>
      <c r="C56" s="11" t="n"/>
      <c r="D56" s="12">
        <f>IF($A56="","",SUMIFS(Actuals!$D$5:$D$304,Actuals!$B$5:$B$304,$A56,Actuals!$E$5:$E$304,MonthStart))</f>
        <v/>
      </c>
      <c r="E56" s="12">
        <f>IF($A56="","",$C56-$D56)</f>
        <v/>
      </c>
      <c r="F56" s="13">
        <f>IF($A56="","",IF($C56=0,"",IFERROR($D56/$C56,"")))</f>
        <v/>
      </c>
      <c r="G56" s="11" t="n"/>
      <c r="H56" s="12">
        <f>IF($A56="","",SUMIFS(Actuals!$D$5:$D$304,Actuals!$B$5:$B$304,$A56,Actuals!$E$5:$E$304,"&gt;="&amp;DATE(BudgetYear,1,1),Actuals!$E$5:$E$304,"&lt;="&amp;MonthStart))</f>
        <v/>
      </c>
      <c r="I56" s="12">
        <f>IF($A56="","",$C56*MonthsElapsed)</f>
        <v/>
      </c>
      <c r="J56" s="12">
        <f>IF($A56="","",$I56-$H56)</f>
        <v/>
      </c>
      <c r="K56" s="12">
        <f>IF($A56="","",$G56-SUMIFS(Actuals!$D$5:$D$304,Actuals!$B$5:$B$304,$A56,Actuals!$E$5:$E$304,"&gt;="&amp;DATE(BudgetYear,1,1),Actuals!$E$5:$E$304,"&lt;="&amp;DATE(BudgetYear,12,31)))</f>
        <v/>
      </c>
      <c r="L56" s="13">
        <f>IF($A56="","",IF($G56=0,"",IFERROR(($G56-$K56)/$G56,"")))</f>
        <v/>
      </c>
    </row>
    <row r="57">
      <c r="A57" s="10" t="n"/>
      <c r="B57" s="10" t="n"/>
      <c r="C57" s="11" t="n"/>
      <c r="D57" s="12">
        <f>IF($A57="","",SUMIFS(Actuals!$D$5:$D$304,Actuals!$B$5:$B$304,$A57,Actuals!$E$5:$E$304,MonthStart))</f>
        <v/>
      </c>
      <c r="E57" s="12">
        <f>IF($A57="","",$C57-$D57)</f>
        <v/>
      </c>
      <c r="F57" s="13">
        <f>IF($A57="","",IF($C57=0,"",IFERROR($D57/$C57,"")))</f>
        <v/>
      </c>
      <c r="G57" s="11" t="n"/>
      <c r="H57" s="12">
        <f>IF($A57="","",SUMIFS(Actuals!$D$5:$D$304,Actuals!$B$5:$B$304,$A57,Actuals!$E$5:$E$304,"&gt;="&amp;DATE(BudgetYear,1,1),Actuals!$E$5:$E$304,"&lt;="&amp;MonthStart))</f>
        <v/>
      </c>
      <c r="I57" s="12">
        <f>IF($A57="","",$C57*MonthsElapsed)</f>
        <v/>
      </c>
      <c r="J57" s="12">
        <f>IF($A57="","",$I57-$H57)</f>
        <v/>
      </c>
      <c r="K57" s="12">
        <f>IF($A57="","",$G57-SUMIFS(Actuals!$D$5:$D$304,Actuals!$B$5:$B$304,$A57,Actuals!$E$5:$E$304,"&gt;="&amp;DATE(BudgetYear,1,1),Actuals!$E$5:$E$304,"&lt;="&amp;DATE(BudgetYear,12,31)))</f>
        <v/>
      </c>
      <c r="L57" s="13">
        <f>IF($A57="","",IF($G57=0,"",IFERROR(($G57-$K57)/$G57,"")))</f>
        <v/>
      </c>
    </row>
    <row r="58">
      <c r="A58" s="10" t="n"/>
      <c r="B58" s="10" t="n"/>
      <c r="C58" s="11" t="n"/>
      <c r="D58" s="12">
        <f>IF($A58="","",SUMIFS(Actuals!$D$5:$D$304,Actuals!$B$5:$B$304,$A58,Actuals!$E$5:$E$304,MonthStart))</f>
        <v/>
      </c>
      <c r="E58" s="12">
        <f>IF($A58="","",$C58-$D58)</f>
        <v/>
      </c>
      <c r="F58" s="13">
        <f>IF($A58="","",IF($C58=0,"",IFERROR($D58/$C58,"")))</f>
        <v/>
      </c>
      <c r="G58" s="11" t="n"/>
      <c r="H58" s="12">
        <f>IF($A58="","",SUMIFS(Actuals!$D$5:$D$304,Actuals!$B$5:$B$304,$A58,Actuals!$E$5:$E$304,"&gt;="&amp;DATE(BudgetYear,1,1),Actuals!$E$5:$E$304,"&lt;="&amp;MonthStart))</f>
        <v/>
      </c>
      <c r="I58" s="12">
        <f>IF($A58="","",$C58*MonthsElapsed)</f>
        <v/>
      </c>
      <c r="J58" s="12">
        <f>IF($A58="","",$I58-$H58)</f>
        <v/>
      </c>
      <c r="K58" s="12">
        <f>IF($A58="","",$G58-SUMIFS(Actuals!$D$5:$D$304,Actuals!$B$5:$B$304,$A58,Actuals!$E$5:$E$304,"&gt;="&amp;DATE(BudgetYear,1,1),Actuals!$E$5:$E$304,"&lt;="&amp;DATE(BudgetYear,12,31)))</f>
        <v/>
      </c>
      <c r="L58" s="13">
        <f>IF($A58="","",IF($G58=0,"",IFERROR(($G58-$K58)/$G58,"")))</f>
        <v/>
      </c>
    </row>
    <row r="59">
      <c r="A59" s="10" t="n"/>
      <c r="B59" s="10" t="n"/>
      <c r="C59" s="11" t="n"/>
      <c r="D59" s="12">
        <f>IF($A59="","",SUMIFS(Actuals!$D$5:$D$304,Actuals!$B$5:$B$304,$A59,Actuals!$E$5:$E$304,MonthStart))</f>
        <v/>
      </c>
      <c r="E59" s="12">
        <f>IF($A59="","",$C59-$D59)</f>
        <v/>
      </c>
      <c r="F59" s="13">
        <f>IF($A59="","",IF($C59=0,"",IFERROR($D59/$C59,"")))</f>
        <v/>
      </c>
      <c r="G59" s="11" t="n"/>
      <c r="H59" s="12">
        <f>IF($A59="","",SUMIFS(Actuals!$D$5:$D$304,Actuals!$B$5:$B$304,$A59,Actuals!$E$5:$E$304,"&gt;="&amp;DATE(BudgetYear,1,1),Actuals!$E$5:$E$304,"&lt;="&amp;MonthStart))</f>
        <v/>
      </c>
      <c r="I59" s="12">
        <f>IF($A59="","",$C59*MonthsElapsed)</f>
        <v/>
      </c>
      <c r="J59" s="12">
        <f>IF($A59="","",$I59-$H59)</f>
        <v/>
      </c>
      <c r="K59" s="12">
        <f>IF($A59="","",$G59-SUMIFS(Actuals!$D$5:$D$304,Actuals!$B$5:$B$304,$A59,Actuals!$E$5:$E$304,"&gt;="&amp;DATE(BudgetYear,1,1),Actuals!$E$5:$E$304,"&lt;="&amp;DATE(BudgetYear,12,31)))</f>
        <v/>
      </c>
      <c r="L59" s="13">
        <f>IF($A59="","",IF($G59=0,"",IFERROR(($G59-$K59)/$G59,"")))</f>
        <v/>
      </c>
    </row>
    <row r="60">
      <c r="A60" s="10" t="n"/>
      <c r="B60" s="10" t="n"/>
      <c r="C60" s="11" t="n"/>
      <c r="D60" s="12">
        <f>IF($A60="","",SUMIFS(Actuals!$D$5:$D$304,Actuals!$B$5:$B$304,$A60,Actuals!$E$5:$E$304,MonthStart))</f>
        <v/>
      </c>
      <c r="E60" s="12">
        <f>IF($A60="","",$C60-$D60)</f>
        <v/>
      </c>
      <c r="F60" s="13">
        <f>IF($A60="","",IF($C60=0,"",IFERROR($D60/$C60,"")))</f>
        <v/>
      </c>
      <c r="G60" s="11" t="n"/>
      <c r="H60" s="12">
        <f>IF($A60="","",SUMIFS(Actuals!$D$5:$D$304,Actuals!$B$5:$B$304,$A60,Actuals!$E$5:$E$304,"&gt;="&amp;DATE(BudgetYear,1,1),Actuals!$E$5:$E$304,"&lt;="&amp;MonthStart))</f>
        <v/>
      </c>
      <c r="I60" s="12">
        <f>IF($A60="","",$C60*MonthsElapsed)</f>
        <v/>
      </c>
      <c r="J60" s="12">
        <f>IF($A60="","",$I60-$H60)</f>
        <v/>
      </c>
      <c r="K60" s="12">
        <f>IF($A60="","",$G60-SUMIFS(Actuals!$D$5:$D$304,Actuals!$B$5:$B$304,$A60,Actuals!$E$5:$E$304,"&gt;="&amp;DATE(BudgetYear,1,1),Actuals!$E$5:$E$304,"&lt;="&amp;DATE(BudgetYear,12,31)))</f>
        <v/>
      </c>
      <c r="L60" s="13">
        <f>IF($A60="","",IF($G60=0,"",IFERROR(($G60-$K60)/$G60,"")))</f>
        <v/>
      </c>
    </row>
    <row r="61">
      <c r="A61" s="10" t="n"/>
      <c r="B61" s="10" t="n"/>
      <c r="C61" s="11" t="n"/>
      <c r="D61" s="12">
        <f>IF($A61="","",SUMIFS(Actuals!$D$5:$D$304,Actuals!$B$5:$B$304,$A61,Actuals!$E$5:$E$304,MonthStart))</f>
        <v/>
      </c>
      <c r="E61" s="12">
        <f>IF($A61="","",$C61-$D61)</f>
        <v/>
      </c>
      <c r="F61" s="13">
        <f>IF($A61="","",IF($C61=0,"",IFERROR($D61/$C61,"")))</f>
        <v/>
      </c>
      <c r="G61" s="11" t="n"/>
      <c r="H61" s="12">
        <f>IF($A61="","",SUMIFS(Actuals!$D$5:$D$304,Actuals!$B$5:$B$304,$A61,Actuals!$E$5:$E$304,"&gt;="&amp;DATE(BudgetYear,1,1),Actuals!$E$5:$E$304,"&lt;="&amp;MonthStart))</f>
        <v/>
      </c>
      <c r="I61" s="12">
        <f>IF($A61="","",$C61*MonthsElapsed)</f>
        <v/>
      </c>
      <c r="J61" s="12">
        <f>IF($A61="","",$I61-$H61)</f>
        <v/>
      </c>
      <c r="K61" s="12">
        <f>IF($A61="","",$G61-SUMIFS(Actuals!$D$5:$D$304,Actuals!$B$5:$B$304,$A61,Actuals!$E$5:$E$304,"&gt;="&amp;DATE(BudgetYear,1,1),Actuals!$E$5:$E$304,"&lt;="&amp;DATE(BudgetYear,12,31)))</f>
        <v/>
      </c>
      <c r="L61" s="13">
        <f>IF($A61="","",IF($G61=0,"",IFERROR(($G61-$K61)/$G61,"")))</f>
        <v/>
      </c>
    </row>
    <row r="62">
      <c r="A62" s="10" t="n"/>
      <c r="B62" s="10" t="n"/>
      <c r="C62" s="11" t="n"/>
      <c r="D62" s="12">
        <f>IF($A62="","",SUMIFS(Actuals!$D$5:$D$304,Actuals!$B$5:$B$304,$A62,Actuals!$E$5:$E$304,MonthStart))</f>
        <v/>
      </c>
      <c r="E62" s="12">
        <f>IF($A62="","",$C62-$D62)</f>
        <v/>
      </c>
      <c r="F62" s="13">
        <f>IF($A62="","",IF($C62=0,"",IFERROR($D62/$C62,"")))</f>
        <v/>
      </c>
      <c r="G62" s="11" t="n"/>
      <c r="H62" s="12">
        <f>IF($A62="","",SUMIFS(Actuals!$D$5:$D$304,Actuals!$B$5:$B$304,$A62,Actuals!$E$5:$E$304,"&gt;="&amp;DATE(BudgetYear,1,1),Actuals!$E$5:$E$304,"&lt;="&amp;MonthStart))</f>
        <v/>
      </c>
      <c r="I62" s="12">
        <f>IF($A62="","",$C62*MonthsElapsed)</f>
        <v/>
      </c>
      <c r="J62" s="12">
        <f>IF($A62="","",$I62-$H62)</f>
        <v/>
      </c>
      <c r="K62" s="12">
        <f>IF($A62="","",$G62-SUMIFS(Actuals!$D$5:$D$304,Actuals!$B$5:$B$304,$A62,Actuals!$E$5:$E$304,"&gt;="&amp;DATE(BudgetYear,1,1),Actuals!$E$5:$E$304,"&lt;="&amp;DATE(BudgetYear,12,31)))</f>
        <v/>
      </c>
      <c r="L62" s="13">
        <f>IF($A62="","",IF($G62=0,"",IFERROR(($G62-$K62)/$G62,"")))</f>
        <v/>
      </c>
    </row>
    <row r="63">
      <c r="A63" s="10" t="n"/>
      <c r="B63" s="10" t="n"/>
      <c r="C63" s="11" t="n"/>
      <c r="D63" s="12">
        <f>IF($A63="","",SUMIFS(Actuals!$D$5:$D$304,Actuals!$B$5:$B$304,$A63,Actuals!$E$5:$E$304,MonthStart))</f>
        <v/>
      </c>
      <c r="E63" s="12">
        <f>IF($A63="","",$C63-$D63)</f>
        <v/>
      </c>
      <c r="F63" s="13">
        <f>IF($A63="","",IF($C63=0,"",IFERROR($D63/$C63,"")))</f>
        <v/>
      </c>
      <c r="G63" s="11" t="n"/>
      <c r="H63" s="12">
        <f>IF($A63="","",SUMIFS(Actuals!$D$5:$D$304,Actuals!$B$5:$B$304,$A63,Actuals!$E$5:$E$304,"&gt;="&amp;DATE(BudgetYear,1,1),Actuals!$E$5:$E$304,"&lt;="&amp;MonthStart))</f>
        <v/>
      </c>
      <c r="I63" s="12">
        <f>IF($A63="","",$C63*MonthsElapsed)</f>
        <v/>
      </c>
      <c r="J63" s="12">
        <f>IF($A63="","",$I63-$H63)</f>
        <v/>
      </c>
      <c r="K63" s="12">
        <f>IF($A63="","",$G63-SUMIFS(Actuals!$D$5:$D$304,Actuals!$B$5:$B$304,$A63,Actuals!$E$5:$E$304,"&gt;="&amp;DATE(BudgetYear,1,1),Actuals!$E$5:$E$304,"&lt;="&amp;DATE(BudgetYear,12,31)))</f>
        <v/>
      </c>
      <c r="L63" s="13">
        <f>IF($A63="","",IF($G63=0,"",IFERROR(($G63-$K63)/$G63,"")))</f>
        <v/>
      </c>
    </row>
    <row r="64">
      <c r="A64" s="10" t="n"/>
      <c r="B64" s="10" t="n"/>
      <c r="C64" s="11" t="n"/>
      <c r="D64" s="12">
        <f>IF($A64="","",SUMIFS(Actuals!$D$5:$D$304,Actuals!$B$5:$B$304,$A64,Actuals!$E$5:$E$304,MonthStart))</f>
        <v/>
      </c>
      <c r="E64" s="12">
        <f>IF($A64="","",$C64-$D64)</f>
        <v/>
      </c>
      <c r="F64" s="13">
        <f>IF($A64="","",IF($C64=0,"",IFERROR($D64/$C64,"")))</f>
        <v/>
      </c>
      <c r="G64" s="11" t="n"/>
      <c r="H64" s="12">
        <f>IF($A64="","",SUMIFS(Actuals!$D$5:$D$304,Actuals!$B$5:$B$304,$A64,Actuals!$E$5:$E$304,"&gt;="&amp;DATE(BudgetYear,1,1),Actuals!$E$5:$E$304,"&lt;="&amp;MonthStart))</f>
        <v/>
      </c>
      <c r="I64" s="12">
        <f>IF($A64="","",$C64*MonthsElapsed)</f>
        <v/>
      </c>
      <c r="J64" s="12">
        <f>IF($A64="","",$I64-$H64)</f>
        <v/>
      </c>
      <c r="K64" s="12">
        <f>IF($A64="","",$G64-SUMIFS(Actuals!$D$5:$D$304,Actuals!$B$5:$B$304,$A64,Actuals!$E$5:$E$304,"&gt;="&amp;DATE(BudgetYear,1,1),Actuals!$E$5:$E$304,"&lt;="&amp;DATE(BudgetYear,12,31)))</f>
        <v/>
      </c>
      <c r="L64" s="13">
        <f>IF($A64="","",IF($G64=0,"",IFERROR(($G64-$K64)/$G64,"")))</f>
        <v/>
      </c>
    </row>
    <row r="65">
      <c r="A65" s="10" t="n"/>
      <c r="B65" s="10" t="n"/>
      <c r="C65" s="11" t="n"/>
      <c r="D65" s="12">
        <f>IF($A65="","",SUMIFS(Actuals!$D$5:$D$304,Actuals!$B$5:$B$304,$A65,Actuals!$E$5:$E$304,MonthStart))</f>
        <v/>
      </c>
      <c r="E65" s="12">
        <f>IF($A65="","",$C65-$D65)</f>
        <v/>
      </c>
      <c r="F65" s="13">
        <f>IF($A65="","",IF($C65=0,"",IFERROR($D65/$C65,"")))</f>
        <v/>
      </c>
      <c r="G65" s="11" t="n"/>
      <c r="H65" s="12">
        <f>IF($A65="","",SUMIFS(Actuals!$D$5:$D$304,Actuals!$B$5:$B$304,$A65,Actuals!$E$5:$E$304,"&gt;="&amp;DATE(BudgetYear,1,1),Actuals!$E$5:$E$304,"&lt;="&amp;MonthStart))</f>
        <v/>
      </c>
      <c r="I65" s="12">
        <f>IF($A65="","",$C65*MonthsElapsed)</f>
        <v/>
      </c>
      <c r="J65" s="12">
        <f>IF($A65="","",$I65-$H65)</f>
        <v/>
      </c>
      <c r="K65" s="12">
        <f>IF($A65="","",$G65-SUMIFS(Actuals!$D$5:$D$304,Actuals!$B$5:$B$304,$A65,Actuals!$E$5:$E$304,"&gt;="&amp;DATE(BudgetYear,1,1),Actuals!$E$5:$E$304,"&lt;="&amp;DATE(BudgetYear,12,31)))</f>
        <v/>
      </c>
      <c r="L65" s="13">
        <f>IF($A65="","",IF($G65=0,"",IFERROR(($G65-$K65)/$G65,"")))</f>
        <v/>
      </c>
    </row>
    <row r="66">
      <c r="A66" s="10" t="n"/>
      <c r="B66" s="10" t="n"/>
      <c r="C66" s="11" t="n"/>
      <c r="D66" s="12">
        <f>IF($A66="","",SUMIFS(Actuals!$D$5:$D$304,Actuals!$B$5:$B$304,$A66,Actuals!$E$5:$E$304,MonthStart))</f>
        <v/>
      </c>
      <c r="E66" s="12">
        <f>IF($A66="","",$C66-$D66)</f>
        <v/>
      </c>
      <c r="F66" s="13">
        <f>IF($A66="","",IF($C66=0,"",IFERROR($D66/$C66,"")))</f>
        <v/>
      </c>
      <c r="G66" s="11" t="n"/>
      <c r="H66" s="12">
        <f>IF($A66="","",SUMIFS(Actuals!$D$5:$D$304,Actuals!$B$5:$B$304,$A66,Actuals!$E$5:$E$304,"&gt;="&amp;DATE(BudgetYear,1,1),Actuals!$E$5:$E$304,"&lt;="&amp;MonthStart))</f>
        <v/>
      </c>
      <c r="I66" s="12">
        <f>IF($A66="","",$C66*MonthsElapsed)</f>
        <v/>
      </c>
      <c r="J66" s="12">
        <f>IF($A66="","",$I66-$H66)</f>
        <v/>
      </c>
      <c r="K66" s="12">
        <f>IF($A66="","",$G66-SUMIFS(Actuals!$D$5:$D$304,Actuals!$B$5:$B$304,$A66,Actuals!$E$5:$E$304,"&gt;="&amp;DATE(BudgetYear,1,1),Actuals!$E$5:$E$304,"&lt;="&amp;DATE(BudgetYear,12,31)))</f>
        <v/>
      </c>
      <c r="L66" s="13">
        <f>IF($A66="","",IF($G66=0,"",IFERROR(($G66-$K66)/$G66,"")))</f>
        <v/>
      </c>
    </row>
    <row r="67">
      <c r="A67" s="10" t="n"/>
      <c r="B67" s="10" t="n"/>
      <c r="C67" s="11" t="n"/>
      <c r="D67" s="12">
        <f>IF($A67="","",SUMIFS(Actuals!$D$5:$D$304,Actuals!$B$5:$B$304,$A67,Actuals!$E$5:$E$304,MonthStart))</f>
        <v/>
      </c>
      <c r="E67" s="12">
        <f>IF($A67="","",$C67-$D67)</f>
        <v/>
      </c>
      <c r="F67" s="13">
        <f>IF($A67="","",IF($C67=0,"",IFERROR($D67/$C67,"")))</f>
        <v/>
      </c>
      <c r="G67" s="11" t="n"/>
      <c r="H67" s="12">
        <f>IF($A67="","",SUMIFS(Actuals!$D$5:$D$304,Actuals!$B$5:$B$304,$A67,Actuals!$E$5:$E$304,"&gt;="&amp;DATE(BudgetYear,1,1),Actuals!$E$5:$E$304,"&lt;="&amp;MonthStart))</f>
        <v/>
      </c>
      <c r="I67" s="12">
        <f>IF($A67="","",$C67*MonthsElapsed)</f>
        <v/>
      </c>
      <c r="J67" s="12">
        <f>IF($A67="","",$I67-$H67)</f>
        <v/>
      </c>
      <c r="K67" s="12">
        <f>IF($A67="","",$G67-SUMIFS(Actuals!$D$5:$D$304,Actuals!$B$5:$B$304,$A67,Actuals!$E$5:$E$304,"&gt;="&amp;DATE(BudgetYear,1,1),Actuals!$E$5:$E$304,"&lt;="&amp;DATE(BudgetYear,12,31)))</f>
        <v/>
      </c>
      <c r="L67" s="13">
        <f>IF($A67="","",IF($G67=0,"",IFERROR(($G67-$K67)/$G67,"")))</f>
        <v/>
      </c>
    </row>
    <row r="68">
      <c r="A68" s="10" t="n"/>
      <c r="B68" s="10" t="n"/>
      <c r="C68" s="11" t="n"/>
      <c r="D68" s="12">
        <f>IF($A68="","",SUMIFS(Actuals!$D$5:$D$304,Actuals!$B$5:$B$304,$A68,Actuals!$E$5:$E$304,MonthStart))</f>
        <v/>
      </c>
      <c r="E68" s="12">
        <f>IF($A68="","",$C68-$D68)</f>
        <v/>
      </c>
      <c r="F68" s="13">
        <f>IF($A68="","",IF($C68=0,"",IFERROR($D68/$C68,"")))</f>
        <v/>
      </c>
      <c r="G68" s="11" t="n"/>
      <c r="H68" s="12">
        <f>IF($A68="","",SUMIFS(Actuals!$D$5:$D$304,Actuals!$B$5:$B$304,$A68,Actuals!$E$5:$E$304,"&gt;="&amp;DATE(BudgetYear,1,1),Actuals!$E$5:$E$304,"&lt;="&amp;MonthStart))</f>
        <v/>
      </c>
      <c r="I68" s="12">
        <f>IF($A68="","",$C68*MonthsElapsed)</f>
        <v/>
      </c>
      <c r="J68" s="12">
        <f>IF($A68="","",$I68-$H68)</f>
        <v/>
      </c>
      <c r="K68" s="12">
        <f>IF($A68="","",$G68-SUMIFS(Actuals!$D$5:$D$304,Actuals!$B$5:$B$304,$A68,Actuals!$E$5:$E$304,"&gt;="&amp;DATE(BudgetYear,1,1),Actuals!$E$5:$E$304,"&lt;="&amp;DATE(BudgetYear,12,31)))</f>
        <v/>
      </c>
      <c r="L68" s="13">
        <f>IF($A68="","",IF($G68=0,"",IFERROR(($G68-$K68)/$G68,"")))</f>
        <v/>
      </c>
    </row>
    <row r="69">
      <c r="A69" s="10" t="n"/>
      <c r="B69" s="10" t="n"/>
      <c r="C69" s="11" t="n"/>
      <c r="D69" s="12">
        <f>IF($A69="","",SUMIFS(Actuals!$D$5:$D$304,Actuals!$B$5:$B$304,$A69,Actuals!$E$5:$E$304,MonthStart))</f>
        <v/>
      </c>
      <c r="E69" s="12">
        <f>IF($A69="","",$C69-$D69)</f>
        <v/>
      </c>
      <c r="F69" s="13">
        <f>IF($A69="","",IF($C69=0,"",IFERROR($D69/$C69,"")))</f>
        <v/>
      </c>
      <c r="G69" s="11" t="n"/>
      <c r="H69" s="12">
        <f>IF($A69="","",SUMIFS(Actuals!$D$5:$D$304,Actuals!$B$5:$B$304,$A69,Actuals!$E$5:$E$304,"&gt;="&amp;DATE(BudgetYear,1,1),Actuals!$E$5:$E$304,"&lt;="&amp;MonthStart))</f>
        <v/>
      </c>
      <c r="I69" s="12">
        <f>IF($A69="","",$C69*MonthsElapsed)</f>
        <v/>
      </c>
      <c r="J69" s="12">
        <f>IF($A69="","",$I69-$H69)</f>
        <v/>
      </c>
      <c r="K69" s="12">
        <f>IF($A69="","",$G69-SUMIFS(Actuals!$D$5:$D$304,Actuals!$B$5:$B$304,$A69,Actuals!$E$5:$E$304,"&gt;="&amp;DATE(BudgetYear,1,1),Actuals!$E$5:$E$304,"&lt;="&amp;DATE(BudgetYear,12,31)))</f>
        <v/>
      </c>
      <c r="L69" s="13">
        <f>IF($A69="","",IF($G69=0,"",IFERROR(($G69-$K69)/$G69,"")))</f>
        <v/>
      </c>
    </row>
    <row r="70">
      <c r="A70" s="10" t="n"/>
      <c r="B70" s="10" t="n"/>
      <c r="C70" s="11" t="n"/>
      <c r="D70" s="12">
        <f>IF($A70="","",SUMIFS(Actuals!$D$5:$D$304,Actuals!$B$5:$B$304,$A70,Actuals!$E$5:$E$304,MonthStart))</f>
        <v/>
      </c>
      <c r="E70" s="12">
        <f>IF($A70="","",$C70-$D70)</f>
        <v/>
      </c>
      <c r="F70" s="13">
        <f>IF($A70="","",IF($C70=0,"",IFERROR($D70/$C70,"")))</f>
        <v/>
      </c>
      <c r="G70" s="11" t="n"/>
      <c r="H70" s="12">
        <f>IF($A70="","",SUMIFS(Actuals!$D$5:$D$304,Actuals!$B$5:$B$304,$A70,Actuals!$E$5:$E$304,"&gt;="&amp;DATE(BudgetYear,1,1),Actuals!$E$5:$E$304,"&lt;="&amp;MonthStart))</f>
        <v/>
      </c>
      <c r="I70" s="12">
        <f>IF($A70="","",$C70*MonthsElapsed)</f>
        <v/>
      </c>
      <c r="J70" s="12">
        <f>IF($A70="","",$I70-$H70)</f>
        <v/>
      </c>
      <c r="K70" s="12">
        <f>IF($A70="","",$G70-SUMIFS(Actuals!$D$5:$D$304,Actuals!$B$5:$B$304,$A70,Actuals!$E$5:$E$304,"&gt;="&amp;DATE(BudgetYear,1,1),Actuals!$E$5:$E$304,"&lt;="&amp;DATE(BudgetYear,12,31)))</f>
        <v/>
      </c>
      <c r="L70" s="13">
        <f>IF($A70="","",IF($G70=0,"",IFERROR(($G70-$K70)/$G70,"")))</f>
        <v/>
      </c>
    </row>
    <row r="71">
      <c r="A71" s="10" t="n"/>
      <c r="B71" s="10" t="n"/>
      <c r="C71" s="11" t="n"/>
      <c r="D71" s="12">
        <f>IF($A71="","",SUMIFS(Actuals!$D$5:$D$304,Actuals!$B$5:$B$304,$A71,Actuals!$E$5:$E$304,MonthStart))</f>
        <v/>
      </c>
      <c r="E71" s="12">
        <f>IF($A71="","",$C71-$D71)</f>
        <v/>
      </c>
      <c r="F71" s="13">
        <f>IF($A71="","",IF($C71=0,"",IFERROR($D71/$C71,"")))</f>
        <v/>
      </c>
      <c r="G71" s="11" t="n"/>
      <c r="H71" s="12">
        <f>IF($A71="","",SUMIFS(Actuals!$D$5:$D$304,Actuals!$B$5:$B$304,$A71,Actuals!$E$5:$E$304,"&gt;="&amp;DATE(BudgetYear,1,1),Actuals!$E$5:$E$304,"&lt;="&amp;MonthStart))</f>
        <v/>
      </c>
      <c r="I71" s="12">
        <f>IF($A71="","",$C71*MonthsElapsed)</f>
        <v/>
      </c>
      <c r="J71" s="12">
        <f>IF($A71="","",$I71-$H71)</f>
        <v/>
      </c>
      <c r="K71" s="12">
        <f>IF($A71="","",$G71-SUMIFS(Actuals!$D$5:$D$304,Actuals!$B$5:$B$304,$A71,Actuals!$E$5:$E$304,"&gt;="&amp;DATE(BudgetYear,1,1),Actuals!$E$5:$E$304,"&lt;="&amp;DATE(BudgetYear,12,31)))</f>
        <v/>
      </c>
      <c r="L71" s="13">
        <f>IF($A71="","",IF($G71=0,"",IFERROR(($G71-$K71)/$G71,"")))</f>
        <v/>
      </c>
    </row>
    <row r="72">
      <c r="A72" s="10" t="n"/>
      <c r="B72" s="10" t="n"/>
      <c r="C72" s="11" t="n"/>
      <c r="D72" s="12">
        <f>IF($A72="","",SUMIFS(Actuals!$D$5:$D$304,Actuals!$B$5:$B$304,$A72,Actuals!$E$5:$E$304,MonthStart))</f>
        <v/>
      </c>
      <c r="E72" s="12">
        <f>IF($A72="","",$C72-$D72)</f>
        <v/>
      </c>
      <c r="F72" s="13">
        <f>IF($A72="","",IF($C72=0,"",IFERROR($D72/$C72,"")))</f>
        <v/>
      </c>
      <c r="G72" s="11" t="n"/>
      <c r="H72" s="12">
        <f>IF($A72="","",SUMIFS(Actuals!$D$5:$D$304,Actuals!$B$5:$B$304,$A72,Actuals!$E$5:$E$304,"&gt;="&amp;DATE(BudgetYear,1,1),Actuals!$E$5:$E$304,"&lt;="&amp;MonthStart))</f>
        <v/>
      </c>
      <c r="I72" s="12">
        <f>IF($A72="","",$C72*MonthsElapsed)</f>
        <v/>
      </c>
      <c r="J72" s="12">
        <f>IF($A72="","",$I72-$H72)</f>
        <v/>
      </c>
      <c r="K72" s="12">
        <f>IF($A72="","",$G72-SUMIFS(Actuals!$D$5:$D$304,Actuals!$B$5:$B$304,$A72,Actuals!$E$5:$E$304,"&gt;="&amp;DATE(BudgetYear,1,1),Actuals!$E$5:$E$304,"&lt;="&amp;DATE(BudgetYear,12,31)))</f>
        <v/>
      </c>
      <c r="L72" s="13">
        <f>IF($A72="","",IF($G72=0,"",IFERROR(($G72-$K72)/$G72,"")))</f>
        <v/>
      </c>
    </row>
    <row r="73">
      <c r="A73" s="10" t="n"/>
      <c r="B73" s="10" t="n"/>
      <c r="C73" s="11" t="n"/>
      <c r="D73" s="12">
        <f>IF($A73="","",SUMIFS(Actuals!$D$5:$D$304,Actuals!$B$5:$B$304,$A73,Actuals!$E$5:$E$304,MonthStart))</f>
        <v/>
      </c>
      <c r="E73" s="12">
        <f>IF($A73="","",$C73-$D73)</f>
        <v/>
      </c>
      <c r="F73" s="13">
        <f>IF($A73="","",IF($C73=0,"",IFERROR($D73/$C73,"")))</f>
        <v/>
      </c>
      <c r="G73" s="11" t="n"/>
      <c r="H73" s="12">
        <f>IF($A73="","",SUMIFS(Actuals!$D$5:$D$304,Actuals!$B$5:$B$304,$A73,Actuals!$E$5:$E$304,"&gt;="&amp;DATE(BudgetYear,1,1),Actuals!$E$5:$E$304,"&lt;="&amp;MonthStart))</f>
        <v/>
      </c>
      <c r="I73" s="12">
        <f>IF($A73="","",$C73*MonthsElapsed)</f>
        <v/>
      </c>
      <c r="J73" s="12">
        <f>IF($A73="","",$I73-$H73)</f>
        <v/>
      </c>
      <c r="K73" s="12">
        <f>IF($A73="","",$G73-SUMIFS(Actuals!$D$5:$D$304,Actuals!$B$5:$B$304,$A73,Actuals!$E$5:$E$304,"&gt;="&amp;DATE(BudgetYear,1,1),Actuals!$E$5:$E$304,"&lt;="&amp;DATE(BudgetYear,12,31)))</f>
        <v/>
      </c>
      <c r="L73" s="13">
        <f>IF($A73="","",IF($G73=0,"",IFERROR(($G73-$K73)/$G73,"")))</f>
        <v/>
      </c>
    </row>
    <row r="74">
      <c r="A74" s="10" t="n"/>
      <c r="B74" s="10" t="n"/>
      <c r="C74" s="11" t="n"/>
      <c r="D74" s="12">
        <f>IF($A74="","",SUMIFS(Actuals!$D$5:$D$304,Actuals!$B$5:$B$304,$A74,Actuals!$E$5:$E$304,MonthStart))</f>
        <v/>
      </c>
      <c r="E74" s="12">
        <f>IF($A74="","",$C74-$D74)</f>
        <v/>
      </c>
      <c r="F74" s="13">
        <f>IF($A74="","",IF($C74=0,"",IFERROR($D74/$C74,"")))</f>
        <v/>
      </c>
      <c r="G74" s="11" t="n"/>
      <c r="H74" s="12">
        <f>IF($A74="","",SUMIFS(Actuals!$D$5:$D$304,Actuals!$B$5:$B$304,$A74,Actuals!$E$5:$E$304,"&gt;="&amp;DATE(BudgetYear,1,1),Actuals!$E$5:$E$304,"&lt;="&amp;MonthStart))</f>
        <v/>
      </c>
      <c r="I74" s="12">
        <f>IF($A74="","",$C74*MonthsElapsed)</f>
        <v/>
      </c>
      <c r="J74" s="12">
        <f>IF($A74="","",$I74-$H74)</f>
        <v/>
      </c>
      <c r="K74" s="12">
        <f>IF($A74="","",$G74-SUMIFS(Actuals!$D$5:$D$304,Actuals!$B$5:$B$304,$A74,Actuals!$E$5:$E$304,"&gt;="&amp;DATE(BudgetYear,1,1),Actuals!$E$5:$E$304,"&lt;="&amp;DATE(BudgetYear,12,31)))</f>
        <v/>
      </c>
      <c r="L74" s="13">
        <f>IF($A74="","",IF($G74=0,"",IFERROR(($G74-$K74)/$G74,"")))</f>
        <v/>
      </c>
    </row>
    <row r="75">
      <c r="A75" s="10" t="n"/>
      <c r="B75" s="10" t="n"/>
      <c r="C75" s="11" t="n"/>
      <c r="D75" s="12">
        <f>IF($A75="","",SUMIFS(Actuals!$D$5:$D$304,Actuals!$B$5:$B$304,$A75,Actuals!$E$5:$E$304,MonthStart))</f>
        <v/>
      </c>
      <c r="E75" s="12">
        <f>IF($A75="","",$C75-$D75)</f>
        <v/>
      </c>
      <c r="F75" s="13">
        <f>IF($A75="","",IF($C75=0,"",IFERROR($D75/$C75,"")))</f>
        <v/>
      </c>
      <c r="G75" s="11" t="n"/>
      <c r="H75" s="12">
        <f>IF($A75="","",SUMIFS(Actuals!$D$5:$D$304,Actuals!$B$5:$B$304,$A75,Actuals!$E$5:$E$304,"&gt;="&amp;DATE(BudgetYear,1,1),Actuals!$E$5:$E$304,"&lt;="&amp;MonthStart))</f>
        <v/>
      </c>
      <c r="I75" s="12">
        <f>IF($A75="","",$C75*MonthsElapsed)</f>
        <v/>
      </c>
      <c r="J75" s="12">
        <f>IF($A75="","",$I75-$H75)</f>
        <v/>
      </c>
      <c r="K75" s="12">
        <f>IF($A75="","",$G75-SUMIFS(Actuals!$D$5:$D$304,Actuals!$B$5:$B$304,$A75,Actuals!$E$5:$E$304,"&gt;="&amp;DATE(BudgetYear,1,1),Actuals!$E$5:$E$304,"&lt;="&amp;DATE(BudgetYear,12,31)))</f>
        <v/>
      </c>
      <c r="L75" s="13">
        <f>IF($A75="","",IF($G75=0,"",IFERROR(($G75-$K75)/$G75,"")))</f>
        <v/>
      </c>
    </row>
    <row r="76">
      <c r="A76" s="10" t="n"/>
      <c r="B76" s="10" t="n"/>
      <c r="C76" s="11" t="n"/>
      <c r="D76" s="12">
        <f>IF($A76="","",SUMIFS(Actuals!$D$5:$D$304,Actuals!$B$5:$B$304,$A76,Actuals!$E$5:$E$304,MonthStart))</f>
        <v/>
      </c>
      <c r="E76" s="12">
        <f>IF($A76="","",$C76-$D76)</f>
        <v/>
      </c>
      <c r="F76" s="13">
        <f>IF($A76="","",IF($C76=0,"",IFERROR($D76/$C76,"")))</f>
        <v/>
      </c>
      <c r="G76" s="11" t="n"/>
      <c r="H76" s="12">
        <f>IF($A76="","",SUMIFS(Actuals!$D$5:$D$304,Actuals!$B$5:$B$304,$A76,Actuals!$E$5:$E$304,"&gt;="&amp;DATE(BudgetYear,1,1),Actuals!$E$5:$E$304,"&lt;="&amp;MonthStart))</f>
        <v/>
      </c>
      <c r="I76" s="12">
        <f>IF($A76="","",$C76*MonthsElapsed)</f>
        <v/>
      </c>
      <c r="J76" s="12">
        <f>IF($A76="","",$I76-$H76)</f>
        <v/>
      </c>
      <c r="K76" s="12">
        <f>IF($A76="","",$G76-SUMIFS(Actuals!$D$5:$D$304,Actuals!$B$5:$B$304,$A76,Actuals!$E$5:$E$304,"&gt;="&amp;DATE(BudgetYear,1,1),Actuals!$E$5:$E$304,"&lt;="&amp;DATE(BudgetYear,12,31)))</f>
        <v/>
      </c>
      <c r="L76" s="13">
        <f>IF($A76="","",IF($G76=0,"",IFERROR(($G76-$K76)/$G76,"")))</f>
        <v/>
      </c>
    </row>
    <row r="77">
      <c r="A77" s="10" t="n"/>
      <c r="B77" s="10" t="n"/>
      <c r="C77" s="11" t="n"/>
      <c r="D77" s="12">
        <f>IF($A77="","",SUMIFS(Actuals!$D$5:$D$304,Actuals!$B$5:$B$304,$A77,Actuals!$E$5:$E$304,MonthStart))</f>
        <v/>
      </c>
      <c r="E77" s="12">
        <f>IF($A77="","",$C77-$D77)</f>
        <v/>
      </c>
      <c r="F77" s="13">
        <f>IF($A77="","",IF($C77=0,"",IFERROR($D77/$C77,"")))</f>
        <v/>
      </c>
      <c r="G77" s="11" t="n"/>
      <c r="H77" s="12">
        <f>IF($A77="","",SUMIFS(Actuals!$D$5:$D$304,Actuals!$B$5:$B$304,$A77,Actuals!$E$5:$E$304,"&gt;="&amp;DATE(BudgetYear,1,1),Actuals!$E$5:$E$304,"&lt;="&amp;MonthStart))</f>
        <v/>
      </c>
      <c r="I77" s="12">
        <f>IF($A77="","",$C77*MonthsElapsed)</f>
        <v/>
      </c>
      <c r="J77" s="12">
        <f>IF($A77="","",$I77-$H77)</f>
        <v/>
      </c>
      <c r="K77" s="12">
        <f>IF($A77="","",$G77-SUMIFS(Actuals!$D$5:$D$304,Actuals!$B$5:$B$304,$A77,Actuals!$E$5:$E$304,"&gt;="&amp;DATE(BudgetYear,1,1),Actuals!$E$5:$E$304,"&lt;="&amp;DATE(BudgetYear,12,31)))</f>
        <v/>
      </c>
      <c r="L77" s="13">
        <f>IF($A77="","",IF($G77=0,"",IFERROR(($G77-$K77)/$G77,"")))</f>
        <v/>
      </c>
    </row>
    <row r="78">
      <c r="A78" s="10" t="n"/>
      <c r="B78" s="10" t="n"/>
      <c r="C78" s="11" t="n"/>
      <c r="D78" s="12">
        <f>IF($A78="","",SUMIFS(Actuals!$D$5:$D$304,Actuals!$B$5:$B$304,$A78,Actuals!$E$5:$E$304,MonthStart))</f>
        <v/>
      </c>
      <c r="E78" s="12">
        <f>IF($A78="","",$C78-$D78)</f>
        <v/>
      </c>
      <c r="F78" s="13">
        <f>IF($A78="","",IF($C78=0,"",IFERROR($D78/$C78,"")))</f>
        <v/>
      </c>
      <c r="G78" s="11" t="n"/>
      <c r="H78" s="12">
        <f>IF($A78="","",SUMIFS(Actuals!$D$5:$D$304,Actuals!$B$5:$B$304,$A78,Actuals!$E$5:$E$304,"&gt;="&amp;DATE(BudgetYear,1,1),Actuals!$E$5:$E$304,"&lt;="&amp;MonthStart))</f>
        <v/>
      </c>
      <c r="I78" s="12">
        <f>IF($A78="","",$C78*MonthsElapsed)</f>
        <v/>
      </c>
      <c r="J78" s="12">
        <f>IF($A78="","",$I78-$H78)</f>
        <v/>
      </c>
      <c r="K78" s="12">
        <f>IF($A78="","",$G78-SUMIFS(Actuals!$D$5:$D$304,Actuals!$B$5:$B$304,$A78,Actuals!$E$5:$E$304,"&gt;="&amp;DATE(BudgetYear,1,1),Actuals!$E$5:$E$304,"&lt;="&amp;DATE(BudgetYear,12,31)))</f>
        <v/>
      </c>
      <c r="L78" s="13">
        <f>IF($A78="","",IF($G78=0,"",IFERROR(($G78-$K78)/$G78,"")))</f>
        <v/>
      </c>
    </row>
    <row r="79">
      <c r="A79" s="10" t="n"/>
      <c r="B79" s="10" t="n"/>
      <c r="C79" s="11" t="n"/>
      <c r="D79" s="12">
        <f>IF($A79="","",SUMIFS(Actuals!$D$5:$D$304,Actuals!$B$5:$B$304,$A79,Actuals!$E$5:$E$304,MonthStart))</f>
        <v/>
      </c>
      <c r="E79" s="12">
        <f>IF($A79="","",$C79-$D79)</f>
        <v/>
      </c>
      <c r="F79" s="13">
        <f>IF($A79="","",IF($C79=0,"",IFERROR($D79/$C79,"")))</f>
        <v/>
      </c>
      <c r="G79" s="11" t="n"/>
      <c r="H79" s="12">
        <f>IF($A79="","",SUMIFS(Actuals!$D$5:$D$304,Actuals!$B$5:$B$304,$A79,Actuals!$E$5:$E$304,"&gt;="&amp;DATE(BudgetYear,1,1),Actuals!$E$5:$E$304,"&lt;="&amp;MonthStart))</f>
        <v/>
      </c>
      <c r="I79" s="12">
        <f>IF($A79="","",$C79*MonthsElapsed)</f>
        <v/>
      </c>
      <c r="J79" s="12">
        <f>IF($A79="","",$I79-$H79)</f>
        <v/>
      </c>
      <c r="K79" s="12">
        <f>IF($A79="","",$G79-SUMIFS(Actuals!$D$5:$D$304,Actuals!$B$5:$B$304,$A79,Actuals!$E$5:$E$304,"&gt;="&amp;DATE(BudgetYear,1,1),Actuals!$E$5:$E$304,"&lt;="&amp;DATE(BudgetYear,12,31)))</f>
        <v/>
      </c>
      <c r="L79" s="13">
        <f>IF($A79="","",IF($G79=0,"",IFERROR(($G79-$K79)/$G79,"")))</f>
        <v/>
      </c>
    </row>
    <row r="80">
      <c r="A80" s="10" t="n"/>
      <c r="B80" s="10" t="n"/>
      <c r="C80" s="11" t="n"/>
      <c r="D80" s="12">
        <f>IF($A80="","",SUMIFS(Actuals!$D$5:$D$304,Actuals!$B$5:$B$304,$A80,Actuals!$E$5:$E$304,MonthStart))</f>
        <v/>
      </c>
      <c r="E80" s="12">
        <f>IF($A80="","",$C80-$D80)</f>
        <v/>
      </c>
      <c r="F80" s="13">
        <f>IF($A80="","",IF($C80=0,"",IFERROR($D80/$C80,"")))</f>
        <v/>
      </c>
      <c r="G80" s="11" t="n"/>
      <c r="H80" s="12">
        <f>IF($A80="","",SUMIFS(Actuals!$D$5:$D$304,Actuals!$B$5:$B$304,$A80,Actuals!$E$5:$E$304,"&gt;="&amp;DATE(BudgetYear,1,1),Actuals!$E$5:$E$304,"&lt;="&amp;MonthStart))</f>
        <v/>
      </c>
      <c r="I80" s="12">
        <f>IF($A80="","",$C80*MonthsElapsed)</f>
        <v/>
      </c>
      <c r="J80" s="12">
        <f>IF($A80="","",$I80-$H80)</f>
        <v/>
      </c>
      <c r="K80" s="12">
        <f>IF($A80="","",$G80-SUMIFS(Actuals!$D$5:$D$304,Actuals!$B$5:$B$304,$A80,Actuals!$E$5:$E$304,"&gt;="&amp;DATE(BudgetYear,1,1),Actuals!$E$5:$E$304,"&lt;="&amp;DATE(BudgetYear,12,31)))</f>
        <v/>
      </c>
      <c r="L80" s="13">
        <f>IF($A80="","",IF($G80=0,"",IFERROR(($G80-$K80)/$G80,"")))</f>
        <v/>
      </c>
    </row>
    <row r="81">
      <c r="A81" s="10" t="n"/>
      <c r="B81" s="10" t="n"/>
      <c r="C81" s="11" t="n"/>
      <c r="D81" s="12">
        <f>IF($A81="","",SUMIFS(Actuals!$D$5:$D$304,Actuals!$B$5:$B$304,$A81,Actuals!$E$5:$E$304,MonthStart))</f>
        <v/>
      </c>
      <c r="E81" s="12">
        <f>IF($A81="","",$C81-$D81)</f>
        <v/>
      </c>
      <c r="F81" s="13">
        <f>IF($A81="","",IF($C81=0,"",IFERROR($D81/$C81,"")))</f>
        <v/>
      </c>
      <c r="G81" s="11" t="n"/>
      <c r="H81" s="12">
        <f>IF($A81="","",SUMIFS(Actuals!$D$5:$D$304,Actuals!$B$5:$B$304,$A81,Actuals!$E$5:$E$304,"&gt;="&amp;DATE(BudgetYear,1,1),Actuals!$E$5:$E$304,"&lt;="&amp;MonthStart))</f>
        <v/>
      </c>
      <c r="I81" s="12">
        <f>IF($A81="","",$C81*MonthsElapsed)</f>
        <v/>
      </c>
      <c r="J81" s="12">
        <f>IF($A81="","",$I81-$H81)</f>
        <v/>
      </c>
      <c r="K81" s="12">
        <f>IF($A81="","",$G81-SUMIFS(Actuals!$D$5:$D$304,Actuals!$B$5:$B$304,$A81,Actuals!$E$5:$E$304,"&gt;="&amp;DATE(BudgetYear,1,1),Actuals!$E$5:$E$304,"&lt;="&amp;DATE(BudgetYear,12,31)))</f>
        <v/>
      </c>
      <c r="L81" s="13">
        <f>IF($A81="","",IF($G81=0,"",IFERROR(($G81-$K81)/$G81,"")))</f>
        <v/>
      </c>
    </row>
    <row r="82">
      <c r="A82" s="10" t="n"/>
      <c r="B82" s="10" t="n"/>
      <c r="C82" s="11" t="n"/>
      <c r="D82" s="12">
        <f>IF($A82="","",SUMIFS(Actuals!$D$5:$D$304,Actuals!$B$5:$B$304,$A82,Actuals!$E$5:$E$304,MonthStart))</f>
        <v/>
      </c>
      <c r="E82" s="12">
        <f>IF($A82="","",$C82-$D82)</f>
        <v/>
      </c>
      <c r="F82" s="13">
        <f>IF($A82="","",IF($C82=0,"",IFERROR($D82/$C82,"")))</f>
        <v/>
      </c>
      <c r="G82" s="11" t="n"/>
      <c r="H82" s="12">
        <f>IF($A82="","",SUMIFS(Actuals!$D$5:$D$304,Actuals!$B$5:$B$304,$A82,Actuals!$E$5:$E$304,"&gt;="&amp;DATE(BudgetYear,1,1),Actuals!$E$5:$E$304,"&lt;="&amp;MonthStart))</f>
        <v/>
      </c>
      <c r="I82" s="12">
        <f>IF($A82="","",$C82*MonthsElapsed)</f>
        <v/>
      </c>
      <c r="J82" s="12">
        <f>IF($A82="","",$I82-$H82)</f>
        <v/>
      </c>
      <c r="K82" s="12">
        <f>IF($A82="","",$G82-SUMIFS(Actuals!$D$5:$D$304,Actuals!$B$5:$B$304,$A82,Actuals!$E$5:$E$304,"&gt;="&amp;DATE(BudgetYear,1,1),Actuals!$E$5:$E$304,"&lt;="&amp;DATE(BudgetYear,12,31)))</f>
        <v/>
      </c>
      <c r="L82" s="13">
        <f>IF($A82="","",IF($G82=0,"",IFERROR(($G82-$K82)/$G82,"")))</f>
        <v/>
      </c>
    </row>
    <row r="83">
      <c r="A83" s="10" t="n"/>
      <c r="B83" s="10" t="n"/>
      <c r="C83" s="11" t="n"/>
      <c r="D83" s="12">
        <f>IF($A83="","",SUMIFS(Actuals!$D$5:$D$304,Actuals!$B$5:$B$304,$A83,Actuals!$E$5:$E$304,MonthStart))</f>
        <v/>
      </c>
      <c r="E83" s="12">
        <f>IF($A83="","",$C83-$D83)</f>
        <v/>
      </c>
      <c r="F83" s="13">
        <f>IF($A83="","",IF($C83=0,"",IFERROR($D83/$C83,"")))</f>
        <v/>
      </c>
      <c r="G83" s="11" t="n"/>
      <c r="H83" s="12">
        <f>IF($A83="","",SUMIFS(Actuals!$D$5:$D$304,Actuals!$B$5:$B$304,$A83,Actuals!$E$5:$E$304,"&gt;="&amp;DATE(BudgetYear,1,1),Actuals!$E$5:$E$304,"&lt;="&amp;MonthStart))</f>
        <v/>
      </c>
      <c r="I83" s="12">
        <f>IF($A83="","",$C83*MonthsElapsed)</f>
        <v/>
      </c>
      <c r="J83" s="12">
        <f>IF($A83="","",$I83-$H83)</f>
        <v/>
      </c>
      <c r="K83" s="12">
        <f>IF($A83="","",$G83-SUMIFS(Actuals!$D$5:$D$304,Actuals!$B$5:$B$304,$A83,Actuals!$E$5:$E$304,"&gt;="&amp;DATE(BudgetYear,1,1),Actuals!$E$5:$E$304,"&lt;="&amp;DATE(BudgetYear,12,31)))</f>
        <v/>
      </c>
      <c r="L83" s="13">
        <f>IF($A83="","",IF($G83=0,"",IFERROR(($G83-$K83)/$G83,"")))</f>
        <v/>
      </c>
    </row>
    <row r="84">
      <c r="A84" s="10" t="n"/>
      <c r="B84" s="10" t="n"/>
      <c r="C84" s="11" t="n"/>
      <c r="D84" s="12">
        <f>IF($A84="","",SUMIFS(Actuals!$D$5:$D$304,Actuals!$B$5:$B$304,$A84,Actuals!$E$5:$E$304,MonthStart))</f>
        <v/>
      </c>
      <c r="E84" s="12">
        <f>IF($A84="","",$C84-$D84)</f>
        <v/>
      </c>
      <c r="F84" s="13">
        <f>IF($A84="","",IF($C84=0,"",IFERROR($D84/$C84,"")))</f>
        <v/>
      </c>
      <c r="G84" s="11" t="n"/>
      <c r="H84" s="12">
        <f>IF($A84="","",SUMIFS(Actuals!$D$5:$D$304,Actuals!$B$5:$B$304,$A84,Actuals!$E$5:$E$304,"&gt;="&amp;DATE(BudgetYear,1,1),Actuals!$E$5:$E$304,"&lt;="&amp;MonthStart))</f>
        <v/>
      </c>
      <c r="I84" s="12">
        <f>IF($A84="","",$C84*MonthsElapsed)</f>
        <v/>
      </c>
      <c r="J84" s="12">
        <f>IF($A84="","",$I84-$H84)</f>
        <v/>
      </c>
      <c r="K84" s="12">
        <f>IF($A84="","",$G84-SUMIFS(Actuals!$D$5:$D$304,Actuals!$B$5:$B$304,$A84,Actuals!$E$5:$E$304,"&gt;="&amp;DATE(BudgetYear,1,1),Actuals!$E$5:$E$304,"&lt;="&amp;DATE(BudgetYear,12,31)))</f>
        <v/>
      </c>
      <c r="L84" s="13">
        <f>IF($A84="","",IF($G84=0,"",IFERROR(($G84-$K84)/$G84,"")))</f>
        <v/>
      </c>
    </row>
    <row r="85">
      <c r="A85" s="10" t="n"/>
      <c r="B85" s="10" t="n"/>
      <c r="C85" s="11" t="n"/>
      <c r="D85" s="12">
        <f>IF($A85="","",SUMIFS(Actuals!$D$5:$D$304,Actuals!$B$5:$B$304,$A85,Actuals!$E$5:$E$304,MonthStart))</f>
        <v/>
      </c>
      <c r="E85" s="12">
        <f>IF($A85="","",$C85-$D85)</f>
        <v/>
      </c>
      <c r="F85" s="13">
        <f>IF($A85="","",IF($C85=0,"",IFERROR($D85/$C85,"")))</f>
        <v/>
      </c>
      <c r="G85" s="11" t="n"/>
      <c r="H85" s="12">
        <f>IF($A85="","",SUMIFS(Actuals!$D$5:$D$304,Actuals!$B$5:$B$304,$A85,Actuals!$E$5:$E$304,"&gt;="&amp;DATE(BudgetYear,1,1),Actuals!$E$5:$E$304,"&lt;="&amp;MonthStart))</f>
        <v/>
      </c>
      <c r="I85" s="12">
        <f>IF($A85="","",$C85*MonthsElapsed)</f>
        <v/>
      </c>
      <c r="J85" s="12">
        <f>IF($A85="","",$I85-$H85)</f>
        <v/>
      </c>
      <c r="K85" s="12">
        <f>IF($A85="","",$G85-SUMIFS(Actuals!$D$5:$D$304,Actuals!$B$5:$B$304,$A85,Actuals!$E$5:$E$304,"&gt;="&amp;DATE(BudgetYear,1,1),Actuals!$E$5:$E$304,"&lt;="&amp;DATE(BudgetYear,12,31)))</f>
        <v/>
      </c>
      <c r="L85" s="13">
        <f>IF($A85="","",IF($G85=0,"",IFERROR(($G85-$K85)/$G85,"")))</f>
        <v/>
      </c>
    </row>
    <row r="86">
      <c r="A86" s="10" t="n"/>
      <c r="B86" s="10" t="n"/>
      <c r="C86" s="11" t="n"/>
      <c r="D86" s="12">
        <f>IF($A86="","",SUMIFS(Actuals!$D$5:$D$304,Actuals!$B$5:$B$304,$A86,Actuals!$E$5:$E$304,MonthStart))</f>
        <v/>
      </c>
      <c r="E86" s="12">
        <f>IF($A86="","",$C86-$D86)</f>
        <v/>
      </c>
      <c r="F86" s="13">
        <f>IF($A86="","",IF($C86=0,"",IFERROR($D86/$C86,"")))</f>
        <v/>
      </c>
      <c r="G86" s="11" t="n"/>
      <c r="H86" s="12">
        <f>IF($A86="","",SUMIFS(Actuals!$D$5:$D$304,Actuals!$B$5:$B$304,$A86,Actuals!$E$5:$E$304,"&gt;="&amp;DATE(BudgetYear,1,1),Actuals!$E$5:$E$304,"&lt;="&amp;MonthStart))</f>
        <v/>
      </c>
      <c r="I86" s="12">
        <f>IF($A86="","",$C86*MonthsElapsed)</f>
        <v/>
      </c>
      <c r="J86" s="12">
        <f>IF($A86="","",$I86-$H86)</f>
        <v/>
      </c>
      <c r="K86" s="12">
        <f>IF($A86="","",$G86-SUMIFS(Actuals!$D$5:$D$304,Actuals!$B$5:$B$304,$A86,Actuals!$E$5:$E$304,"&gt;="&amp;DATE(BudgetYear,1,1),Actuals!$E$5:$E$304,"&lt;="&amp;DATE(BudgetYear,12,31)))</f>
        <v/>
      </c>
      <c r="L86" s="13">
        <f>IF($A86="","",IF($G86=0,"",IFERROR(($G86-$K86)/$G86,"")))</f>
        <v/>
      </c>
    </row>
    <row r="87">
      <c r="A87" s="10" t="n"/>
      <c r="B87" s="10" t="n"/>
      <c r="C87" s="11" t="n"/>
      <c r="D87" s="12">
        <f>IF($A87="","",SUMIFS(Actuals!$D$5:$D$304,Actuals!$B$5:$B$304,$A87,Actuals!$E$5:$E$304,MonthStart))</f>
        <v/>
      </c>
      <c r="E87" s="12">
        <f>IF($A87="","",$C87-$D87)</f>
        <v/>
      </c>
      <c r="F87" s="13">
        <f>IF($A87="","",IF($C87=0,"",IFERROR($D87/$C87,"")))</f>
        <v/>
      </c>
      <c r="G87" s="11" t="n"/>
      <c r="H87" s="12">
        <f>IF($A87="","",SUMIFS(Actuals!$D$5:$D$304,Actuals!$B$5:$B$304,$A87,Actuals!$E$5:$E$304,"&gt;="&amp;DATE(BudgetYear,1,1),Actuals!$E$5:$E$304,"&lt;="&amp;MonthStart))</f>
        <v/>
      </c>
      <c r="I87" s="12">
        <f>IF($A87="","",$C87*MonthsElapsed)</f>
        <v/>
      </c>
      <c r="J87" s="12">
        <f>IF($A87="","",$I87-$H87)</f>
        <v/>
      </c>
      <c r="K87" s="12">
        <f>IF($A87="","",$G87-SUMIFS(Actuals!$D$5:$D$304,Actuals!$B$5:$B$304,$A87,Actuals!$E$5:$E$304,"&gt;="&amp;DATE(BudgetYear,1,1),Actuals!$E$5:$E$304,"&lt;="&amp;DATE(BudgetYear,12,31)))</f>
        <v/>
      </c>
      <c r="L87" s="13">
        <f>IF($A87="","",IF($G87=0,"",IFERROR(($G87-$K87)/$G87,"")))</f>
        <v/>
      </c>
    </row>
    <row r="88">
      <c r="A88" s="10" t="n"/>
      <c r="B88" s="10" t="n"/>
      <c r="C88" s="11" t="n"/>
      <c r="D88" s="12">
        <f>IF($A88="","",SUMIFS(Actuals!$D$5:$D$304,Actuals!$B$5:$B$304,$A88,Actuals!$E$5:$E$304,MonthStart))</f>
        <v/>
      </c>
      <c r="E88" s="12">
        <f>IF($A88="","",$C88-$D88)</f>
        <v/>
      </c>
      <c r="F88" s="13">
        <f>IF($A88="","",IF($C88=0,"",IFERROR($D88/$C88,"")))</f>
        <v/>
      </c>
      <c r="G88" s="11" t="n"/>
      <c r="H88" s="12">
        <f>IF($A88="","",SUMIFS(Actuals!$D$5:$D$304,Actuals!$B$5:$B$304,$A88,Actuals!$E$5:$E$304,"&gt;="&amp;DATE(BudgetYear,1,1),Actuals!$E$5:$E$304,"&lt;="&amp;MonthStart))</f>
        <v/>
      </c>
      <c r="I88" s="12">
        <f>IF($A88="","",$C88*MonthsElapsed)</f>
        <v/>
      </c>
      <c r="J88" s="12">
        <f>IF($A88="","",$I88-$H88)</f>
        <v/>
      </c>
      <c r="K88" s="12">
        <f>IF($A88="","",$G88-SUMIFS(Actuals!$D$5:$D$304,Actuals!$B$5:$B$304,$A88,Actuals!$E$5:$E$304,"&gt;="&amp;DATE(BudgetYear,1,1),Actuals!$E$5:$E$304,"&lt;="&amp;DATE(BudgetYear,12,31)))</f>
        <v/>
      </c>
      <c r="L88" s="13">
        <f>IF($A88="","",IF($G88=0,"",IFERROR(($G88-$K88)/$G88,"")))</f>
        <v/>
      </c>
    </row>
    <row r="89">
      <c r="A89" s="10" t="n"/>
      <c r="B89" s="10" t="n"/>
      <c r="C89" s="11" t="n"/>
      <c r="D89" s="12">
        <f>IF($A89="","",SUMIFS(Actuals!$D$5:$D$304,Actuals!$B$5:$B$304,$A89,Actuals!$E$5:$E$304,MonthStart))</f>
        <v/>
      </c>
      <c r="E89" s="12">
        <f>IF($A89="","",$C89-$D89)</f>
        <v/>
      </c>
      <c r="F89" s="13">
        <f>IF($A89="","",IF($C89=0,"",IFERROR($D89/$C89,"")))</f>
        <v/>
      </c>
      <c r="G89" s="11" t="n"/>
      <c r="H89" s="12">
        <f>IF($A89="","",SUMIFS(Actuals!$D$5:$D$304,Actuals!$B$5:$B$304,$A89,Actuals!$E$5:$E$304,"&gt;="&amp;DATE(BudgetYear,1,1),Actuals!$E$5:$E$304,"&lt;="&amp;MonthStart))</f>
        <v/>
      </c>
      <c r="I89" s="12">
        <f>IF($A89="","",$C89*MonthsElapsed)</f>
        <v/>
      </c>
      <c r="J89" s="12">
        <f>IF($A89="","",$I89-$H89)</f>
        <v/>
      </c>
      <c r="K89" s="12">
        <f>IF($A89="","",$G89-SUMIFS(Actuals!$D$5:$D$304,Actuals!$B$5:$B$304,$A89,Actuals!$E$5:$E$304,"&gt;="&amp;DATE(BudgetYear,1,1),Actuals!$E$5:$E$304,"&lt;="&amp;DATE(BudgetYear,12,31)))</f>
        <v/>
      </c>
      <c r="L89" s="13">
        <f>IF($A89="","",IF($G89=0,"",IFERROR(($G89-$K89)/$G89,"")))</f>
        <v/>
      </c>
    </row>
    <row r="90">
      <c r="A90" s="10" t="n"/>
      <c r="B90" s="10" t="n"/>
      <c r="C90" s="11" t="n"/>
      <c r="D90" s="12">
        <f>IF($A90="","",SUMIFS(Actuals!$D$5:$D$304,Actuals!$B$5:$B$304,$A90,Actuals!$E$5:$E$304,MonthStart))</f>
        <v/>
      </c>
      <c r="E90" s="12">
        <f>IF($A90="","",$C90-$D90)</f>
        <v/>
      </c>
      <c r="F90" s="13">
        <f>IF($A90="","",IF($C90=0,"",IFERROR($D90/$C90,"")))</f>
        <v/>
      </c>
      <c r="G90" s="11" t="n"/>
      <c r="H90" s="12">
        <f>IF($A90="","",SUMIFS(Actuals!$D$5:$D$304,Actuals!$B$5:$B$304,$A90,Actuals!$E$5:$E$304,"&gt;="&amp;DATE(BudgetYear,1,1),Actuals!$E$5:$E$304,"&lt;="&amp;MonthStart))</f>
        <v/>
      </c>
      <c r="I90" s="12">
        <f>IF($A90="","",$C90*MonthsElapsed)</f>
        <v/>
      </c>
      <c r="J90" s="12">
        <f>IF($A90="","",$I90-$H90)</f>
        <v/>
      </c>
      <c r="K90" s="12">
        <f>IF($A90="","",$G90-SUMIFS(Actuals!$D$5:$D$304,Actuals!$B$5:$B$304,$A90,Actuals!$E$5:$E$304,"&gt;="&amp;DATE(BudgetYear,1,1),Actuals!$E$5:$E$304,"&lt;="&amp;DATE(BudgetYear,12,31)))</f>
        <v/>
      </c>
      <c r="L90" s="13">
        <f>IF($A90="","",IF($G90=0,"",IFERROR(($G90-$K90)/$G90,"")))</f>
        <v/>
      </c>
    </row>
    <row r="91">
      <c r="A91" s="10" t="n"/>
      <c r="B91" s="10" t="n"/>
      <c r="C91" s="11" t="n"/>
      <c r="D91" s="12">
        <f>IF($A91="","",SUMIFS(Actuals!$D$5:$D$304,Actuals!$B$5:$B$304,$A91,Actuals!$E$5:$E$304,MonthStart))</f>
        <v/>
      </c>
      <c r="E91" s="12">
        <f>IF($A91="","",$C91-$D91)</f>
        <v/>
      </c>
      <c r="F91" s="13">
        <f>IF($A91="","",IF($C91=0,"",IFERROR($D91/$C91,"")))</f>
        <v/>
      </c>
      <c r="G91" s="11" t="n"/>
      <c r="H91" s="12">
        <f>IF($A91="","",SUMIFS(Actuals!$D$5:$D$304,Actuals!$B$5:$B$304,$A91,Actuals!$E$5:$E$304,"&gt;="&amp;DATE(BudgetYear,1,1),Actuals!$E$5:$E$304,"&lt;="&amp;MonthStart))</f>
        <v/>
      </c>
      <c r="I91" s="12">
        <f>IF($A91="","",$C91*MonthsElapsed)</f>
        <v/>
      </c>
      <c r="J91" s="12">
        <f>IF($A91="","",$I91-$H91)</f>
        <v/>
      </c>
      <c r="K91" s="12">
        <f>IF($A91="","",$G91-SUMIFS(Actuals!$D$5:$D$304,Actuals!$B$5:$B$304,$A91,Actuals!$E$5:$E$304,"&gt;="&amp;DATE(BudgetYear,1,1),Actuals!$E$5:$E$304,"&lt;="&amp;DATE(BudgetYear,12,31)))</f>
        <v/>
      </c>
      <c r="L91" s="13">
        <f>IF($A91="","",IF($G91=0,"",IFERROR(($G91-$K91)/$G91,"")))</f>
        <v/>
      </c>
    </row>
    <row r="92">
      <c r="A92" s="10" t="n"/>
      <c r="B92" s="10" t="n"/>
      <c r="C92" s="11" t="n"/>
      <c r="D92" s="12">
        <f>IF($A92="","",SUMIFS(Actuals!$D$5:$D$304,Actuals!$B$5:$B$304,$A92,Actuals!$E$5:$E$304,MonthStart))</f>
        <v/>
      </c>
      <c r="E92" s="12">
        <f>IF($A92="","",$C92-$D92)</f>
        <v/>
      </c>
      <c r="F92" s="13">
        <f>IF($A92="","",IF($C92=0,"",IFERROR($D92/$C92,"")))</f>
        <v/>
      </c>
      <c r="G92" s="11" t="n"/>
      <c r="H92" s="12">
        <f>IF($A92="","",SUMIFS(Actuals!$D$5:$D$304,Actuals!$B$5:$B$304,$A92,Actuals!$E$5:$E$304,"&gt;="&amp;DATE(BudgetYear,1,1),Actuals!$E$5:$E$304,"&lt;="&amp;MonthStart))</f>
        <v/>
      </c>
      <c r="I92" s="12">
        <f>IF($A92="","",$C92*MonthsElapsed)</f>
        <v/>
      </c>
      <c r="J92" s="12">
        <f>IF($A92="","",$I92-$H92)</f>
        <v/>
      </c>
      <c r="K92" s="12">
        <f>IF($A92="","",$G92-SUMIFS(Actuals!$D$5:$D$304,Actuals!$B$5:$B$304,$A92,Actuals!$E$5:$E$304,"&gt;="&amp;DATE(BudgetYear,1,1),Actuals!$E$5:$E$304,"&lt;="&amp;DATE(BudgetYear,12,31)))</f>
        <v/>
      </c>
      <c r="L92" s="13">
        <f>IF($A92="","",IF($G92=0,"",IFERROR(($G92-$K92)/$G92,"")))</f>
        <v/>
      </c>
    </row>
    <row r="93">
      <c r="A93" s="10" t="n"/>
      <c r="B93" s="10" t="n"/>
      <c r="C93" s="11" t="n"/>
      <c r="D93" s="12">
        <f>IF($A93="","",SUMIFS(Actuals!$D$5:$D$304,Actuals!$B$5:$B$304,$A93,Actuals!$E$5:$E$304,MonthStart))</f>
        <v/>
      </c>
      <c r="E93" s="12">
        <f>IF($A93="","",$C93-$D93)</f>
        <v/>
      </c>
      <c r="F93" s="13">
        <f>IF($A93="","",IF($C93=0,"",IFERROR($D93/$C93,"")))</f>
        <v/>
      </c>
      <c r="G93" s="11" t="n"/>
      <c r="H93" s="12">
        <f>IF($A93="","",SUMIFS(Actuals!$D$5:$D$304,Actuals!$B$5:$B$304,$A93,Actuals!$E$5:$E$304,"&gt;="&amp;DATE(BudgetYear,1,1),Actuals!$E$5:$E$304,"&lt;="&amp;MonthStart))</f>
        <v/>
      </c>
      <c r="I93" s="12">
        <f>IF($A93="","",$C93*MonthsElapsed)</f>
        <v/>
      </c>
      <c r="J93" s="12">
        <f>IF($A93="","",$I93-$H93)</f>
        <v/>
      </c>
      <c r="K93" s="12">
        <f>IF($A93="","",$G93-SUMIFS(Actuals!$D$5:$D$304,Actuals!$B$5:$B$304,$A93,Actuals!$E$5:$E$304,"&gt;="&amp;DATE(BudgetYear,1,1),Actuals!$E$5:$E$304,"&lt;="&amp;DATE(BudgetYear,12,31)))</f>
        <v/>
      </c>
      <c r="L93" s="13">
        <f>IF($A93="","",IF($G93=0,"",IFERROR(($G93-$K93)/$G93,"")))</f>
        <v/>
      </c>
    </row>
    <row r="94">
      <c r="A94" s="10" t="n"/>
      <c r="B94" s="10" t="n"/>
      <c r="C94" s="11" t="n"/>
      <c r="D94" s="12">
        <f>IF($A94="","",SUMIFS(Actuals!$D$5:$D$304,Actuals!$B$5:$B$304,$A94,Actuals!$E$5:$E$304,MonthStart))</f>
        <v/>
      </c>
      <c r="E94" s="12">
        <f>IF($A94="","",$C94-$D94)</f>
        <v/>
      </c>
      <c r="F94" s="13">
        <f>IF($A94="","",IF($C94=0,"",IFERROR($D94/$C94,"")))</f>
        <v/>
      </c>
      <c r="G94" s="11" t="n"/>
      <c r="H94" s="12">
        <f>IF($A94="","",SUMIFS(Actuals!$D$5:$D$304,Actuals!$B$5:$B$304,$A94,Actuals!$E$5:$E$304,"&gt;="&amp;DATE(BudgetYear,1,1),Actuals!$E$5:$E$304,"&lt;="&amp;MonthStart))</f>
        <v/>
      </c>
      <c r="I94" s="12">
        <f>IF($A94="","",$C94*MonthsElapsed)</f>
        <v/>
      </c>
      <c r="J94" s="12">
        <f>IF($A94="","",$I94-$H94)</f>
        <v/>
      </c>
      <c r="K94" s="12">
        <f>IF($A94="","",$G94-SUMIFS(Actuals!$D$5:$D$304,Actuals!$B$5:$B$304,$A94,Actuals!$E$5:$E$304,"&gt;="&amp;DATE(BudgetYear,1,1),Actuals!$E$5:$E$304,"&lt;="&amp;DATE(BudgetYear,12,31)))</f>
        <v/>
      </c>
      <c r="L94" s="13">
        <f>IF($A94="","",IF($G94=0,"",IFERROR(($G94-$K94)/$G94,"")))</f>
        <v/>
      </c>
    </row>
    <row r="95">
      <c r="A95" s="10" t="n"/>
      <c r="B95" s="10" t="n"/>
      <c r="C95" s="11" t="n"/>
      <c r="D95" s="12">
        <f>IF($A95="","",SUMIFS(Actuals!$D$5:$D$304,Actuals!$B$5:$B$304,$A95,Actuals!$E$5:$E$304,MonthStart))</f>
        <v/>
      </c>
      <c r="E95" s="12">
        <f>IF($A95="","",$C95-$D95)</f>
        <v/>
      </c>
      <c r="F95" s="13">
        <f>IF($A95="","",IF($C95=0,"",IFERROR($D95/$C95,"")))</f>
        <v/>
      </c>
      <c r="G95" s="11" t="n"/>
      <c r="H95" s="12">
        <f>IF($A95="","",SUMIFS(Actuals!$D$5:$D$304,Actuals!$B$5:$B$304,$A95,Actuals!$E$5:$E$304,"&gt;="&amp;DATE(BudgetYear,1,1),Actuals!$E$5:$E$304,"&lt;="&amp;MonthStart))</f>
        <v/>
      </c>
      <c r="I95" s="12">
        <f>IF($A95="","",$C95*MonthsElapsed)</f>
        <v/>
      </c>
      <c r="J95" s="12">
        <f>IF($A95="","",$I95-$H95)</f>
        <v/>
      </c>
      <c r="K95" s="12">
        <f>IF($A95="","",$G95-SUMIFS(Actuals!$D$5:$D$304,Actuals!$B$5:$B$304,$A95,Actuals!$E$5:$E$304,"&gt;="&amp;DATE(BudgetYear,1,1),Actuals!$E$5:$E$304,"&lt;="&amp;DATE(BudgetYear,12,31)))</f>
        <v/>
      </c>
      <c r="L95" s="13">
        <f>IF($A95="","",IF($G95=0,"",IFERROR(($G95-$K95)/$G95,"")))</f>
        <v/>
      </c>
    </row>
    <row r="96">
      <c r="A96" s="10" t="n"/>
      <c r="B96" s="10" t="n"/>
      <c r="C96" s="11" t="n"/>
      <c r="D96" s="12">
        <f>IF($A96="","",SUMIFS(Actuals!$D$5:$D$304,Actuals!$B$5:$B$304,$A96,Actuals!$E$5:$E$304,MonthStart))</f>
        <v/>
      </c>
      <c r="E96" s="12">
        <f>IF($A96="","",$C96-$D96)</f>
        <v/>
      </c>
      <c r="F96" s="13">
        <f>IF($A96="","",IF($C96=0,"",IFERROR($D96/$C96,"")))</f>
        <v/>
      </c>
      <c r="G96" s="11" t="n"/>
      <c r="H96" s="12">
        <f>IF($A96="","",SUMIFS(Actuals!$D$5:$D$304,Actuals!$B$5:$B$304,$A96,Actuals!$E$5:$E$304,"&gt;="&amp;DATE(BudgetYear,1,1),Actuals!$E$5:$E$304,"&lt;="&amp;MonthStart))</f>
        <v/>
      </c>
      <c r="I96" s="12">
        <f>IF($A96="","",$C96*MonthsElapsed)</f>
        <v/>
      </c>
      <c r="J96" s="12">
        <f>IF($A96="","",$I96-$H96)</f>
        <v/>
      </c>
      <c r="K96" s="12">
        <f>IF($A96="","",$G96-SUMIFS(Actuals!$D$5:$D$304,Actuals!$B$5:$B$304,$A96,Actuals!$E$5:$E$304,"&gt;="&amp;DATE(BudgetYear,1,1),Actuals!$E$5:$E$304,"&lt;="&amp;DATE(BudgetYear,12,31)))</f>
        <v/>
      </c>
      <c r="L96" s="13">
        <f>IF($A96="","",IF($G96=0,"",IFERROR(($G96-$K96)/$G96,"")))</f>
        <v/>
      </c>
    </row>
    <row r="97">
      <c r="A97" s="10" t="n"/>
      <c r="B97" s="10" t="n"/>
      <c r="C97" s="11" t="n"/>
      <c r="D97" s="12">
        <f>IF($A97="","",SUMIFS(Actuals!$D$5:$D$304,Actuals!$B$5:$B$304,$A97,Actuals!$E$5:$E$304,MonthStart))</f>
        <v/>
      </c>
      <c r="E97" s="12">
        <f>IF($A97="","",$C97-$D97)</f>
        <v/>
      </c>
      <c r="F97" s="13">
        <f>IF($A97="","",IF($C97=0,"",IFERROR($D97/$C97,"")))</f>
        <v/>
      </c>
      <c r="G97" s="11" t="n"/>
      <c r="H97" s="12">
        <f>IF($A97="","",SUMIFS(Actuals!$D$5:$D$304,Actuals!$B$5:$B$304,$A97,Actuals!$E$5:$E$304,"&gt;="&amp;DATE(BudgetYear,1,1),Actuals!$E$5:$E$304,"&lt;="&amp;MonthStart))</f>
        <v/>
      </c>
      <c r="I97" s="12">
        <f>IF($A97="","",$C97*MonthsElapsed)</f>
        <v/>
      </c>
      <c r="J97" s="12">
        <f>IF($A97="","",$I97-$H97)</f>
        <v/>
      </c>
      <c r="K97" s="12">
        <f>IF($A97="","",$G97-SUMIFS(Actuals!$D$5:$D$304,Actuals!$B$5:$B$304,$A97,Actuals!$E$5:$E$304,"&gt;="&amp;DATE(BudgetYear,1,1),Actuals!$E$5:$E$304,"&lt;="&amp;DATE(BudgetYear,12,31)))</f>
        <v/>
      </c>
      <c r="L97" s="13">
        <f>IF($A97="","",IF($G97=0,"",IFERROR(($G97-$K97)/$G97,"")))</f>
        <v/>
      </c>
    </row>
    <row r="98">
      <c r="A98" s="10" t="n"/>
      <c r="B98" s="10" t="n"/>
      <c r="C98" s="11" t="n"/>
      <c r="D98" s="12">
        <f>IF($A98="","",SUMIFS(Actuals!$D$5:$D$304,Actuals!$B$5:$B$304,$A98,Actuals!$E$5:$E$304,MonthStart))</f>
        <v/>
      </c>
      <c r="E98" s="12">
        <f>IF($A98="","",$C98-$D98)</f>
        <v/>
      </c>
      <c r="F98" s="13">
        <f>IF($A98="","",IF($C98=0,"",IFERROR($D98/$C98,"")))</f>
        <v/>
      </c>
      <c r="G98" s="11" t="n"/>
      <c r="H98" s="12">
        <f>IF($A98="","",SUMIFS(Actuals!$D$5:$D$304,Actuals!$B$5:$B$304,$A98,Actuals!$E$5:$E$304,"&gt;="&amp;DATE(BudgetYear,1,1),Actuals!$E$5:$E$304,"&lt;="&amp;MonthStart))</f>
        <v/>
      </c>
      <c r="I98" s="12">
        <f>IF($A98="","",$C98*MonthsElapsed)</f>
        <v/>
      </c>
      <c r="J98" s="12">
        <f>IF($A98="","",$I98-$H98)</f>
        <v/>
      </c>
      <c r="K98" s="12">
        <f>IF($A98="","",$G98-SUMIFS(Actuals!$D$5:$D$304,Actuals!$B$5:$B$304,$A98,Actuals!$E$5:$E$304,"&gt;="&amp;DATE(BudgetYear,1,1),Actuals!$E$5:$E$304,"&lt;="&amp;DATE(BudgetYear,12,31)))</f>
        <v/>
      </c>
      <c r="L98" s="13">
        <f>IF($A98="","",IF($G98=0,"",IFERROR(($G98-$K98)/$G98,"")))</f>
        <v/>
      </c>
    </row>
    <row r="99">
      <c r="A99" s="10" t="n"/>
      <c r="B99" s="10" t="n"/>
      <c r="C99" s="11" t="n"/>
      <c r="D99" s="12">
        <f>IF($A99="","",SUMIFS(Actuals!$D$5:$D$304,Actuals!$B$5:$B$304,$A99,Actuals!$E$5:$E$304,MonthStart))</f>
        <v/>
      </c>
      <c r="E99" s="12">
        <f>IF($A99="","",$C99-$D99)</f>
        <v/>
      </c>
      <c r="F99" s="13">
        <f>IF($A99="","",IF($C99=0,"",IFERROR($D99/$C99,"")))</f>
        <v/>
      </c>
      <c r="G99" s="11" t="n"/>
      <c r="H99" s="12">
        <f>IF($A99="","",SUMIFS(Actuals!$D$5:$D$304,Actuals!$B$5:$B$304,$A99,Actuals!$E$5:$E$304,"&gt;="&amp;DATE(BudgetYear,1,1),Actuals!$E$5:$E$304,"&lt;="&amp;MonthStart))</f>
        <v/>
      </c>
      <c r="I99" s="12">
        <f>IF($A99="","",$C99*MonthsElapsed)</f>
        <v/>
      </c>
      <c r="J99" s="12">
        <f>IF($A99="","",$I99-$H99)</f>
        <v/>
      </c>
      <c r="K99" s="12">
        <f>IF($A99="","",$G99-SUMIFS(Actuals!$D$5:$D$304,Actuals!$B$5:$B$304,$A99,Actuals!$E$5:$E$304,"&gt;="&amp;DATE(BudgetYear,1,1),Actuals!$E$5:$E$304,"&lt;="&amp;DATE(BudgetYear,12,31)))</f>
        <v/>
      </c>
      <c r="L99" s="13">
        <f>IF($A99="","",IF($G99=0,"",IFERROR(($G99-$K99)/$G99,"")))</f>
        <v/>
      </c>
    </row>
    <row r="100">
      <c r="A100" s="10" t="n"/>
      <c r="B100" s="10" t="n"/>
      <c r="C100" s="11" t="n"/>
      <c r="D100" s="12">
        <f>IF($A100="","",SUMIFS(Actuals!$D$5:$D$304,Actuals!$B$5:$B$304,$A100,Actuals!$E$5:$E$304,MonthStart))</f>
        <v/>
      </c>
      <c r="E100" s="12">
        <f>IF($A100="","",$C100-$D100)</f>
        <v/>
      </c>
      <c r="F100" s="13">
        <f>IF($A100="","",IF($C100=0,"",IFERROR($D100/$C100,"")))</f>
        <v/>
      </c>
      <c r="G100" s="11" t="n"/>
      <c r="H100" s="12">
        <f>IF($A100="","",SUMIFS(Actuals!$D$5:$D$304,Actuals!$B$5:$B$304,$A100,Actuals!$E$5:$E$304,"&gt;="&amp;DATE(BudgetYear,1,1),Actuals!$E$5:$E$304,"&lt;="&amp;MonthStart))</f>
        <v/>
      </c>
      <c r="I100" s="12">
        <f>IF($A100="","",$C100*MonthsElapsed)</f>
        <v/>
      </c>
      <c r="J100" s="12">
        <f>IF($A100="","",$I100-$H100)</f>
        <v/>
      </c>
      <c r="K100" s="12">
        <f>IF($A100="","",$G100-SUMIFS(Actuals!$D$5:$D$304,Actuals!$B$5:$B$304,$A100,Actuals!$E$5:$E$304,"&gt;="&amp;DATE(BudgetYear,1,1),Actuals!$E$5:$E$304,"&lt;="&amp;DATE(BudgetYear,12,31)))</f>
        <v/>
      </c>
      <c r="L100" s="13">
        <f>IF($A100="","",IF($G100=0,"",IFERROR(($G100-$K100)/$G100,"")))</f>
        <v/>
      </c>
    </row>
    <row r="101">
      <c r="A101" s="10" t="n"/>
      <c r="B101" s="10" t="n"/>
      <c r="C101" s="11" t="n"/>
      <c r="D101" s="12">
        <f>IF($A101="","",SUMIFS(Actuals!$D$5:$D$304,Actuals!$B$5:$B$304,$A101,Actuals!$E$5:$E$304,MonthStart))</f>
        <v/>
      </c>
      <c r="E101" s="12">
        <f>IF($A101="","",$C101-$D101)</f>
        <v/>
      </c>
      <c r="F101" s="13">
        <f>IF($A101="","",IF($C101=0,"",IFERROR($D101/$C101,"")))</f>
        <v/>
      </c>
      <c r="G101" s="11" t="n"/>
      <c r="H101" s="12">
        <f>IF($A101="","",SUMIFS(Actuals!$D$5:$D$304,Actuals!$B$5:$B$304,$A101,Actuals!$E$5:$E$304,"&gt;="&amp;DATE(BudgetYear,1,1),Actuals!$E$5:$E$304,"&lt;="&amp;MonthStart))</f>
        <v/>
      </c>
      <c r="I101" s="12">
        <f>IF($A101="","",$C101*MonthsElapsed)</f>
        <v/>
      </c>
      <c r="J101" s="12">
        <f>IF($A101="","",$I101-$H101)</f>
        <v/>
      </c>
      <c r="K101" s="12">
        <f>IF($A101="","",$G101-SUMIFS(Actuals!$D$5:$D$304,Actuals!$B$5:$B$304,$A101,Actuals!$E$5:$E$304,"&gt;="&amp;DATE(BudgetYear,1,1),Actuals!$E$5:$E$304,"&lt;="&amp;DATE(BudgetYear,12,31)))</f>
        <v/>
      </c>
      <c r="L101" s="13">
        <f>IF($A101="","",IF($G101=0,"",IFERROR(($G101-$K101)/$G101,"")))</f>
        <v/>
      </c>
    </row>
    <row r="102">
      <c r="A102" s="10" t="n"/>
      <c r="B102" s="10" t="n"/>
      <c r="C102" s="11" t="n"/>
      <c r="D102" s="12">
        <f>IF($A102="","",SUMIFS(Actuals!$D$5:$D$304,Actuals!$B$5:$B$304,$A102,Actuals!$E$5:$E$304,MonthStart))</f>
        <v/>
      </c>
      <c r="E102" s="12">
        <f>IF($A102="","",$C102-$D102)</f>
        <v/>
      </c>
      <c r="F102" s="13">
        <f>IF($A102="","",IF($C102=0,"",IFERROR($D102/$C102,"")))</f>
        <v/>
      </c>
      <c r="G102" s="11" t="n"/>
      <c r="H102" s="12">
        <f>IF($A102="","",SUMIFS(Actuals!$D$5:$D$304,Actuals!$B$5:$B$304,$A102,Actuals!$E$5:$E$304,"&gt;="&amp;DATE(BudgetYear,1,1),Actuals!$E$5:$E$304,"&lt;="&amp;MonthStart))</f>
        <v/>
      </c>
      <c r="I102" s="12">
        <f>IF($A102="","",$C102*MonthsElapsed)</f>
        <v/>
      </c>
      <c r="J102" s="12">
        <f>IF($A102="","",$I102-$H102)</f>
        <v/>
      </c>
      <c r="K102" s="12">
        <f>IF($A102="","",$G102-SUMIFS(Actuals!$D$5:$D$304,Actuals!$B$5:$B$304,$A102,Actuals!$E$5:$E$304,"&gt;="&amp;DATE(BudgetYear,1,1),Actuals!$E$5:$E$304,"&lt;="&amp;DATE(BudgetYear,12,31)))</f>
        <v/>
      </c>
      <c r="L102" s="13">
        <f>IF($A102="","",IF($G102=0,"",IFERROR(($G102-$K102)/$G102,"")))</f>
        <v/>
      </c>
    </row>
    <row r="103">
      <c r="A103" s="10" t="n"/>
      <c r="B103" s="10" t="n"/>
      <c r="C103" s="11" t="n"/>
      <c r="D103" s="12">
        <f>IF($A103="","",SUMIFS(Actuals!$D$5:$D$304,Actuals!$B$5:$B$304,$A103,Actuals!$E$5:$E$304,MonthStart))</f>
        <v/>
      </c>
      <c r="E103" s="12">
        <f>IF($A103="","",$C103-$D103)</f>
        <v/>
      </c>
      <c r="F103" s="13">
        <f>IF($A103="","",IF($C103=0,"",IFERROR($D103/$C103,"")))</f>
        <v/>
      </c>
      <c r="G103" s="11" t="n"/>
      <c r="H103" s="12">
        <f>IF($A103="","",SUMIFS(Actuals!$D$5:$D$304,Actuals!$B$5:$B$304,$A103,Actuals!$E$5:$E$304,"&gt;="&amp;DATE(BudgetYear,1,1),Actuals!$E$5:$E$304,"&lt;="&amp;MonthStart))</f>
        <v/>
      </c>
      <c r="I103" s="12">
        <f>IF($A103="","",$C103*MonthsElapsed)</f>
        <v/>
      </c>
      <c r="J103" s="12">
        <f>IF($A103="","",$I103-$H103)</f>
        <v/>
      </c>
      <c r="K103" s="12">
        <f>IF($A103="","",$G103-SUMIFS(Actuals!$D$5:$D$304,Actuals!$B$5:$B$304,$A103,Actuals!$E$5:$E$304,"&gt;="&amp;DATE(BudgetYear,1,1),Actuals!$E$5:$E$304,"&lt;="&amp;DATE(BudgetYear,12,31)))</f>
        <v/>
      </c>
      <c r="L103" s="13">
        <f>IF($A103="","",IF($G103=0,"",IFERROR(($G103-$K103)/$G103,"")))</f>
        <v/>
      </c>
    </row>
    <row r="104">
      <c r="A104" s="10" t="n"/>
      <c r="B104" s="10" t="n"/>
      <c r="C104" s="11" t="n"/>
      <c r="D104" s="12">
        <f>IF($A104="","",SUMIFS(Actuals!$D$5:$D$304,Actuals!$B$5:$B$304,$A104,Actuals!$E$5:$E$304,MonthStart))</f>
        <v/>
      </c>
      <c r="E104" s="12">
        <f>IF($A104="","",$C104-$D104)</f>
        <v/>
      </c>
      <c r="F104" s="13">
        <f>IF($A104="","",IF($C104=0,"",IFERROR($D104/$C104,"")))</f>
        <v/>
      </c>
      <c r="G104" s="11" t="n"/>
      <c r="H104" s="12">
        <f>IF($A104="","",SUMIFS(Actuals!$D$5:$D$304,Actuals!$B$5:$B$304,$A104,Actuals!$E$5:$E$304,"&gt;="&amp;DATE(BudgetYear,1,1),Actuals!$E$5:$E$304,"&lt;="&amp;MonthStart))</f>
        <v/>
      </c>
      <c r="I104" s="12">
        <f>IF($A104="","",$C104*MonthsElapsed)</f>
        <v/>
      </c>
      <c r="J104" s="12">
        <f>IF($A104="","",$I104-$H104)</f>
        <v/>
      </c>
      <c r="K104" s="12">
        <f>IF($A104="","",$G104-SUMIFS(Actuals!$D$5:$D$304,Actuals!$B$5:$B$304,$A104,Actuals!$E$5:$E$304,"&gt;="&amp;DATE(BudgetYear,1,1),Actuals!$E$5:$E$304,"&lt;="&amp;DATE(BudgetYear,12,31)))</f>
        <v/>
      </c>
      <c r="L104" s="13">
        <f>IF($A104="","",IF($G104=0,"",IFERROR(($G104-$K104)/$G104,"")))</f>
        <v/>
      </c>
    </row>
    <row r="105">
      <c r="A105" s="10" t="n"/>
      <c r="B105" s="10" t="n"/>
      <c r="C105" s="11" t="n"/>
      <c r="D105" s="12">
        <f>IF($A105="","",SUMIFS(Actuals!$D$5:$D$304,Actuals!$B$5:$B$304,$A105,Actuals!$E$5:$E$304,MonthStart))</f>
        <v/>
      </c>
      <c r="E105" s="12">
        <f>IF($A105="","",$C105-$D105)</f>
        <v/>
      </c>
      <c r="F105" s="13">
        <f>IF($A105="","",IF($C105=0,"",IFERROR($D105/$C105,"")))</f>
        <v/>
      </c>
      <c r="G105" s="11" t="n"/>
      <c r="H105" s="12">
        <f>IF($A105="","",SUMIFS(Actuals!$D$5:$D$304,Actuals!$B$5:$B$304,$A105,Actuals!$E$5:$E$304,"&gt;="&amp;DATE(BudgetYear,1,1),Actuals!$E$5:$E$304,"&lt;="&amp;MonthStart))</f>
        <v/>
      </c>
      <c r="I105" s="12">
        <f>IF($A105="","",$C105*MonthsElapsed)</f>
        <v/>
      </c>
      <c r="J105" s="12">
        <f>IF($A105="","",$I105-$H105)</f>
        <v/>
      </c>
      <c r="K105" s="12">
        <f>IF($A105="","",$G105-SUMIFS(Actuals!$D$5:$D$304,Actuals!$B$5:$B$304,$A105,Actuals!$E$5:$E$304,"&gt;="&amp;DATE(BudgetYear,1,1),Actuals!$E$5:$E$304,"&lt;="&amp;DATE(BudgetYear,12,31)))</f>
        <v/>
      </c>
      <c r="L105" s="13">
        <f>IF($A105="","",IF($G105=0,"",IFERROR(($G105-$K105)/$G105,"")))</f>
        <v/>
      </c>
    </row>
    <row r="106">
      <c r="A106" s="10" t="n"/>
      <c r="B106" s="10" t="n"/>
      <c r="C106" s="11" t="n"/>
      <c r="D106" s="12">
        <f>IF($A106="","",SUMIFS(Actuals!$D$5:$D$304,Actuals!$B$5:$B$304,$A106,Actuals!$E$5:$E$304,MonthStart))</f>
        <v/>
      </c>
      <c r="E106" s="12">
        <f>IF($A106="","",$C106-$D106)</f>
        <v/>
      </c>
      <c r="F106" s="13">
        <f>IF($A106="","",IF($C106=0,"",IFERROR($D106/$C106,"")))</f>
        <v/>
      </c>
      <c r="G106" s="11" t="n"/>
      <c r="H106" s="12">
        <f>IF($A106="","",SUMIFS(Actuals!$D$5:$D$304,Actuals!$B$5:$B$304,$A106,Actuals!$E$5:$E$304,"&gt;="&amp;DATE(BudgetYear,1,1),Actuals!$E$5:$E$304,"&lt;="&amp;MonthStart))</f>
        <v/>
      </c>
      <c r="I106" s="12">
        <f>IF($A106="","",$C106*MonthsElapsed)</f>
        <v/>
      </c>
      <c r="J106" s="12">
        <f>IF($A106="","",$I106-$H106)</f>
        <v/>
      </c>
      <c r="K106" s="12">
        <f>IF($A106="","",$G106-SUMIFS(Actuals!$D$5:$D$304,Actuals!$B$5:$B$304,$A106,Actuals!$E$5:$E$304,"&gt;="&amp;DATE(BudgetYear,1,1),Actuals!$E$5:$E$304,"&lt;="&amp;DATE(BudgetYear,12,31)))</f>
        <v/>
      </c>
      <c r="L106" s="13">
        <f>IF($A106="","",IF($G106=0,"",IFERROR(($G106-$K106)/$G106,"")))</f>
        <v/>
      </c>
    </row>
    <row r="107">
      <c r="A107" s="10" t="n"/>
      <c r="B107" s="10" t="n"/>
      <c r="C107" s="11" t="n"/>
      <c r="D107" s="12">
        <f>IF($A107="","",SUMIFS(Actuals!$D$5:$D$304,Actuals!$B$5:$B$304,$A107,Actuals!$E$5:$E$304,MonthStart))</f>
        <v/>
      </c>
      <c r="E107" s="12">
        <f>IF($A107="","",$C107-$D107)</f>
        <v/>
      </c>
      <c r="F107" s="13">
        <f>IF($A107="","",IF($C107=0,"",IFERROR($D107/$C107,"")))</f>
        <v/>
      </c>
      <c r="G107" s="11" t="n"/>
      <c r="H107" s="12">
        <f>IF($A107="","",SUMIFS(Actuals!$D$5:$D$304,Actuals!$B$5:$B$304,$A107,Actuals!$E$5:$E$304,"&gt;="&amp;DATE(BudgetYear,1,1),Actuals!$E$5:$E$304,"&lt;="&amp;MonthStart))</f>
        <v/>
      </c>
      <c r="I107" s="12">
        <f>IF($A107="","",$C107*MonthsElapsed)</f>
        <v/>
      </c>
      <c r="J107" s="12">
        <f>IF($A107="","",$I107-$H107)</f>
        <v/>
      </c>
      <c r="K107" s="12">
        <f>IF($A107="","",$G107-SUMIFS(Actuals!$D$5:$D$304,Actuals!$B$5:$B$304,$A107,Actuals!$E$5:$E$304,"&gt;="&amp;DATE(BudgetYear,1,1),Actuals!$E$5:$E$304,"&lt;="&amp;DATE(BudgetYear,12,31)))</f>
        <v/>
      </c>
      <c r="L107" s="13">
        <f>IF($A107="","",IF($G107=0,"",IFERROR(($G107-$K107)/$G107,"")))</f>
        <v/>
      </c>
    </row>
    <row r="108">
      <c r="A108" s="10" t="n"/>
      <c r="B108" s="10" t="n"/>
      <c r="C108" s="11" t="n"/>
      <c r="D108" s="12">
        <f>IF($A108="","",SUMIFS(Actuals!$D$5:$D$304,Actuals!$B$5:$B$304,$A108,Actuals!$E$5:$E$304,MonthStart))</f>
        <v/>
      </c>
      <c r="E108" s="12">
        <f>IF($A108="","",$C108-$D108)</f>
        <v/>
      </c>
      <c r="F108" s="13">
        <f>IF($A108="","",IF($C108=0,"",IFERROR($D108/$C108,"")))</f>
        <v/>
      </c>
      <c r="G108" s="11" t="n"/>
      <c r="H108" s="12">
        <f>IF($A108="","",SUMIFS(Actuals!$D$5:$D$304,Actuals!$B$5:$B$304,$A108,Actuals!$E$5:$E$304,"&gt;="&amp;DATE(BudgetYear,1,1),Actuals!$E$5:$E$304,"&lt;="&amp;MonthStart))</f>
        <v/>
      </c>
      <c r="I108" s="12">
        <f>IF($A108="","",$C108*MonthsElapsed)</f>
        <v/>
      </c>
      <c r="J108" s="12">
        <f>IF($A108="","",$I108-$H108)</f>
        <v/>
      </c>
      <c r="K108" s="12">
        <f>IF($A108="","",$G108-SUMIFS(Actuals!$D$5:$D$304,Actuals!$B$5:$B$304,$A108,Actuals!$E$5:$E$304,"&gt;="&amp;DATE(BudgetYear,1,1),Actuals!$E$5:$E$304,"&lt;="&amp;DATE(BudgetYear,12,31)))</f>
        <v/>
      </c>
      <c r="L108" s="13">
        <f>IF($A108="","",IF($G108=0,"",IFERROR(($G108-$K108)/$G108,"")))</f>
        <v/>
      </c>
    </row>
    <row r="109">
      <c r="A109" s="10" t="n"/>
      <c r="B109" s="10" t="n"/>
      <c r="C109" s="11" t="n"/>
      <c r="D109" s="12">
        <f>IF($A109="","",SUMIFS(Actuals!$D$5:$D$304,Actuals!$B$5:$B$304,$A109,Actuals!$E$5:$E$304,MonthStart))</f>
        <v/>
      </c>
      <c r="E109" s="12">
        <f>IF($A109="","",$C109-$D109)</f>
        <v/>
      </c>
      <c r="F109" s="13">
        <f>IF($A109="","",IF($C109=0,"",IFERROR($D109/$C109,"")))</f>
        <v/>
      </c>
      <c r="G109" s="11" t="n"/>
      <c r="H109" s="12">
        <f>IF($A109="","",SUMIFS(Actuals!$D$5:$D$304,Actuals!$B$5:$B$304,$A109,Actuals!$E$5:$E$304,"&gt;="&amp;DATE(BudgetYear,1,1),Actuals!$E$5:$E$304,"&lt;="&amp;MonthStart))</f>
        <v/>
      </c>
      <c r="I109" s="12">
        <f>IF($A109="","",$C109*MonthsElapsed)</f>
        <v/>
      </c>
      <c r="J109" s="12">
        <f>IF($A109="","",$I109-$H109)</f>
        <v/>
      </c>
      <c r="K109" s="12">
        <f>IF($A109="","",$G109-SUMIFS(Actuals!$D$5:$D$304,Actuals!$B$5:$B$304,$A109,Actuals!$E$5:$E$304,"&gt;="&amp;DATE(BudgetYear,1,1),Actuals!$E$5:$E$304,"&lt;="&amp;DATE(BudgetYear,12,31)))</f>
        <v/>
      </c>
      <c r="L109" s="13">
        <f>IF($A109="","",IF($G109=0,"",IFERROR(($G109-$K109)/$G109,"")))</f>
        <v/>
      </c>
    </row>
    <row r="110">
      <c r="A110" s="10" t="n"/>
      <c r="B110" s="10" t="n"/>
      <c r="C110" s="11" t="n"/>
      <c r="D110" s="12">
        <f>IF($A110="","",SUMIFS(Actuals!$D$5:$D$304,Actuals!$B$5:$B$304,$A110,Actuals!$E$5:$E$304,MonthStart))</f>
        <v/>
      </c>
      <c r="E110" s="12">
        <f>IF($A110="","",$C110-$D110)</f>
        <v/>
      </c>
      <c r="F110" s="13">
        <f>IF($A110="","",IF($C110=0,"",IFERROR($D110/$C110,"")))</f>
        <v/>
      </c>
      <c r="G110" s="11" t="n"/>
      <c r="H110" s="12">
        <f>IF($A110="","",SUMIFS(Actuals!$D$5:$D$304,Actuals!$B$5:$B$304,$A110,Actuals!$E$5:$E$304,"&gt;="&amp;DATE(BudgetYear,1,1),Actuals!$E$5:$E$304,"&lt;="&amp;MonthStart))</f>
        <v/>
      </c>
      <c r="I110" s="12">
        <f>IF($A110="","",$C110*MonthsElapsed)</f>
        <v/>
      </c>
      <c r="J110" s="12">
        <f>IF($A110="","",$I110-$H110)</f>
        <v/>
      </c>
      <c r="K110" s="12">
        <f>IF($A110="","",$G110-SUMIFS(Actuals!$D$5:$D$304,Actuals!$B$5:$B$304,$A110,Actuals!$E$5:$E$304,"&gt;="&amp;DATE(BudgetYear,1,1),Actuals!$E$5:$E$304,"&lt;="&amp;DATE(BudgetYear,12,31)))</f>
        <v/>
      </c>
      <c r="L110" s="13">
        <f>IF($A110="","",IF($G110=0,"",IFERROR(($G110-$K110)/$G110,"")))</f>
        <v/>
      </c>
    </row>
    <row r="111">
      <c r="A111" s="10" t="n"/>
      <c r="B111" s="10" t="n"/>
      <c r="C111" s="11" t="n"/>
      <c r="D111" s="12">
        <f>IF($A111="","",SUMIFS(Actuals!$D$5:$D$304,Actuals!$B$5:$B$304,$A111,Actuals!$E$5:$E$304,MonthStart))</f>
        <v/>
      </c>
      <c r="E111" s="12">
        <f>IF($A111="","",$C111-$D111)</f>
        <v/>
      </c>
      <c r="F111" s="13">
        <f>IF($A111="","",IF($C111=0,"",IFERROR($D111/$C111,"")))</f>
        <v/>
      </c>
      <c r="G111" s="11" t="n"/>
      <c r="H111" s="12">
        <f>IF($A111="","",SUMIFS(Actuals!$D$5:$D$304,Actuals!$B$5:$B$304,$A111,Actuals!$E$5:$E$304,"&gt;="&amp;DATE(BudgetYear,1,1),Actuals!$E$5:$E$304,"&lt;="&amp;MonthStart))</f>
        <v/>
      </c>
      <c r="I111" s="12">
        <f>IF($A111="","",$C111*MonthsElapsed)</f>
        <v/>
      </c>
      <c r="J111" s="12">
        <f>IF($A111="","",$I111-$H111)</f>
        <v/>
      </c>
      <c r="K111" s="12">
        <f>IF($A111="","",$G111-SUMIFS(Actuals!$D$5:$D$304,Actuals!$B$5:$B$304,$A111,Actuals!$E$5:$E$304,"&gt;="&amp;DATE(BudgetYear,1,1),Actuals!$E$5:$E$304,"&lt;="&amp;DATE(BudgetYear,12,31)))</f>
        <v/>
      </c>
      <c r="L111" s="13">
        <f>IF($A111="","",IF($G111=0,"",IFERROR(($G111-$K111)/$G111,"")))</f>
        <v/>
      </c>
    </row>
    <row r="112">
      <c r="A112" s="10" t="n"/>
      <c r="B112" s="10" t="n"/>
      <c r="C112" s="11" t="n"/>
      <c r="D112" s="12">
        <f>IF($A112="","",SUMIFS(Actuals!$D$5:$D$304,Actuals!$B$5:$B$304,$A112,Actuals!$E$5:$E$304,MonthStart))</f>
        <v/>
      </c>
      <c r="E112" s="12">
        <f>IF($A112="","",$C112-$D112)</f>
        <v/>
      </c>
      <c r="F112" s="13">
        <f>IF($A112="","",IF($C112=0,"",IFERROR($D112/$C112,"")))</f>
        <v/>
      </c>
      <c r="G112" s="11" t="n"/>
      <c r="H112" s="12">
        <f>IF($A112="","",SUMIFS(Actuals!$D$5:$D$304,Actuals!$B$5:$B$304,$A112,Actuals!$E$5:$E$304,"&gt;="&amp;DATE(BudgetYear,1,1),Actuals!$E$5:$E$304,"&lt;="&amp;MonthStart))</f>
        <v/>
      </c>
      <c r="I112" s="12">
        <f>IF($A112="","",$C112*MonthsElapsed)</f>
        <v/>
      </c>
      <c r="J112" s="12">
        <f>IF($A112="","",$I112-$H112)</f>
        <v/>
      </c>
      <c r="K112" s="12">
        <f>IF($A112="","",$G112-SUMIFS(Actuals!$D$5:$D$304,Actuals!$B$5:$B$304,$A112,Actuals!$E$5:$E$304,"&gt;="&amp;DATE(BudgetYear,1,1),Actuals!$E$5:$E$304,"&lt;="&amp;DATE(BudgetYear,12,31)))</f>
        <v/>
      </c>
      <c r="L112" s="13">
        <f>IF($A112="","",IF($G112=0,"",IFERROR(($G112-$K112)/$G112,"")))</f>
        <v/>
      </c>
    </row>
    <row r="113">
      <c r="A113" s="10" t="n"/>
      <c r="B113" s="10" t="n"/>
      <c r="C113" s="11" t="n"/>
      <c r="D113" s="12">
        <f>IF($A113="","",SUMIFS(Actuals!$D$5:$D$304,Actuals!$B$5:$B$304,$A113,Actuals!$E$5:$E$304,MonthStart))</f>
        <v/>
      </c>
      <c r="E113" s="12">
        <f>IF($A113="","",$C113-$D113)</f>
        <v/>
      </c>
      <c r="F113" s="13">
        <f>IF($A113="","",IF($C113=0,"",IFERROR($D113/$C113,"")))</f>
        <v/>
      </c>
      <c r="G113" s="11" t="n"/>
      <c r="H113" s="12">
        <f>IF($A113="","",SUMIFS(Actuals!$D$5:$D$304,Actuals!$B$5:$B$304,$A113,Actuals!$E$5:$E$304,"&gt;="&amp;DATE(BudgetYear,1,1),Actuals!$E$5:$E$304,"&lt;="&amp;MonthStart))</f>
        <v/>
      </c>
      <c r="I113" s="12">
        <f>IF($A113="","",$C113*MonthsElapsed)</f>
        <v/>
      </c>
      <c r="J113" s="12">
        <f>IF($A113="","",$I113-$H113)</f>
        <v/>
      </c>
      <c r="K113" s="12">
        <f>IF($A113="","",$G113-SUMIFS(Actuals!$D$5:$D$304,Actuals!$B$5:$B$304,$A113,Actuals!$E$5:$E$304,"&gt;="&amp;DATE(BudgetYear,1,1),Actuals!$E$5:$E$304,"&lt;="&amp;DATE(BudgetYear,12,31)))</f>
        <v/>
      </c>
      <c r="L113" s="13">
        <f>IF($A113="","",IF($G113=0,"",IFERROR(($G113-$K113)/$G113,"")))</f>
        <v/>
      </c>
    </row>
    <row r="114">
      <c r="A114" s="10" t="n"/>
      <c r="B114" s="10" t="n"/>
      <c r="C114" s="11" t="n"/>
      <c r="D114" s="12">
        <f>IF($A114="","",SUMIFS(Actuals!$D$5:$D$304,Actuals!$B$5:$B$304,$A114,Actuals!$E$5:$E$304,MonthStart))</f>
        <v/>
      </c>
      <c r="E114" s="12">
        <f>IF($A114="","",$C114-$D114)</f>
        <v/>
      </c>
      <c r="F114" s="13">
        <f>IF($A114="","",IF($C114=0,"",IFERROR($D114/$C114,"")))</f>
        <v/>
      </c>
      <c r="G114" s="11" t="n"/>
      <c r="H114" s="12">
        <f>IF($A114="","",SUMIFS(Actuals!$D$5:$D$304,Actuals!$B$5:$B$304,$A114,Actuals!$E$5:$E$304,"&gt;="&amp;DATE(BudgetYear,1,1),Actuals!$E$5:$E$304,"&lt;="&amp;MonthStart))</f>
        <v/>
      </c>
      <c r="I114" s="12">
        <f>IF($A114="","",$C114*MonthsElapsed)</f>
        <v/>
      </c>
      <c r="J114" s="12">
        <f>IF($A114="","",$I114-$H114)</f>
        <v/>
      </c>
      <c r="K114" s="12">
        <f>IF($A114="","",$G114-SUMIFS(Actuals!$D$5:$D$304,Actuals!$B$5:$B$304,$A114,Actuals!$E$5:$E$304,"&gt;="&amp;DATE(BudgetYear,1,1),Actuals!$E$5:$E$304,"&lt;="&amp;DATE(BudgetYear,12,31)))</f>
        <v/>
      </c>
      <c r="L114" s="13">
        <f>IF($A114="","",IF($G114=0,"",IFERROR(($G114-$K114)/$G114,"")))</f>
        <v/>
      </c>
    </row>
    <row r="115">
      <c r="A115" s="10" t="n"/>
      <c r="B115" s="10" t="n"/>
      <c r="C115" s="11" t="n"/>
      <c r="D115" s="12">
        <f>IF($A115="","",SUMIFS(Actuals!$D$5:$D$304,Actuals!$B$5:$B$304,$A115,Actuals!$E$5:$E$304,MonthStart))</f>
        <v/>
      </c>
      <c r="E115" s="12">
        <f>IF($A115="","",$C115-$D115)</f>
        <v/>
      </c>
      <c r="F115" s="13">
        <f>IF($A115="","",IF($C115=0,"",IFERROR($D115/$C115,"")))</f>
        <v/>
      </c>
      <c r="G115" s="11" t="n"/>
      <c r="H115" s="12">
        <f>IF($A115="","",SUMIFS(Actuals!$D$5:$D$304,Actuals!$B$5:$B$304,$A115,Actuals!$E$5:$E$304,"&gt;="&amp;DATE(BudgetYear,1,1),Actuals!$E$5:$E$304,"&lt;="&amp;MonthStart))</f>
        <v/>
      </c>
      <c r="I115" s="12">
        <f>IF($A115="","",$C115*MonthsElapsed)</f>
        <v/>
      </c>
      <c r="J115" s="12">
        <f>IF($A115="","",$I115-$H115)</f>
        <v/>
      </c>
      <c r="K115" s="12">
        <f>IF($A115="","",$G115-SUMIFS(Actuals!$D$5:$D$304,Actuals!$B$5:$B$304,$A115,Actuals!$E$5:$E$304,"&gt;="&amp;DATE(BudgetYear,1,1),Actuals!$E$5:$E$304,"&lt;="&amp;DATE(BudgetYear,12,31)))</f>
        <v/>
      </c>
      <c r="L115" s="13">
        <f>IF($A115="","",IF($G115=0,"",IFERROR(($G115-$K115)/$G115,"")))</f>
        <v/>
      </c>
    </row>
    <row r="116">
      <c r="A116" s="10" t="n"/>
      <c r="B116" s="10" t="n"/>
      <c r="C116" s="11" t="n"/>
      <c r="D116" s="12">
        <f>IF($A116="","",SUMIFS(Actuals!$D$5:$D$304,Actuals!$B$5:$B$304,$A116,Actuals!$E$5:$E$304,MonthStart))</f>
        <v/>
      </c>
      <c r="E116" s="12">
        <f>IF($A116="","",$C116-$D116)</f>
        <v/>
      </c>
      <c r="F116" s="13">
        <f>IF($A116="","",IF($C116=0,"",IFERROR($D116/$C116,"")))</f>
        <v/>
      </c>
      <c r="G116" s="11" t="n"/>
      <c r="H116" s="12">
        <f>IF($A116="","",SUMIFS(Actuals!$D$5:$D$304,Actuals!$B$5:$B$304,$A116,Actuals!$E$5:$E$304,"&gt;="&amp;DATE(BudgetYear,1,1),Actuals!$E$5:$E$304,"&lt;="&amp;MonthStart))</f>
        <v/>
      </c>
      <c r="I116" s="12">
        <f>IF($A116="","",$C116*MonthsElapsed)</f>
        <v/>
      </c>
      <c r="J116" s="12">
        <f>IF($A116="","",$I116-$H116)</f>
        <v/>
      </c>
      <c r="K116" s="12">
        <f>IF($A116="","",$G116-SUMIFS(Actuals!$D$5:$D$304,Actuals!$B$5:$B$304,$A116,Actuals!$E$5:$E$304,"&gt;="&amp;DATE(BudgetYear,1,1),Actuals!$E$5:$E$304,"&lt;="&amp;DATE(BudgetYear,12,31)))</f>
        <v/>
      </c>
      <c r="L116" s="13">
        <f>IF($A116="","",IF($G116=0,"",IFERROR(($G116-$K116)/$G116,"")))</f>
        <v/>
      </c>
    </row>
    <row r="117">
      <c r="A117" s="10" t="n"/>
      <c r="B117" s="10" t="n"/>
      <c r="C117" s="11" t="n"/>
      <c r="D117" s="12">
        <f>IF($A117="","",SUMIFS(Actuals!$D$5:$D$304,Actuals!$B$5:$B$304,$A117,Actuals!$E$5:$E$304,MonthStart))</f>
        <v/>
      </c>
      <c r="E117" s="12">
        <f>IF($A117="","",$C117-$D117)</f>
        <v/>
      </c>
      <c r="F117" s="13">
        <f>IF($A117="","",IF($C117=0,"",IFERROR($D117/$C117,"")))</f>
        <v/>
      </c>
      <c r="G117" s="11" t="n"/>
      <c r="H117" s="12">
        <f>IF($A117="","",SUMIFS(Actuals!$D$5:$D$304,Actuals!$B$5:$B$304,$A117,Actuals!$E$5:$E$304,"&gt;="&amp;DATE(BudgetYear,1,1),Actuals!$E$5:$E$304,"&lt;="&amp;MonthStart))</f>
        <v/>
      </c>
      <c r="I117" s="12">
        <f>IF($A117="","",$C117*MonthsElapsed)</f>
        <v/>
      </c>
      <c r="J117" s="12">
        <f>IF($A117="","",$I117-$H117)</f>
        <v/>
      </c>
      <c r="K117" s="12">
        <f>IF($A117="","",$G117-SUMIFS(Actuals!$D$5:$D$304,Actuals!$B$5:$B$304,$A117,Actuals!$E$5:$E$304,"&gt;="&amp;DATE(BudgetYear,1,1),Actuals!$E$5:$E$304,"&lt;="&amp;DATE(BudgetYear,12,31)))</f>
        <v/>
      </c>
      <c r="L117" s="13">
        <f>IF($A117="","",IF($G117=0,"",IFERROR(($G117-$K117)/$G117,"")))</f>
        <v/>
      </c>
    </row>
    <row r="118">
      <c r="A118" s="10" t="n"/>
      <c r="B118" s="10" t="n"/>
      <c r="C118" s="11" t="n"/>
      <c r="D118" s="12">
        <f>IF($A118="","",SUMIFS(Actuals!$D$5:$D$304,Actuals!$B$5:$B$304,$A118,Actuals!$E$5:$E$304,MonthStart))</f>
        <v/>
      </c>
      <c r="E118" s="12">
        <f>IF($A118="","",$C118-$D118)</f>
        <v/>
      </c>
      <c r="F118" s="13">
        <f>IF($A118="","",IF($C118=0,"",IFERROR($D118/$C118,"")))</f>
        <v/>
      </c>
      <c r="G118" s="11" t="n"/>
      <c r="H118" s="12">
        <f>IF($A118="","",SUMIFS(Actuals!$D$5:$D$304,Actuals!$B$5:$B$304,$A118,Actuals!$E$5:$E$304,"&gt;="&amp;DATE(BudgetYear,1,1),Actuals!$E$5:$E$304,"&lt;="&amp;MonthStart))</f>
        <v/>
      </c>
      <c r="I118" s="12">
        <f>IF($A118="","",$C118*MonthsElapsed)</f>
        <v/>
      </c>
      <c r="J118" s="12">
        <f>IF($A118="","",$I118-$H118)</f>
        <v/>
      </c>
      <c r="K118" s="12">
        <f>IF($A118="","",$G118-SUMIFS(Actuals!$D$5:$D$304,Actuals!$B$5:$B$304,$A118,Actuals!$E$5:$E$304,"&gt;="&amp;DATE(BudgetYear,1,1),Actuals!$E$5:$E$304,"&lt;="&amp;DATE(BudgetYear,12,31)))</f>
        <v/>
      </c>
      <c r="L118" s="13">
        <f>IF($A118="","",IF($G118=0,"",IFERROR(($G118-$K118)/$G118,"")))</f>
        <v/>
      </c>
    </row>
    <row r="119">
      <c r="A119" s="10" t="n"/>
      <c r="B119" s="10" t="n"/>
      <c r="C119" s="11" t="n"/>
      <c r="D119" s="12">
        <f>IF($A119="","",SUMIFS(Actuals!$D$5:$D$304,Actuals!$B$5:$B$304,$A119,Actuals!$E$5:$E$304,MonthStart))</f>
        <v/>
      </c>
      <c r="E119" s="12">
        <f>IF($A119="","",$C119-$D119)</f>
        <v/>
      </c>
      <c r="F119" s="13">
        <f>IF($A119="","",IF($C119=0,"",IFERROR($D119/$C119,"")))</f>
        <v/>
      </c>
      <c r="G119" s="11" t="n"/>
      <c r="H119" s="12">
        <f>IF($A119="","",SUMIFS(Actuals!$D$5:$D$304,Actuals!$B$5:$B$304,$A119,Actuals!$E$5:$E$304,"&gt;="&amp;DATE(BudgetYear,1,1),Actuals!$E$5:$E$304,"&lt;="&amp;MonthStart))</f>
        <v/>
      </c>
      <c r="I119" s="12">
        <f>IF($A119="","",$C119*MonthsElapsed)</f>
        <v/>
      </c>
      <c r="J119" s="12">
        <f>IF($A119="","",$I119-$H119)</f>
        <v/>
      </c>
      <c r="K119" s="12">
        <f>IF($A119="","",$G119-SUMIFS(Actuals!$D$5:$D$304,Actuals!$B$5:$B$304,$A119,Actuals!$E$5:$E$304,"&gt;="&amp;DATE(BudgetYear,1,1),Actuals!$E$5:$E$304,"&lt;="&amp;DATE(BudgetYear,12,31)))</f>
        <v/>
      </c>
      <c r="L119" s="13">
        <f>IF($A119="","",IF($G119=0,"",IFERROR(($G119-$K119)/$G119,"")))</f>
        <v/>
      </c>
    </row>
    <row r="120">
      <c r="A120" s="10" t="n"/>
      <c r="B120" s="10" t="n"/>
      <c r="C120" s="11" t="n"/>
      <c r="D120" s="12">
        <f>IF($A120="","",SUMIFS(Actuals!$D$5:$D$304,Actuals!$B$5:$B$304,$A120,Actuals!$E$5:$E$304,MonthStart))</f>
        <v/>
      </c>
      <c r="E120" s="12">
        <f>IF($A120="","",$C120-$D120)</f>
        <v/>
      </c>
      <c r="F120" s="13">
        <f>IF($A120="","",IF($C120=0,"",IFERROR($D120/$C120,"")))</f>
        <v/>
      </c>
      <c r="G120" s="11" t="n"/>
      <c r="H120" s="12">
        <f>IF($A120="","",SUMIFS(Actuals!$D$5:$D$304,Actuals!$B$5:$B$304,$A120,Actuals!$E$5:$E$304,"&gt;="&amp;DATE(BudgetYear,1,1),Actuals!$E$5:$E$304,"&lt;="&amp;MonthStart))</f>
        <v/>
      </c>
      <c r="I120" s="12">
        <f>IF($A120="","",$C120*MonthsElapsed)</f>
        <v/>
      </c>
      <c r="J120" s="12">
        <f>IF($A120="","",$I120-$H120)</f>
        <v/>
      </c>
      <c r="K120" s="12">
        <f>IF($A120="","",$G120-SUMIFS(Actuals!$D$5:$D$304,Actuals!$B$5:$B$304,$A120,Actuals!$E$5:$E$304,"&gt;="&amp;DATE(BudgetYear,1,1),Actuals!$E$5:$E$304,"&lt;="&amp;DATE(BudgetYear,12,31)))</f>
        <v/>
      </c>
      <c r="L120" s="13">
        <f>IF($A120="","",IF($G120=0,"",IFERROR(($G120-$K120)/$G120,"")))</f>
        <v/>
      </c>
    </row>
    <row r="121">
      <c r="A121" s="10" t="n"/>
      <c r="B121" s="10" t="n"/>
      <c r="C121" s="11" t="n"/>
      <c r="D121" s="12">
        <f>IF($A121="","",SUMIFS(Actuals!$D$5:$D$304,Actuals!$B$5:$B$304,$A121,Actuals!$E$5:$E$304,MonthStart))</f>
        <v/>
      </c>
      <c r="E121" s="12">
        <f>IF($A121="","",$C121-$D121)</f>
        <v/>
      </c>
      <c r="F121" s="13">
        <f>IF($A121="","",IF($C121=0,"",IFERROR($D121/$C121,"")))</f>
        <v/>
      </c>
      <c r="G121" s="11" t="n"/>
      <c r="H121" s="12">
        <f>IF($A121="","",SUMIFS(Actuals!$D$5:$D$304,Actuals!$B$5:$B$304,$A121,Actuals!$E$5:$E$304,"&gt;="&amp;DATE(BudgetYear,1,1),Actuals!$E$5:$E$304,"&lt;="&amp;MonthStart))</f>
        <v/>
      </c>
      <c r="I121" s="12">
        <f>IF($A121="","",$C121*MonthsElapsed)</f>
        <v/>
      </c>
      <c r="J121" s="12">
        <f>IF($A121="","",$I121-$H121)</f>
        <v/>
      </c>
      <c r="K121" s="12">
        <f>IF($A121="","",$G121-SUMIFS(Actuals!$D$5:$D$304,Actuals!$B$5:$B$304,$A121,Actuals!$E$5:$E$304,"&gt;="&amp;DATE(BudgetYear,1,1),Actuals!$E$5:$E$304,"&lt;="&amp;DATE(BudgetYear,12,31)))</f>
        <v/>
      </c>
      <c r="L121" s="13">
        <f>IF($A121="","",IF($G121=0,"",IFERROR(($G121-$K121)/$G121,"")))</f>
        <v/>
      </c>
    </row>
    <row r="122">
      <c r="A122" s="10" t="n"/>
      <c r="B122" s="10" t="n"/>
      <c r="C122" s="11" t="n"/>
      <c r="D122" s="12">
        <f>IF($A122="","",SUMIFS(Actuals!$D$5:$D$304,Actuals!$B$5:$B$304,$A122,Actuals!$E$5:$E$304,MonthStart))</f>
        <v/>
      </c>
      <c r="E122" s="12">
        <f>IF($A122="","",$C122-$D122)</f>
        <v/>
      </c>
      <c r="F122" s="13">
        <f>IF($A122="","",IF($C122=0,"",IFERROR($D122/$C122,"")))</f>
        <v/>
      </c>
      <c r="G122" s="11" t="n"/>
      <c r="H122" s="12">
        <f>IF($A122="","",SUMIFS(Actuals!$D$5:$D$304,Actuals!$B$5:$B$304,$A122,Actuals!$E$5:$E$304,"&gt;="&amp;DATE(BudgetYear,1,1),Actuals!$E$5:$E$304,"&lt;="&amp;MonthStart))</f>
        <v/>
      </c>
      <c r="I122" s="12">
        <f>IF($A122="","",$C122*MonthsElapsed)</f>
        <v/>
      </c>
      <c r="J122" s="12">
        <f>IF($A122="","",$I122-$H122)</f>
        <v/>
      </c>
      <c r="K122" s="12">
        <f>IF($A122="","",$G122-SUMIFS(Actuals!$D$5:$D$304,Actuals!$B$5:$B$304,$A122,Actuals!$E$5:$E$304,"&gt;="&amp;DATE(BudgetYear,1,1),Actuals!$E$5:$E$304,"&lt;="&amp;DATE(BudgetYear,12,31)))</f>
        <v/>
      </c>
      <c r="L122" s="13">
        <f>IF($A122="","",IF($G122=0,"",IFERROR(($G122-$K122)/$G122,"")))</f>
        <v/>
      </c>
    </row>
    <row r="123">
      <c r="A123" s="10" t="n"/>
      <c r="B123" s="10" t="n"/>
      <c r="C123" s="11" t="n"/>
      <c r="D123" s="12">
        <f>IF($A123="","",SUMIFS(Actuals!$D$5:$D$304,Actuals!$B$5:$B$304,$A123,Actuals!$E$5:$E$304,MonthStart))</f>
        <v/>
      </c>
      <c r="E123" s="12">
        <f>IF($A123="","",$C123-$D123)</f>
        <v/>
      </c>
      <c r="F123" s="13">
        <f>IF($A123="","",IF($C123=0,"",IFERROR($D123/$C123,"")))</f>
        <v/>
      </c>
      <c r="G123" s="11" t="n"/>
      <c r="H123" s="12">
        <f>IF($A123="","",SUMIFS(Actuals!$D$5:$D$304,Actuals!$B$5:$B$304,$A123,Actuals!$E$5:$E$304,"&gt;="&amp;DATE(BudgetYear,1,1),Actuals!$E$5:$E$304,"&lt;="&amp;MonthStart))</f>
        <v/>
      </c>
      <c r="I123" s="12">
        <f>IF($A123="","",$C123*MonthsElapsed)</f>
        <v/>
      </c>
      <c r="J123" s="12">
        <f>IF($A123="","",$I123-$H123)</f>
        <v/>
      </c>
      <c r="K123" s="12">
        <f>IF($A123="","",$G123-SUMIFS(Actuals!$D$5:$D$304,Actuals!$B$5:$B$304,$A123,Actuals!$E$5:$E$304,"&gt;="&amp;DATE(BudgetYear,1,1),Actuals!$E$5:$E$304,"&lt;="&amp;DATE(BudgetYear,12,31)))</f>
        <v/>
      </c>
      <c r="L123" s="13">
        <f>IF($A123="","",IF($G123=0,"",IFERROR(($G123-$K123)/$G123,"")))</f>
        <v/>
      </c>
    </row>
    <row r="124">
      <c r="A124" s="10" t="n"/>
      <c r="B124" s="10" t="n"/>
      <c r="C124" s="11" t="n"/>
      <c r="D124" s="12">
        <f>IF($A124="","",SUMIFS(Actuals!$D$5:$D$304,Actuals!$B$5:$B$304,$A124,Actuals!$E$5:$E$304,MonthStart))</f>
        <v/>
      </c>
      <c r="E124" s="12">
        <f>IF($A124="","",$C124-$D124)</f>
        <v/>
      </c>
      <c r="F124" s="13">
        <f>IF($A124="","",IF($C124=0,"",IFERROR($D124/$C124,"")))</f>
        <v/>
      </c>
      <c r="G124" s="11" t="n"/>
      <c r="H124" s="12">
        <f>IF($A124="","",SUMIFS(Actuals!$D$5:$D$304,Actuals!$B$5:$B$304,$A124,Actuals!$E$5:$E$304,"&gt;="&amp;DATE(BudgetYear,1,1),Actuals!$E$5:$E$304,"&lt;="&amp;MonthStart))</f>
        <v/>
      </c>
      <c r="I124" s="12">
        <f>IF($A124="","",$C124*MonthsElapsed)</f>
        <v/>
      </c>
      <c r="J124" s="12">
        <f>IF($A124="","",$I124-$H124)</f>
        <v/>
      </c>
      <c r="K124" s="12">
        <f>IF($A124="","",$G124-SUMIFS(Actuals!$D$5:$D$304,Actuals!$B$5:$B$304,$A124,Actuals!$E$5:$E$304,"&gt;="&amp;DATE(BudgetYear,1,1),Actuals!$E$5:$E$304,"&lt;="&amp;DATE(BudgetYear,12,31)))</f>
        <v/>
      </c>
      <c r="L124" s="13">
        <f>IF($A124="","",IF($G124=0,"",IFERROR(($G124-$K124)/$G124,"")))</f>
        <v/>
      </c>
    </row>
    <row r="125">
      <c r="A125" s="10" t="n"/>
      <c r="B125" s="10" t="n"/>
      <c r="C125" s="11" t="n"/>
      <c r="D125" s="12">
        <f>IF($A125="","",SUMIFS(Actuals!$D$5:$D$304,Actuals!$B$5:$B$304,$A125,Actuals!$E$5:$E$304,MonthStart))</f>
        <v/>
      </c>
      <c r="E125" s="12">
        <f>IF($A125="","",$C125-$D125)</f>
        <v/>
      </c>
      <c r="F125" s="13">
        <f>IF($A125="","",IF($C125=0,"",IFERROR($D125/$C125,"")))</f>
        <v/>
      </c>
      <c r="G125" s="11" t="n"/>
      <c r="H125" s="12">
        <f>IF($A125="","",SUMIFS(Actuals!$D$5:$D$304,Actuals!$B$5:$B$304,$A125,Actuals!$E$5:$E$304,"&gt;="&amp;DATE(BudgetYear,1,1),Actuals!$E$5:$E$304,"&lt;="&amp;MonthStart))</f>
        <v/>
      </c>
      <c r="I125" s="12">
        <f>IF($A125="","",$C125*MonthsElapsed)</f>
        <v/>
      </c>
      <c r="J125" s="12">
        <f>IF($A125="","",$I125-$H125)</f>
        <v/>
      </c>
      <c r="K125" s="12">
        <f>IF($A125="","",$G125-SUMIFS(Actuals!$D$5:$D$304,Actuals!$B$5:$B$304,$A125,Actuals!$E$5:$E$304,"&gt;="&amp;DATE(BudgetYear,1,1),Actuals!$E$5:$E$304,"&lt;="&amp;DATE(BudgetYear,12,31)))</f>
        <v/>
      </c>
      <c r="L125" s="13">
        <f>IF($A125="","",IF($G125=0,"",IFERROR(($G125-$K125)/$G125,"")))</f>
        <v/>
      </c>
    </row>
    <row r="126">
      <c r="A126" s="10" t="n"/>
      <c r="B126" s="10" t="n"/>
      <c r="C126" s="11" t="n"/>
      <c r="D126" s="12">
        <f>IF($A126="","",SUMIFS(Actuals!$D$5:$D$304,Actuals!$B$5:$B$304,$A126,Actuals!$E$5:$E$304,MonthStart))</f>
        <v/>
      </c>
      <c r="E126" s="12">
        <f>IF($A126="","",$C126-$D126)</f>
        <v/>
      </c>
      <c r="F126" s="13">
        <f>IF($A126="","",IF($C126=0,"",IFERROR($D126/$C126,"")))</f>
        <v/>
      </c>
      <c r="G126" s="11" t="n"/>
      <c r="H126" s="12">
        <f>IF($A126="","",SUMIFS(Actuals!$D$5:$D$304,Actuals!$B$5:$B$304,$A126,Actuals!$E$5:$E$304,"&gt;="&amp;DATE(BudgetYear,1,1),Actuals!$E$5:$E$304,"&lt;="&amp;MonthStart))</f>
        <v/>
      </c>
      <c r="I126" s="12">
        <f>IF($A126="","",$C126*MonthsElapsed)</f>
        <v/>
      </c>
      <c r="J126" s="12">
        <f>IF($A126="","",$I126-$H126)</f>
        <v/>
      </c>
      <c r="K126" s="12">
        <f>IF($A126="","",$G126-SUMIFS(Actuals!$D$5:$D$304,Actuals!$B$5:$B$304,$A126,Actuals!$E$5:$E$304,"&gt;="&amp;DATE(BudgetYear,1,1),Actuals!$E$5:$E$304,"&lt;="&amp;DATE(BudgetYear,12,31)))</f>
        <v/>
      </c>
      <c r="L126" s="13">
        <f>IF($A126="","",IF($G126=0,"",IFERROR(($G126-$K126)/$G126,"")))</f>
        <v/>
      </c>
    </row>
    <row r="127">
      <c r="A127" s="10" t="n"/>
      <c r="B127" s="10" t="n"/>
      <c r="C127" s="11" t="n"/>
      <c r="D127" s="12">
        <f>IF($A127="","",SUMIFS(Actuals!$D$5:$D$304,Actuals!$B$5:$B$304,$A127,Actuals!$E$5:$E$304,MonthStart))</f>
        <v/>
      </c>
      <c r="E127" s="12">
        <f>IF($A127="","",$C127-$D127)</f>
        <v/>
      </c>
      <c r="F127" s="13">
        <f>IF($A127="","",IF($C127=0,"",IFERROR($D127/$C127,"")))</f>
        <v/>
      </c>
      <c r="G127" s="11" t="n"/>
      <c r="H127" s="12">
        <f>IF($A127="","",SUMIFS(Actuals!$D$5:$D$304,Actuals!$B$5:$B$304,$A127,Actuals!$E$5:$E$304,"&gt;="&amp;DATE(BudgetYear,1,1),Actuals!$E$5:$E$304,"&lt;="&amp;MonthStart))</f>
        <v/>
      </c>
      <c r="I127" s="12">
        <f>IF($A127="","",$C127*MonthsElapsed)</f>
        <v/>
      </c>
      <c r="J127" s="12">
        <f>IF($A127="","",$I127-$H127)</f>
        <v/>
      </c>
      <c r="K127" s="12">
        <f>IF($A127="","",$G127-SUMIFS(Actuals!$D$5:$D$304,Actuals!$B$5:$B$304,$A127,Actuals!$E$5:$E$304,"&gt;="&amp;DATE(BudgetYear,1,1),Actuals!$E$5:$E$304,"&lt;="&amp;DATE(BudgetYear,12,31)))</f>
        <v/>
      </c>
      <c r="L127" s="13">
        <f>IF($A127="","",IF($G127=0,"",IFERROR(($G127-$K127)/$G127,"")))</f>
        <v/>
      </c>
    </row>
    <row r="128">
      <c r="A128" s="10" t="n"/>
      <c r="B128" s="10" t="n"/>
      <c r="C128" s="11" t="n"/>
      <c r="D128" s="12">
        <f>IF($A128="","",SUMIFS(Actuals!$D$5:$D$304,Actuals!$B$5:$B$304,$A128,Actuals!$E$5:$E$304,MonthStart))</f>
        <v/>
      </c>
      <c r="E128" s="12">
        <f>IF($A128="","",$C128-$D128)</f>
        <v/>
      </c>
      <c r="F128" s="13">
        <f>IF($A128="","",IF($C128=0,"",IFERROR($D128/$C128,"")))</f>
        <v/>
      </c>
      <c r="G128" s="11" t="n"/>
      <c r="H128" s="12">
        <f>IF($A128="","",SUMIFS(Actuals!$D$5:$D$304,Actuals!$B$5:$B$304,$A128,Actuals!$E$5:$E$304,"&gt;="&amp;DATE(BudgetYear,1,1),Actuals!$E$5:$E$304,"&lt;="&amp;MonthStart))</f>
        <v/>
      </c>
      <c r="I128" s="12">
        <f>IF($A128="","",$C128*MonthsElapsed)</f>
        <v/>
      </c>
      <c r="J128" s="12">
        <f>IF($A128="","",$I128-$H128)</f>
        <v/>
      </c>
      <c r="K128" s="12">
        <f>IF($A128="","",$G128-SUMIFS(Actuals!$D$5:$D$304,Actuals!$B$5:$B$304,$A128,Actuals!$E$5:$E$304,"&gt;="&amp;DATE(BudgetYear,1,1),Actuals!$E$5:$E$304,"&lt;="&amp;DATE(BudgetYear,12,31)))</f>
        <v/>
      </c>
      <c r="L128" s="13">
        <f>IF($A128="","",IF($G128=0,"",IFERROR(($G128-$K128)/$G128,"")))</f>
        <v/>
      </c>
    </row>
    <row r="129">
      <c r="A129" s="10" t="n"/>
      <c r="B129" s="10" t="n"/>
      <c r="C129" s="11" t="n"/>
      <c r="D129" s="12">
        <f>IF($A129="","",SUMIFS(Actuals!$D$5:$D$304,Actuals!$B$5:$B$304,$A129,Actuals!$E$5:$E$304,MonthStart))</f>
        <v/>
      </c>
      <c r="E129" s="12">
        <f>IF($A129="","",$C129-$D129)</f>
        <v/>
      </c>
      <c r="F129" s="13">
        <f>IF($A129="","",IF($C129=0,"",IFERROR($D129/$C129,"")))</f>
        <v/>
      </c>
      <c r="G129" s="11" t="n"/>
      <c r="H129" s="12">
        <f>IF($A129="","",SUMIFS(Actuals!$D$5:$D$304,Actuals!$B$5:$B$304,$A129,Actuals!$E$5:$E$304,"&gt;="&amp;DATE(BudgetYear,1,1),Actuals!$E$5:$E$304,"&lt;="&amp;MonthStart))</f>
        <v/>
      </c>
      <c r="I129" s="12">
        <f>IF($A129="","",$C129*MonthsElapsed)</f>
        <v/>
      </c>
      <c r="J129" s="12">
        <f>IF($A129="","",$I129-$H129)</f>
        <v/>
      </c>
      <c r="K129" s="12">
        <f>IF($A129="","",$G129-SUMIFS(Actuals!$D$5:$D$304,Actuals!$B$5:$B$304,$A129,Actuals!$E$5:$E$304,"&gt;="&amp;DATE(BudgetYear,1,1),Actuals!$E$5:$E$304,"&lt;="&amp;DATE(BudgetYear,12,31)))</f>
        <v/>
      </c>
      <c r="L129" s="13">
        <f>IF($A129="","",IF($G129=0,"",IFERROR(($G129-$K129)/$G129,"")))</f>
        <v/>
      </c>
    </row>
    <row r="130">
      <c r="A130" s="10" t="n"/>
      <c r="B130" s="10" t="n"/>
      <c r="C130" s="11" t="n"/>
      <c r="D130" s="12">
        <f>IF($A130="","",SUMIFS(Actuals!$D$5:$D$304,Actuals!$B$5:$B$304,$A130,Actuals!$E$5:$E$304,MonthStart))</f>
        <v/>
      </c>
      <c r="E130" s="12">
        <f>IF($A130="","",$C130-$D130)</f>
        <v/>
      </c>
      <c r="F130" s="13">
        <f>IF($A130="","",IF($C130=0,"",IFERROR($D130/$C130,"")))</f>
        <v/>
      </c>
      <c r="G130" s="11" t="n"/>
      <c r="H130" s="12">
        <f>IF($A130="","",SUMIFS(Actuals!$D$5:$D$304,Actuals!$B$5:$B$304,$A130,Actuals!$E$5:$E$304,"&gt;="&amp;DATE(BudgetYear,1,1),Actuals!$E$5:$E$304,"&lt;="&amp;MonthStart))</f>
        <v/>
      </c>
      <c r="I130" s="12">
        <f>IF($A130="","",$C130*MonthsElapsed)</f>
        <v/>
      </c>
      <c r="J130" s="12">
        <f>IF($A130="","",$I130-$H130)</f>
        <v/>
      </c>
      <c r="K130" s="12">
        <f>IF($A130="","",$G130-SUMIFS(Actuals!$D$5:$D$304,Actuals!$B$5:$B$304,$A130,Actuals!$E$5:$E$304,"&gt;="&amp;DATE(BudgetYear,1,1),Actuals!$E$5:$E$304,"&lt;="&amp;DATE(BudgetYear,12,31)))</f>
        <v/>
      </c>
      <c r="L130" s="13">
        <f>IF($A130="","",IF($G130=0,"",IFERROR(($G130-$K130)/$G130,"")))</f>
        <v/>
      </c>
    </row>
    <row r="131">
      <c r="A131" s="10" t="n"/>
      <c r="B131" s="10" t="n"/>
      <c r="C131" s="11" t="n"/>
      <c r="D131" s="12">
        <f>IF($A131="","",SUMIFS(Actuals!$D$5:$D$304,Actuals!$B$5:$B$304,$A131,Actuals!$E$5:$E$304,MonthStart))</f>
        <v/>
      </c>
      <c r="E131" s="12">
        <f>IF($A131="","",$C131-$D131)</f>
        <v/>
      </c>
      <c r="F131" s="13">
        <f>IF($A131="","",IF($C131=0,"",IFERROR($D131/$C131,"")))</f>
        <v/>
      </c>
      <c r="G131" s="11" t="n"/>
      <c r="H131" s="12">
        <f>IF($A131="","",SUMIFS(Actuals!$D$5:$D$304,Actuals!$B$5:$B$304,$A131,Actuals!$E$5:$E$304,"&gt;="&amp;DATE(BudgetYear,1,1),Actuals!$E$5:$E$304,"&lt;="&amp;MonthStart))</f>
        <v/>
      </c>
      <c r="I131" s="12">
        <f>IF($A131="","",$C131*MonthsElapsed)</f>
        <v/>
      </c>
      <c r="J131" s="12">
        <f>IF($A131="","",$I131-$H131)</f>
        <v/>
      </c>
      <c r="K131" s="12">
        <f>IF($A131="","",$G131-SUMIFS(Actuals!$D$5:$D$304,Actuals!$B$5:$B$304,$A131,Actuals!$E$5:$E$304,"&gt;="&amp;DATE(BudgetYear,1,1),Actuals!$E$5:$E$304,"&lt;="&amp;DATE(BudgetYear,12,31)))</f>
        <v/>
      </c>
      <c r="L131" s="13">
        <f>IF($A131="","",IF($G131=0,"",IFERROR(($G131-$K131)/$G131,"")))</f>
        <v/>
      </c>
    </row>
    <row r="132">
      <c r="A132" s="10" t="n"/>
      <c r="B132" s="10" t="n"/>
      <c r="C132" s="11" t="n"/>
      <c r="D132" s="12">
        <f>IF($A132="","",SUMIFS(Actuals!$D$5:$D$304,Actuals!$B$5:$B$304,$A132,Actuals!$E$5:$E$304,MonthStart))</f>
        <v/>
      </c>
      <c r="E132" s="12">
        <f>IF($A132="","",$C132-$D132)</f>
        <v/>
      </c>
      <c r="F132" s="13">
        <f>IF($A132="","",IF($C132=0,"",IFERROR($D132/$C132,"")))</f>
        <v/>
      </c>
      <c r="G132" s="11" t="n"/>
      <c r="H132" s="12">
        <f>IF($A132="","",SUMIFS(Actuals!$D$5:$D$304,Actuals!$B$5:$B$304,$A132,Actuals!$E$5:$E$304,"&gt;="&amp;DATE(BudgetYear,1,1),Actuals!$E$5:$E$304,"&lt;="&amp;MonthStart))</f>
        <v/>
      </c>
      <c r="I132" s="12">
        <f>IF($A132="","",$C132*MonthsElapsed)</f>
        <v/>
      </c>
      <c r="J132" s="12">
        <f>IF($A132="","",$I132-$H132)</f>
        <v/>
      </c>
      <c r="K132" s="12">
        <f>IF($A132="","",$G132-SUMIFS(Actuals!$D$5:$D$304,Actuals!$B$5:$B$304,$A132,Actuals!$E$5:$E$304,"&gt;="&amp;DATE(BudgetYear,1,1),Actuals!$E$5:$E$304,"&lt;="&amp;DATE(BudgetYear,12,31)))</f>
        <v/>
      </c>
      <c r="L132" s="13">
        <f>IF($A132="","",IF($G132=0,"",IFERROR(($G132-$K132)/$G132,"")))</f>
        <v/>
      </c>
    </row>
    <row r="133">
      <c r="A133" s="10" t="n"/>
      <c r="B133" s="10" t="n"/>
      <c r="C133" s="11" t="n"/>
      <c r="D133" s="12">
        <f>IF($A133="","",SUMIFS(Actuals!$D$5:$D$304,Actuals!$B$5:$B$304,$A133,Actuals!$E$5:$E$304,MonthStart))</f>
        <v/>
      </c>
      <c r="E133" s="12">
        <f>IF($A133="","",$C133-$D133)</f>
        <v/>
      </c>
      <c r="F133" s="13">
        <f>IF($A133="","",IF($C133=0,"",IFERROR($D133/$C133,"")))</f>
        <v/>
      </c>
      <c r="G133" s="11" t="n"/>
      <c r="H133" s="12">
        <f>IF($A133="","",SUMIFS(Actuals!$D$5:$D$304,Actuals!$B$5:$B$304,$A133,Actuals!$E$5:$E$304,"&gt;="&amp;DATE(BudgetYear,1,1),Actuals!$E$5:$E$304,"&lt;="&amp;MonthStart))</f>
        <v/>
      </c>
      <c r="I133" s="12">
        <f>IF($A133="","",$C133*MonthsElapsed)</f>
        <v/>
      </c>
      <c r="J133" s="12">
        <f>IF($A133="","",$I133-$H133)</f>
        <v/>
      </c>
      <c r="K133" s="12">
        <f>IF($A133="","",$G133-SUMIFS(Actuals!$D$5:$D$304,Actuals!$B$5:$B$304,$A133,Actuals!$E$5:$E$304,"&gt;="&amp;DATE(BudgetYear,1,1),Actuals!$E$5:$E$304,"&lt;="&amp;DATE(BudgetYear,12,31)))</f>
        <v/>
      </c>
      <c r="L133" s="13">
        <f>IF($A133="","",IF($G133=0,"",IFERROR(($G133-$K133)/$G133,"")))</f>
        <v/>
      </c>
    </row>
    <row r="134">
      <c r="A134" s="10" t="n"/>
      <c r="B134" s="10" t="n"/>
      <c r="C134" s="11" t="n"/>
      <c r="D134" s="12">
        <f>IF($A134="","",SUMIFS(Actuals!$D$5:$D$304,Actuals!$B$5:$B$304,$A134,Actuals!$E$5:$E$304,MonthStart))</f>
        <v/>
      </c>
      <c r="E134" s="12">
        <f>IF($A134="","",$C134-$D134)</f>
        <v/>
      </c>
      <c r="F134" s="13">
        <f>IF($A134="","",IF($C134=0,"",IFERROR($D134/$C134,"")))</f>
        <v/>
      </c>
      <c r="G134" s="11" t="n"/>
      <c r="H134" s="12">
        <f>IF($A134="","",SUMIFS(Actuals!$D$5:$D$304,Actuals!$B$5:$B$304,$A134,Actuals!$E$5:$E$304,"&gt;="&amp;DATE(BudgetYear,1,1),Actuals!$E$5:$E$304,"&lt;="&amp;MonthStart))</f>
        <v/>
      </c>
      <c r="I134" s="12">
        <f>IF($A134="","",$C134*MonthsElapsed)</f>
        <v/>
      </c>
      <c r="J134" s="12">
        <f>IF($A134="","",$I134-$H134)</f>
        <v/>
      </c>
      <c r="K134" s="12">
        <f>IF($A134="","",$G134-SUMIFS(Actuals!$D$5:$D$304,Actuals!$B$5:$B$304,$A134,Actuals!$E$5:$E$304,"&gt;="&amp;DATE(BudgetYear,1,1),Actuals!$E$5:$E$304,"&lt;="&amp;DATE(BudgetYear,12,31)))</f>
        <v/>
      </c>
      <c r="L134" s="13">
        <f>IF($A134="","",IF($G134=0,"",IFERROR(($G134-$K134)/$G134,"")))</f>
        <v/>
      </c>
    </row>
    <row r="135">
      <c r="A135" s="10" t="n"/>
      <c r="B135" s="10" t="n"/>
      <c r="C135" s="11" t="n"/>
      <c r="D135" s="12">
        <f>IF($A135="","",SUMIFS(Actuals!$D$5:$D$304,Actuals!$B$5:$B$304,$A135,Actuals!$E$5:$E$304,MonthStart))</f>
        <v/>
      </c>
      <c r="E135" s="12">
        <f>IF($A135="","",$C135-$D135)</f>
        <v/>
      </c>
      <c r="F135" s="13">
        <f>IF($A135="","",IF($C135=0,"",IFERROR($D135/$C135,"")))</f>
        <v/>
      </c>
      <c r="G135" s="11" t="n"/>
      <c r="H135" s="12">
        <f>IF($A135="","",SUMIFS(Actuals!$D$5:$D$304,Actuals!$B$5:$B$304,$A135,Actuals!$E$5:$E$304,"&gt;="&amp;DATE(BudgetYear,1,1),Actuals!$E$5:$E$304,"&lt;="&amp;MonthStart))</f>
        <v/>
      </c>
      <c r="I135" s="12">
        <f>IF($A135="","",$C135*MonthsElapsed)</f>
        <v/>
      </c>
      <c r="J135" s="12">
        <f>IF($A135="","",$I135-$H135)</f>
        <v/>
      </c>
      <c r="K135" s="12">
        <f>IF($A135="","",$G135-SUMIFS(Actuals!$D$5:$D$304,Actuals!$B$5:$B$304,$A135,Actuals!$E$5:$E$304,"&gt;="&amp;DATE(BudgetYear,1,1),Actuals!$E$5:$E$304,"&lt;="&amp;DATE(BudgetYear,12,31)))</f>
        <v/>
      </c>
      <c r="L135" s="13">
        <f>IF($A135="","",IF($G135=0,"",IFERROR(($G135-$K135)/$G135,"")))</f>
        <v/>
      </c>
    </row>
    <row r="136">
      <c r="A136" s="10" t="n"/>
      <c r="B136" s="10" t="n"/>
      <c r="C136" s="11" t="n"/>
      <c r="D136" s="12">
        <f>IF($A136="","",SUMIFS(Actuals!$D$5:$D$304,Actuals!$B$5:$B$304,$A136,Actuals!$E$5:$E$304,MonthStart))</f>
        <v/>
      </c>
      <c r="E136" s="12">
        <f>IF($A136="","",$C136-$D136)</f>
        <v/>
      </c>
      <c r="F136" s="13">
        <f>IF($A136="","",IF($C136=0,"",IFERROR($D136/$C136,"")))</f>
        <v/>
      </c>
      <c r="G136" s="11" t="n"/>
      <c r="H136" s="12">
        <f>IF($A136="","",SUMIFS(Actuals!$D$5:$D$304,Actuals!$B$5:$B$304,$A136,Actuals!$E$5:$E$304,"&gt;="&amp;DATE(BudgetYear,1,1),Actuals!$E$5:$E$304,"&lt;="&amp;MonthStart))</f>
        <v/>
      </c>
      <c r="I136" s="12">
        <f>IF($A136="","",$C136*MonthsElapsed)</f>
        <v/>
      </c>
      <c r="J136" s="12">
        <f>IF($A136="","",$I136-$H136)</f>
        <v/>
      </c>
      <c r="K136" s="12">
        <f>IF($A136="","",$G136-SUMIFS(Actuals!$D$5:$D$304,Actuals!$B$5:$B$304,$A136,Actuals!$E$5:$E$304,"&gt;="&amp;DATE(BudgetYear,1,1),Actuals!$E$5:$E$304,"&lt;="&amp;DATE(BudgetYear,12,31)))</f>
        <v/>
      </c>
      <c r="L136" s="13">
        <f>IF($A136="","",IF($G136=0,"",IFERROR(($G136-$K136)/$G136,"")))</f>
        <v/>
      </c>
    </row>
    <row r="137">
      <c r="A137" s="10" t="n"/>
      <c r="B137" s="10" t="n"/>
      <c r="C137" s="11" t="n"/>
      <c r="D137" s="12">
        <f>IF($A137="","",SUMIFS(Actuals!$D$5:$D$304,Actuals!$B$5:$B$304,$A137,Actuals!$E$5:$E$304,MonthStart))</f>
        <v/>
      </c>
      <c r="E137" s="12">
        <f>IF($A137="","",$C137-$D137)</f>
        <v/>
      </c>
      <c r="F137" s="13">
        <f>IF($A137="","",IF($C137=0,"",IFERROR($D137/$C137,"")))</f>
        <v/>
      </c>
      <c r="G137" s="11" t="n"/>
      <c r="H137" s="12">
        <f>IF($A137="","",SUMIFS(Actuals!$D$5:$D$304,Actuals!$B$5:$B$304,$A137,Actuals!$E$5:$E$304,"&gt;="&amp;DATE(BudgetYear,1,1),Actuals!$E$5:$E$304,"&lt;="&amp;MonthStart))</f>
        <v/>
      </c>
      <c r="I137" s="12">
        <f>IF($A137="","",$C137*MonthsElapsed)</f>
        <v/>
      </c>
      <c r="J137" s="12">
        <f>IF($A137="","",$I137-$H137)</f>
        <v/>
      </c>
      <c r="K137" s="12">
        <f>IF($A137="","",$G137-SUMIFS(Actuals!$D$5:$D$304,Actuals!$B$5:$B$304,$A137,Actuals!$E$5:$E$304,"&gt;="&amp;DATE(BudgetYear,1,1),Actuals!$E$5:$E$304,"&lt;="&amp;DATE(BudgetYear,12,31)))</f>
        <v/>
      </c>
      <c r="L137" s="13">
        <f>IF($A137="","",IF($G137=0,"",IFERROR(($G137-$K137)/$G137,"")))</f>
        <v/>
      </c>
    </row>
    <row r="138">
      <c r="A138" s="10" t="n"/>
      <c r="B138" s="10" t="n"/>
      <c r="C138" s="11" t="n"/>
      <c r="D138" s="12">
        <f>IF($A138="","",SUMIFS(Actuals!$D$5:$D$304,Actuals!$B$5:$B$304,$A138,Actuals!$E$5:$E$304,MonthStart))</f>
        <v/>
      </c>
      <c r="E138" s="12">
        <f>IF($A138="","",$C138-$D138)</f>
        <v/>
      </c>
      <c r="F138" s="13">
        <f>IF($A138="","",IF($C138=0,"",IFERROR($D138/$C138,"")))</f>
        <v/>
      </c>
      <c r="G138" s="11" t="n"/>
      <c r="H138" s="12">
        <f>IF($A138="","",SUMIFS(Actuals!$D$5:$D$304,Actuals!$B$5:$B$304,$A138,Actuals!$E$5:$E$304,"&gt;="&amp;DATE(BudgetYear,1,1),Actuals!$E$5:$E$304,"&lt;="&amp;MonthStart))</f>
        <v/>
      </c>
      <c r="I138" s="12">
        <f>IF($A138="","",$C138*MonthsElapsed)</f>
        <v/>
      </c>
      <c r="J138" s="12">
        <f>IF($A138="","",$I138-$H138)</f>
        <v/>
      </c>
      <c r="K138" s="12">
        <f>IF($A138="","",$G138-SUMIFS(Actuals!$D$5:$D$304,Actuals!$B$5:$B$304,$A138,Actuals!$E$5:$E$304,"&gt;="&amp;DATE(BudgetYear,1,1),Actuals!$E$5:$E$304,"&lt;="&amp;DATE(BudgetYear,12,31)))</f>
        <v/>
      </c>
      <c r="L138" s="13">
        <f>IF($A138="","",IF($G138=0,"",IFERROR(($G138-$K138)/$G138,"")))</f>
        <v/>
      </c>
    </row>
    <row r="139">
      <c r="A139" s="10" t="n"/>
      <c r="B139" s="10" t="n"/>
      <c r="C139" s="11" t="n"/>
      <c r="D139" s="12">
        <f>IF($A139="","",SUMIFS(Actuals!$D$5:$D$304,Actuals!$B$5:$B$304,$A139,Actuals!$E$5:$E$304,MonthStart))</f>
        <v/>
      </c>
      <c r="E139" s="12">
        <f>IF($A139="","",$C139-$D139)</f>
        <v/>
      </c>
      <c r="F139" s="13">
        <f>IF($A139="","",IF($C139=0,"",IFERROR($D139/$C139,"")))</f>
        <v/>
      </c>
      <c r="G139" s="11" t="n"/>
      <c r="H139" s="12">
        <f>IF($A139="","",SUMIFS(Actuals!$D$5:$D$304,Actuals!$B$5:$B$304,$A139,Actuals!$E$5:$E$304,"&gt;="&amp;DATE(BudgetYear,1,1),Actuals!$E$5:$E$304,"&lt;="&amp;MonthStart))</f>
        <v/>
      </c>
      <c r="I139" s="12">
        <f>IF($A139="","",$C139*MonthsElapsed)</f>
        <v/>
      </c>
      <c r="J139" s="12">
        <f>IF($A139="","",$I139-$H139)</f>
        <v/>
      </c>
      <c r="K139" s="12">
        <f>IF($A139="","",$G139-SUMIFS(Actuals!$D$5:$D$304,Actuals!$B$5:$B$304,$A139,Actuals!$E$5:$E$304,"&gt;="&amp;DATE(BudgetYear,1,1),Actuals!$E$5:$E$304,"&lt;="&amp;DATE(BudgetYear,12,31)))</f>
        <v/>
      </c>
      <c r="L139" s="13">
        <f>IF($A139="","",IF($G139=0,"",IFERROR(($G139-$K139)/$G139,"")))</f>
        <v/>
      </c>
    </row>
    <row r="140">
      <c r="A140" s="10" t="n"/>
      <c r="B140" s="10" t="n"/>
      <c r="C140" s="11" t="n"/>
      <c r="D140" s="12">
        <f>IF($A140="","",SUMIFS(Actuals!$D$5:$D$304,Actuals!$B$5:$B$304,$A140,Actuals!$E$5:$E$304,MonthStart))</f>
        <v/>
      </c>
      <c r="E140" s="12">
        <f>IF($A140="","",$C140-$D140)</f>
        <v/>
      </c>
      <c r="F140" s="13">
        <f>IF($A140="","",IF($C140=0,"",IFERROR($D140/$C140,"")))</f>
        <v/>
      </c>
      <c r="G140" s="11" t="n"/>
      <c r="H140" s="12">
        <f>IF($A140="","",SUMIFS(Actuals!$D$5:$D$304,Actuals!$B$5:$B$304,$A140,Actuals!$E$5:$E$304,"&gt;="&amp;DATE(BudgetYear,1,1),Actuals!$E$5:$E$304,"&lt;="&amp;MonthStart))</f>
        <v/>
      </c>
      <c r="I140" s="12">
        <f>IF($A140="","",$C140*MonthsElapsed)</f>
        <v/>
      </c>
      <c r="J140" s="12">
        <f>IF($A140="","",$I140-$H140)</f>
        <v/>
      </c>
      <c r="K140" s="12">
        <f>IF($A140="","",$G140-SUMIFS(Actuals!$D$5:$D$304,Actuals!$B$5:$B$304,$A140,Actuals!$E$5:$E$304,"&gt;="&amp;DATE(BudgetYear,1,1),Actuals!$E$5:$E$304,"&lt;="&amp;DATE(BudgetYear,12,31)))</f>
        <v/>
      </c>
      <c r="L140" s="13">
        <f>IF($A140="","",IF($G140=0,"",IFERROR(($G140-$K140)/$G140,"")))</f>
        <v/>
      </c>
    </row>
    <row r="141">
      <c r="A141" s="10" t="n"/>
      <c r="B141" s="10" t="n"/>
      <c r="C141" s="11" t="n"/>
      <c r="D141" s="12">
        <f>IF($A141="","",SUMIFS(Actuals!$D$5:$D$304,Actuals!$B$5:$B$304,$A141,Actuals!$E$5:$E$304,MonthStart))</f>
        <v/>
      </c>
      <c r="E141" s="12">
        <f>IF($A141="","",$C141-$D141)</f>
        <v/>
      </c>
      <c r="F141" s="13">
        <f>IF($A141="","",IF($C141=0,"",IFERROR($D141/$C141,"")))</f>
        <v/>
      </c>
      <c r="G141" s="11" t="n"/>
      <c r="H141" s="12">
        <f>IF($A141="","",SUMIFS(Actuals!$D$5:$D$304,Actuals!$B$5:$B$304,$A141,Actuals!$E$5:$E$304,"&gt;="&amp;DATE(BudgetYear,1,1),Actuals!$E$5:$E$304,"&lt;="&amp;MonthStart))</f>
        <v/>
      </c>
      <c r="I141" s="12">
        <f>IF($A141="","",$C141*MonthsElapsed)</f>
        <v/>
      </c>
      <c r="J141" s="12">
        <f>IF($A141="","",$I141-$H141)</f>
        <v/>
      </c>
      <c r="K141" s="12">
        <f>IF($A141="","",$G141-SUMIFS(Actuals!$D$5:$D$304,Actuals!$B$5:$B$304,$A141,Actuals!$E$5:$E$304,"&gt;="&amp;DATE(BudgetYear,1,1),Actuals!$E$5:$E$304,"&lt;="&amp;DATE(BudgetYear,12,31)))</f>
        <v/>
      </c>
      <c r="L141" s="13">
        <f>IF($A141="","",IF($G141=0,"",IFERROR(($G141-$K141)/$G141,"")))</f>
        <v/>
      </c>
    </row>
    <row r="142">
      <c r="A142" s="10" t="n"/>
      <c r="B142" s="10" t="n"/>
      <c r="C142" s="11" t="n"/>
      <c r="D142" s="12">
        <f>IF($A142="","",SUMIFS(Actuals!$D$5:$D$304,Actuals!$B$5:$B$304,$A142,Actuals!$E$5:$E$304,MonthStart))</f>
        <v/>
      </c>
      <c r="E142" s="12">
        <f>IF($A142="","",$C142-$D142)</f>
        <v/>
      </c>
      <c r="F142" s="13">
        <f>IF($A142="","",IF($C142=0,"",IFERROR($D142/$C142,"")))</f>
        <v/>
      </c>
      <c r="G142" s="11" t="n"/>
      <c r="H142" s="12">
        <f>IF($A142="","",SUMIFS(Actuals!$D$5:$D$304,Actuals!$B$5:$B$304,$A142,Actuals!$E$5:$E$304,"&gt;="&amp;DATE(BudgetYear,1,1),Actuals!$E$5:$E$304,"&lt;="&amp;MonthStart))</f>
        <v/>
      </c>
      <c r="I142" s="12">
        <f>IF($A142="","",$C142*MonthsElapsed)</f>
        <v/>
      </c>
      <c r="J142" s="12">
        <f>IF($A142="","",$I142-$H142)</f>
        <v/>
      </c>
      <c r="K142" s="12">
        <f>IF($A142="","",$G142-SUMIFS(Actuals!$D$5:$D$304,Actuals!$B$5:$B$304,$A142,Actuals!$E$5:$E$304,"&gt;="&amp;DATE(BudgetYear,1,1),Actuals!$E$5:$E$304,"&lt;="&amp;DATE(BudgetYear,12,31)))</f>
        <v/>
      </c>
      <c r="L142" s="13">
        <f>IF($A142="","",IF($G142=0,"",IFERROR(($G142-$K142)/$G142,"")))</f>
        <v/>
      </c>
    </row>
    <row r="143">
      <c r="A143" s="10" t="n"/>
      <c r="B143" s="10" t="n"/>
      <c r="C143" s="11" t="n"/>
      <c r="D143" s="12">
        <f>IF($A143="","",SUMIFS(Actuals!$D$5:$D$304,Actuals!$B$5:$B$304,$A143,Actuals!$E$5:$E$304,MonthStart))</f>
        <v/>
      </c>
      <c r="E143" s="12">
        <f>IF($A143="","",$C143-$D143)</f>
        <v/>
      </c>
      <c r="F143" s="13">
        <f>IF($A143="","",IF($C143=0,"",IFERROR($D143/$C143,"")))</f>
        <v/>
      </c>
      <c r="G143" s="11" t="n"/>
      <c r="H143" s="12">
        <f>IF($A143="","",SUMIFS(Actuals!$D$5:$D$304,Actuals!$B$5:$B$304,$A143,Actuals!$E$5:$E$304,"&gt;="&amp;DATE(BudgetYear,1,1),Actuals!$E$5:$E$304,"&lt;="&amp;MonthStart))</f>
        <v/>
      </c>
      <c r="I143" s="12">
        <f>IF($A143="","",$C143*MonthsElapsed)</f>
        <v/>
      </c>
      <c r="J143" s="12">
        <f>IF($A143="","",$I143-$H143)</f>
        <v/>
      </c>
      <c r="K143" s="12">
        <f>IF($A143="","",$G143-SUMIFS(Actuals!$D$5:$D$304,Actuals!$B$5:$B$304,$A143,Actuals!$E$5:$E$304,"&gt;="&amp;DATE(BudgetYear,1,1),Actuals!$E$5:$E$304,"&lt;="&amp;DATE(BudgetYear,12,31)))</f>
        <v/>
      </c>
      <c r="L143" s="13">
        <f>IF($A143="","",IF($G143=0,"",IFERROR(($G143-$K143)/$G143,"")))</f>
        <v/>
      </c>
    </row>
    <row r="144">
      <c r="A144" s="10" t="n"/>
      <c r="B144" s="10" t="n"/>
      <c r="C144" s="11" t="n"/>
      <c r="D144" s="12">
        <f>IF($A144="","",SUMIFS(Actuals!$D$5:$D$304,Actuals!$B$5:$B$304,$A144,Actuals!$E$5:$E$304,MonthStart))</f>
        <v/>
      </c>
      <c r="E144" s="12">
        <f>IF($A144="","",$C144-$D144)</f>
        <v/>
      </c>
      <c r="F144" s="13">
        <f>IF($A144="","",IF($C144=0,"",IFERROR($D144/$C144,"")))</f>
        <v/>
      </c>
      <c r="G144" s="11" t="n"/>
      <c r="H144" s="12">
        <f>IF($A144="","",SUMIFS(Actuals!$D$5:$D$304,Actuals!$B$5:$B$304,$A144,Actuals!$E$5:$E$304,"&gt;="&amp;DATE(BudgetYear,1,1),Actuals!$E$5:$E$304,"&lt;="&amp;MonthStart))</f>
        <v/>
      </c>
      <c r="I144" s="12">
        <f>IF($A144="","",$C144*MonthsElapsed)</f>
        <v/>
      </c>
      <c r="J144" s="12">
        <f>IF($A144="","",$I144-$H144)</f>
        <v/>
      </c>
      <c r="K144" s="12">
        <f>IF($A144="","",$G144-SUMIFS(Actuals!$D$5:$D$304,Actuals!$B$5:$B$304,$A144,Actuals!$E$5:$E$304,"&gt;="&amp;DATE(BudgetYear,1,1),Actuals!$E$5:$E$304,"&lt;="&amp;DATE(BudgetYear,12,31)))</f>
        <v/>
      </c>
      <c r="L144" s="13">
        <f>IF($A144="","",IF($G144=0,"",IFERROR(($G144-$K144)/$G144,"")))</f>
        <v/>
      </c>
    </row>
    <row r="145">
      <c r="A145" s="10" t="n"/>
      <c r="B145" s="10" t="n"/>
      <c r="C145" s="11" t="n"/>
      <c r="D145" s="12">
        <f>IF($A145="","",SUMIFS(Actuals!$D$5:$D$304,Actuals!$B$5:$B$304,$A145,Actuals!$E$5:$E$304,MonthStart))</f>
        <v/>
      </c>
      <c r="E145" s="12">
        <f>IF($A145="","",$C145-$D145)</f>
        <v/>
      </c>
      <c r="F145" s="13">
        <f>IF($A145="","",IF($C145=0,"",IFERROR($D145/$C145,"")))</f>
        <v/>
      </c>
      <c r="G145" s="11" t="n"/>
      <c r="H145" s="12">
        <f>IF($A145="","",SUMIFS(Actuals!$D$5:$D$304,Actuals!$B$5:$B$304,$A145,Actuals!$E$5:$E$304,"&gt;="&amp;DATE(BudgetYear,1,1),Actuals!$E$5:$E$304,"&lt;="&amp;MonthStart))</f>
        <v/>
      </c>
      <c r="I145" s="12">
        <f>IF($A145="","",$C145*MonthsElapsed)</f>
        <v/>
      </c>
      <c r="J145" s="12">
        <f>IF($A145="","",$I145-$H145)</f>
        <v/>
      </c>
      <c r="K145" s="12">
        <f>IF($A145="","",$G145-SUMIFS(Actuals!$D$5:$D$304,Actuals!$B$5:$B$304,$A145,Actuals!$E$5:$E$304,"&gt;="&amp;DATE(BudgetYear,1,1),Actuals!$E$5:$E$304,"&lt;="&amp;DATE(BudgetYear,12,31)))</f>
        <v/>
      </c>
      <c r="L145" s="13">
        <f>IF($A145="","",IF($G145=0,"",IFERROR(($G145-$K145)/$G145,"")))</f>
        <v/>
      </c>
    </row>
    <row r="146">
      <c r="A146" s="10" t="n"/>
      <c r="B146" s="10" t="n"/>
      <c r="C146" s="11" t="n"/>
      <c r="D146" s="12">
        <f>IF($A146="","",SUMIFS(Actuals!$D$5:$D$304,Actuals!$B$5:$B$304,$A146,Actuals!$E$5:$E$304,MonthStart))</f>
        <v/>
      </c>
      <c r="E146" s="12">
        <f>IF($A146="","",$C146-$D146)</f>
        <v/>
      </c>
      <c r="F146" s="13">
        <f>IF($A146="","",IF($C146=0,"",IFERROR($D146/$C146,"")))</f>
        <v/>
      </c>
      <c r="G146" s="11" t="n"/>
      <c r="H146" s="12">
        <f>IF($A146="","",SUMIFS(Actuals!$D$5:$D$304,Actuals!$B$5:$B$304,$A146,Actuals!$E$5:$E$304,"&gt;="&amp;DATE(BudgetYear,1,1),Actuals!$E$5:$E$304,"&lt;="&amp;MonthStart))</f>
        <v/>
      </c>
      <c r="I146" s="12">
        <f>IF($A146="","",$C146*MonthsElapsed)</f>
        <v/>
      </c>
      <c r="J146" s="12">
        <f>IF($A146="","",$I146-$H146)</f>
        <v/>
      </c>
      <c r="K146" s="12">
        <f>IF($A146="","",$G146-SUMIFS(Actuals!$D$5:$D$304,Actuals!$B$5:$B$304,$A146,Actuals!$E$5:$E$304,"&gt;="&amp;DATE(BudgetYear,1,1),Actuals!$E$5:$E$304,"&lt;="&amp;DATE(BudgetYear,12,31)))</f>
        <v/>
      </c>
      <c r="L146" s="13">
        <f>IF($A146="","",IF($G146=0,"",IFERROR(($G146-$K146)/$G146,"")))</f>
        <v/>
      </c>
    </row>
    <row r="147">
      <c r="A147" s="10" t="n"/>
      <c r="B147" s="10" t="n"/>
      <c r="C147" s="11" t="n"/>
      <c r="D147" s="12">
        <f>IF($A147="","",SUMIFS(Actuals!$D$5:$D$304,Actuals!$B$5:$B$304,$A147,Actuals!$E$5:$E$304,MonthStart))</f>
        <v/>
      </c>
      <c r="E147" s="12">
        <f>IF($A147="","",$C147-$D147)</f>
        <v/>
      </c>
      <c r="F147" s="13">
        <f>IF($A147="","",IF($C147=0,"",IFERROR($D147/$C147,"")))</f>
        <v/>
      </c>
      <c r="G147" s="11" t="n"/>
      <c r="H147" s="12">
        <f>IF($A147="","",SUMIFS(Actuals!$D$5:$D$304,Actuals!$B$5:$B$304,$A147,Actuals!$E$5:$E$304,"&gt;="&amp;DATE(BudgetYear,1,1),Actuals!$E$5:$E$304,"&lt;="&amp;MonthStart))</f>
        <v/>
      </c>
      <c r="I147" s="12">
        <f>IF($A147="","",$C147*MonthsElapsed)</f>
        <v/>
      </c>
      <c r="J147" s="12">
        <f>IF($A147="","",$I147-$H147)</f>
        <v/>
      </c>
      <c r="K147" s="12">
        <f>IF($A147="","",$G147-SUMIFS(Actuals!$D$5:$D$304,Actuals!$B$5:$B$304,$A147,Actuals!$E$5:$E$304,"&gt;="&amp;DATE(BudgetYear,1,1),Actuals!$E$5:$E$304,"&lt;="&amp;DATE(BudgetYear,12,31)))</f>
        <v/>
      </c>
      <c r="L147" s="13">
        <f>IF($A147="","",IF($G147=0,"",IFERROR(($G147-$K147)/$G147,"")))</f>
        <v/>
      </c>
    </row>
    <row r="148">
      <c r="A148" s="10" t="n"/>
      <c r="B148" s="10" t="n"/>
      <c r="C148" s="11" t="n"/>
      <c r="D148" s="12">
        <f>IF($A148="","",SUMIFS(Actuals!$D$5:$D$304,Actuals!$B$5:$B$304,$A148,Actuals!$E$5:$E$304,MonthStart))</f>
        <v/>
      </c>
      <c r="E148" s="12">
        <f>IF($A148="","",$C148-$D148)</f>
        <v/>
      </c>
      <c r="F148" s="13">
        <f>IF($A148="","",IF($C148=0,"",IFERROR($D148/$C148,"")))</f>
        <v/>
      </c>
      <c r="G148" s="11" t="n"/>
      <c r="H148" s="12">
        <f>IF($A148="","",SUMIFS(Actuals!$D$5:$D$304,Actuals!$B$5:$B$304,$A148,Actuals!$E$5:$E$304,"&gt;="&amp;DATE(BudgetYear,1,1),Actuals!$E$5:$E$304,"&lt;="&amp;MonthStart))</f>
        <v/>
      </c>
      <c r="I148" s="12">
        <f>IF($A148="","",$C148*MonthsElapsed)</f>
        <v/>
      </c>
      <c r="J148" s="12">
        <f>IF($A148="","",$I148-$H148)</f>
        <v/>
      </c>
      <c r="K148" s="12">
        <f>IF($A148="","",$G148-SUMIFS(Actuals!$D$5:$D$304,Actuals!$B$5:$B$304,$A148,Actuals!$E$5:$E$304,"&gt;="&amp;DATE(BudgetYear,1,1),Actuals!$E$5:$E$304,"&lt;="&amp;DATE(BudgetYear,12,31)))</f>
        <v/>
      </c>
      <c r="L148" s="13">
        <f>IF($A148="","",IF($G148=0,"",IFERROR(($G148-$K148)/$G148,"")))</f>
        <v/>
      </c>
    </row>
    <row r="149">
      <c r="A149" s="10" t="n"/>
      <c r="B149" s="10" t="n"/>
      <c r="C149" s="11" t="n"/>
      <c r="D149" s="12">
        <f>IF($A149="","",SUMIFS(Actuals!$D$5:$D$304,Actuals!$B$5:$B$304,$A149,Actuals!$E$5:$E$304,MonthStart))</f>
        <v/>
      </c>
      <c r="E149" s="12">
        <f>IF($A149="","",$C149-$D149)</f>
        <v/>
      </c>
      <c r="F149" s="13">
        <f>IF($A149="","",IF($C149=0,"",IFERROR($D149/$C149,"")))</f>
        <v/>
      </c>
      <c r="G149" s="11" t="n"/>
      <c r="H149" s="12">
        <f>IF($A149="","",SUMIFS(Actuals!$D$5:$D$304,Actuals!$B$5:$B$304,$A149,Actuals!$E$5:$E$304,"&gt;="&amp;DATE(BudgetYear,1,1),Actuals!$E$5:$E$304,"&lt;="&amp;MonthStart))</f>
        <v/>
      </c>
      <c r="I149" s="12">
        <f>IF($A149="","",$C149*MonthsElapsed)</f>
        <v/>
      </c>
      <c r="J149" s="12">
        <f>IF($A149="","",$I149-$H149)</f>
        <v/>
      </c>
      <c r="K149" s="12">
        <f>IF($A149="","",$G149-SUMIFS(Actuals!$D$5:$D$304,Actuals!$B$5:$B$304,$A149,Actuals!$E$5:$E$304,"&gt;="&amp;DATE(BudgetYear,1,1),Actuals!$E$5:$E$304,"&lt;="&amp;DATE(BudgetYear,12,31)))</f>
        <v/>
      </c>
      <c r="L149" s="13">
        <f>IF($A149="","",IF($G149=0,"",IFERROR(($G149-$K149)/$G149,"")))</f>
        <v/>
      </c>
    </row>
    <row r="150">
      <c r="A150" s="10" t="n"/>
      <c r="B150" s="10" t="n"/>
      <c r="C150" s="11" t="n"/>
      <c r="D150" s="12">
        <f>IF($A150="","",SUMIFS(Actuals!$D$5:$D$304,Actuals!$B$5:$B$304,$A150,Actuals!$E$5:$E$304,MonthStart))</f>
        <v/>
      </c>
      <c r="E150" s="12">
        <f>IF($A150="","",$C150-$D150)</f>
        <v/>
      </c>
      <c r="F150" s="13">
        <f>IF($A150="","",IF($C150=0,"",IFERROR($D150/$C150,"")))</f>
        <v/>
      </c>
      <c r="G150" s="11" t="n"/>
      <c r="H150" s="12">
        <f>IF($A150="","",SUMIFS(Actuals!$D$5:$D$304,Actuals!$B$5:$B$304,$A150,Actuals!$E$5:$E$304,"&gt;="&amp;DATE(BudgetYear,1,1),Actuals!$E$5:$E$304,"&lt;="&amp;MonthStart))</f>
        <v/>
      </c>
      <c r="I150" s="12">
        <f>IF($A150="","",$C150*MonthsElapsed)</f>
        <v/>
      </c>
      <c r="J150" s="12">
        <f>IF($A150="","",$I150-$H150)</f>
        <v/>
      </c>
      <c r="K150" s="12">
        <f>IF($A150="","",$G150-SUMIFS(Actuals!$D$5:$D$304,Actuals!$B$5:$B$304,$A150,Actuals!$E$5:$E$304,"&gt;="&amp;DATE(BudgetYear,1,1),Actuals!$E$5:$E$304,"&lt;="&amp;DATE(BudgetYear,12,31)))</f>
        <v/>
      </c>
      <c r="L150" s="13">
        <f>IF($A150="","",IF($G150=0,"",IFERROR(($G150-$K150)/$G150,"")))</f>
        <v/>
      </c>
    </row>
    <row r="151">
      <c r="A151" s="10" t="n"/>
      <c r="B151" s="10" t="n"/>
      <c r="C151" s="11" t="n"/>
      <c r="D151" s="12">
        <f>IF($A151="","",SUMIFS(Actuals!$D$5:$D$304,Actuals!$B$5:$B$304,$A151,Actuals!$E$5:$E$304,MonthStart))</f>
        <v/>
      </c>
      <c r="E151" s="12">
        <f>IF($A151="","",$C151-$D151)</f>
        <v/>
      </c>
      <c r="F151" s="13">
        <f>IF($A151="","",IF($C151=0,"",IFERROR($D151/$C151,"")))</f>
        <v/>
      </c>
      <c r="G151" s="11" t="n"/>
      <c r="H151" s="12">
        <f>IF($A151="","",SUMIFS(Actuals!$D$5:$D$304,Actuals!$B$5:$B$304,$A151,Actuals!$E$5:$E$304,"&gt;="&amp;DATE(BudgetYear,1,1),Actuals!$E$5:$E$304,"&lt;="&amp;MonthStart))</f>
        <v/>
      </c>
      <c r="I151" s="12">
        <f>IF($A151="","",$C151*MonthsElapsed)</f>
        <v/>
      </c>
      <c r="J151" s="12">
        <f>IF($A151="","",$I151-$H151)</f>
        <v/>
      </c>
      <c r="K151" s="12">
        <f>IF($A151="","",$G151-SUMIFS(Actuals!$D$5:$D$304,Actuals!$B$5:$B$304,$A151,Actuals!$E$5:$E$304,"&gt;="&amp;DATE(BudgetYear,1,1),Actuals!$E$5:$E$304,"&lt;="&amp;DATE(BudgetYear,12,31)))</f>
        <v/>
      </c>
      <c r="L151" s="13">
        <f>IF($A151="","",IF($G151=0,"",IFERROR(($G151-$K151)/$G151,"")))</f>
        <v/>
      </c>
    </row>
    <row r="152">
      <c r="A152" s="10" t="n"/>
      <c r="B152" s="10" t="n"/>
      <c r="C152" s="11" t="n"/>
      <c r="D152" s="12">
        <f>IF($A152="","",SUMIFS(Actuals!$D$5:$D$304,Actuals!$B$5:$B$304,$A152,Actuals!$E$5:$E$304,MonthStart))</f>
        <v/>
      </c>
      <c r="E152" s="12">
        <f>IF($A152="","",$C152-$D152)</f>
        <v/>
      </c>
      <c r="F152" s="13">
        <f>IF($A152="","",IF($C152=0,"",IFERROR($D152/$C152,"")))</f>
        <v/>
      </c>
      <c r="G152" s="11" t="n"/>
      <c r="H152" s="12">
        <f>IF($A152="","",SUMIFS(Actuals!$D$5:$D$304,Actuals!$B$5:$B$304,$A152,Actuals!$E$5:$E$304,"&gt;="&amp;DATE(BudgetYear,1,1),Actuals!$E$5:$E$304,"&lt;="&amp;MonthStart))</f>
        <v/>
      </c>
      <c r="I152" s="12">
        <f>IF($A152="","",$C152*MonthsElapsed)</f>
        <v/>
      </c>
      <c r="J152" s="12">
        <f>IF($A152="","",$I152-$H152)</f>
        <v/>
      </c>
      <c r="K152" s="12">
        <f>IF($A152="","",$G152-SUMIFS(Actuals!$D$5:$D$304,Actuals!$B$5:$B$304,$A152,Actuals!$E$5:$E$304,"&gt;="&amp;DATE(BudgetYear,1,1),Actuals!$E$5:$E$304,"&lt;="&amp;DATE(BudgetYear,12,31)))</f>
        <v/>
      </c>
      <c r="L152" s="13">
        <f>IF($A152="","",IF($G152=0,"",IFERROR(($G152-$K152)/$G152,"")))</f>
        <v/>
      </c>
    </row>
    <row r="153">
      <c r="A153" s="10" t="n"/>
      <c r="B153" s="10" t="n"/>
      <c r="C153" s="11" t="n"/>
      <c r="D153" s="12">
        <f>IF($A153="","",SUMIFS(Actuals!$D$5:$D$304,Actuals!$B$5:$B$304,$A153,Actuals!$E$5:$E$304,MonthStart))</f>
        <v/>
      </c>
      <c r="E153" s="12">
        <f>IF($A153="","",$C153-$D153)</f>
        <v/>
      </c>
      <c r="F153" s="13">
        <f>IF($A153="","",IF($C153=0,"",IFERROR($D153/$C153,"")))</f>
        <v/>
      </c>
      <c r="G153" s="11" t="n"/>
      <c r="H153" s="12">
        <f>IF($A153="","",SUMIFS(Actuals!$D$5:$D$304,Actuals!$B$5:$B$304,$A153,Actuals!$E$5:$E$304,"&gt;="&amp;DATE(BudgetYear,1,1),Actuals!$E$5:$E$304,"&lt;="&amp;MonthStart))</f>
        <v/>
      </c>
      <c r="I153" s="12">
        <f>IF($A153="","",$C153*MonthsElapsed)</f>
        <v/>
      </c>
      <c r="J153" s="12">
        <f>IF($A153="","",$I153-$H153)</f>
        <v/>
      </c>
      <c r="K153" s="12">
        <f>IF($A153="","",$G153-SUMIFS(Actuals!$D$5:$D$304,Actuals!$B$5:$B$304,$A153,Actuals!$E$5:$E$304,"&gt;="&amp;DATE(BudgetYear,1,1),Actuals!$E$5:$E$304,"&lt;="&amp;DATE(BudgetYear,12,31)))</f>
        <v/>
      </c>
      <c r="L153" s="13">
        <f>IF($A153="","",IF($G153=0,"",IFERROR(($G153-$K153)/$G153,"")))</f>
        <v/>
      </c>
    </row>
    <row r="154">
      <c r="A154" s="10" t="n"/>
      <c r="B154" s="10" t="n"/>
      <c r="C154" s="11" t="n"/>
      <c r="D154" s="12">
        <f>IF($A154="","",SUMIFS(Actuals!$D$5:$D$304,Actuals!$B$5:$B$304,$A154,Actuals!$E$5:$E$304,MonthStart))</f>
        <v/>
      </c>
      <c r="E154" s="12">
        <f>IF($A154="","",$C154-$D154)</f>
        <v/>
      </c>
      <c r="F154" s="13">
        <f>IF($A154="","",IF($C154=0,"",IFERROR($D154/$C154,"")))</f>
        <v/>
      </c>
      <c r="G154" s="11" t="n"/>
      <c r="H154" s="12">
        <f>IF($A154="","",SUMIFS(Actuals!$D$5:$D$304,Actuals!$B$5:$B$304,$A154,Actuals!$E$5:$E$304,"&gt;="&amp;DATE(BudgetYear,1,1),Actuals!$E$5:$E$304,"&lt;="&amp;MonthStart))</f>
        <v/>
      </c>
      <c r="I154" s="12">
        <f>IF($A154="","",$C154*MonthsElapsed)</f>
        <v/>
      </c>
      <c r="J154" s="12">
        <f>IF($A154="","",$I154-$H154)</f>
        <v/>
      </c>
      <c r="K154" s="12">
        <f>IF($A154="","",$G154-SUMIFS(Actuals!$D$5:$D$304,Actuals!$B$5:$B$304,$A154,Actuals!$E$5:$E$304,"&gt;="&amp;DATE(BudgetYear,1,1),Actuals!$E$5:$E$304,"&lt;="&amp;DATE(BudgetYear,12,31)))</f>
        <v/>
      </c>
      <c r="L154" s="13">
        <f>IF($A154="","",IF($G154=0,"",IFERROR(($G154-$K154)/$G154,"")))</f>
        <v/>
      </c>
    </row>
    <row r="155">
      <c r="A155" s="10" t="n"/>
      <c r="B155" s="10" t="n"/>
      <c r="C155" s="11" t="n"/>
      <c r="D155" s="12">
        <f>IF($A155="","",SUMIFS(Actuals!$D$5:$D$304,Actuals!$B$5:$B$304,$A155,Actuals!$E$5:$E$304,MonthStart))</f>
        <v/>
      </c>
      <c r="E155" s="12">
        <f>IF($A155="","",$C155-$D155)</f>
        <v/>
      </c>
      <c r="F155" s="13">
        <f>IF($A155="","",IF($C155=0,"",IFERROR($D155/$C155,"")))</f>
        <v/>
      </c>
      <c r="G155" s="11" t="n"/>
      <c r="H155" s="12">
        <f>IF($A155="","",SUMIFS(Actuals!$D$5:$D$304,Actuals!$B$5:$B$304,$A155,Actuals!$E$5:$E$304,"&gt;="&amp;DATE(BudgetYear,1,1),Actuals!$E$5:$E$304,"&lt;="&amp;MonthStart))</f>
        <v/>
      </c>
      <c r="I155" s="12">
        <f>IF($A155="","",$C155*MonthsElapsed)</f>
        <v/>
      </c>
      <c r="J155" s="12">
        <f>IF($A155="","",$I155-$H155)</f>
        <v/>
      </c>
      <c r="K155" s="12">
        <f>IF($A155="","",$G155-SUMIFS(Actuals!$D$5:$D$304,Actuals!$B$5:$B$304,$A155,Actuals!$E$5:$E$304,"&gt;="&amp;DATE(BudgetYear,1,1),Actuals!$E$5:$E$304,"&lt;="&amp;DATE(BudgetYear,12,31)))</f>
        <v/>
      </c>
      <c r="L155" s="13">
        <f>IF($A155="","",IF($G155=0,"",IFERROR(($G155-$K155)/$G155,"")))</f>
        <v/>
      </c>
    </row>
    <row r="156">
      <c r="A156" s="10" t="n"/>
      <c r="B156" s="10" t="n"/>
      <c r="C156" s="11" t="n"/>
      <c r="D156" s="12">
        <f>IF($A156="","",SUMIFS(Actuals!$D$5:$D$304,Actuals!$B$5:$B$304,$A156,Actuals!$E$5:$E$304,MonthStart))</f>
        <v/>
      </c>
      <c r="E156" s="12">
        <f>IF($A156="","",$C156-$D156)</f>
        <v/>
      </c>
      <c r="F156" s="13">
        <f>IF($A156="","",IF($C156=0,"",IFERROR($D156/$C156,"")))</f>
        <v/>
      </c>
      <c r="G156" s="11" t="n"/>
      <c r="H156" s="12">
        <f>IF($A156="","",SUMIFS(Actuals!$D$5:$D$304,Actuals!$B$5:$B$304,$A156,Actuals!$E$5:$E$304,"&gt;="&amp;DATE(BudgetYear,1,1),Actuals!$E$5:$E$304,"&lt;="&amp;MonthStart))</f>
        <v/>
      </c>
      <c r="I156" s="12">
        <f>IF($A156="","",$C156*MonthsElapsed)</f>
        <v/>
      </c>
      <c r="J156" s="12">
        <f>IF($A156="","",$I156-$H156)</f>
        <v/>
      </c>
      <c r="K156" s="12">
        <f>IF($A156="","",$G156-SUMIFS(Actuals!$D$5:$D$304,Actuals!$B$5:$B$304,$A156,Actuals!$E$5:$E$304,"&gt;="&amp;DATE(BudgetYear,1,1),Actuals!$E$5:$E$304,"&lt;="&amp;DATE(BudgetYear,12,31)))</f>
        <v/>
      </c>
      <c r="L156" s="13">
        <f>IF($A156="","",IF($G156=0,"",IFERROR(($G156-$K156)/$G156,"")))</f>
        <v/>
      </c>
    </row>
    <row r="157">
      <c r="A157" s="10" t="n"/>
      <c r="B157" s="10" t="n"/>
      <c r="C157" s="11" t="n"/>
      <c r="D157" s="12">
        <f>IF($A157="","",SUMIFS(Actuals!$D$5:$D$304,Actuals!$B$5:$B$304,$A157,Actuals!$E$5:$E$304,MonthStart))</f>
        <v/>
      </c>
      <c r="E157" s="12">
        <f>IF($A157="","",$C157-$D157)</f>
        <v/>
      </c>
      <c r="F157" s="13">
        <f>IF($A157="","",IF($C157=0,"",IFERROR($D157/$C157,"")))</f>
        <v/>
      </c>
      <c r="G157" s="11" t="n"/>
      <c r="H157" s="12">
        <f>IF($A157="","",SUMIFS(Actuals!$D$5:$D$304,Actuals!$B$5:$B$304,$A157,Actuals!$E$5:$E$304,"&gt;="&amp;DATE(BudgetYear,1,1),Actuals!$E$5:$E$304,"&lt;="&amp;MonthStart))</f>
        <v/>
      </c>
      <c r="I157" s="12">
        <f>IF($A157="","",$C157*MonthsElapsed)</f>
        <v/>
      </c>
      <c r="J157" s="12">
        <f>IF($A157="","",$I157-$H157)</f>
        <v/>
      </c>
      <c r="K157" s="12">
        <f>IF($A157="","",$G157-SUMIFS(Actuals!$D$5:$D$304,Actuals!$B$5:$B$304,$A157,Actuals!$E$5:$E$304,"&gt;="&amp;DATE(BudgetYear,1,1),Actuals!$E$5:$E$304,"&lt;="&amp;DATE(BudgetYear,12,31)))</f>
        <v/>
      </c>
      <c r="L157" s="13">
        <f>IF($A157="","",IF($G157=0,"",IFERROR(($G157-$K157)/$G157,"")))</f>
        <v/>
      </c>
    </row>
    <row r="158">
      <c r="A158" s="10" t="n"/>
      <c r="B158" s="10" t="n"/>
      <c r="C158" s="11" t="n"/>
      <c r="D158" s="12">
        <f>IF($A158="","",SUMIFS(Actuals!$D$5:$D$304,Actuals!$B$5:$B$304,$A158,Actuals!$E$5:$E$304,MonthStart))</f>
        <v/>
      </c>
      <c r="E158" s="12">
        <f>IF($A158="","",$C158-$D158)</f>
        <v/>
      </c>
      <c r="F158" s="13">
        <f>IF($A158="","",IF($C158=0,"",IFERROR($D158/$C158,"")))</f>
        <v/>
      </c>
      <c r="G158" s="11" t="n"/>
      <c r="H158" s="12">
        <f>IF($A158="","",SUMIFS(Actuals!$D$5:$D$304,Actuals!$B$5:$B$304,$A158,Actuals!$E$5:$E$304,"&gt;="&amp;DATE(BudgetYear,1,1),Actuals!$E$5:$E$304,"&lt;="&amp;MonthStart))</f>
        <v/>
      </c>
      <c r="I158" s="12">
        <f>IF($A158="","",$C158*MonthsElapsed)</f>
        <v/>
      </c>
      <c r="J158" s="12">
        <f>IF($A158="","",$I158-$H158)</f>
        <v/>
      </c>
      <c r="K158" s="12">
        <f>IF($A158="","",$G158-SUMIFS(Actuals!$D$5:$D$304,Actuals!$B$5:$B$304,$A158,Actuals!$E$5:$E$304,"&gt;="&amp;DATE(BudgetYear,1,1),Actuals!$E$5:$E$304,"&lt;="&amp;DATE(BudgetYear,12,31)))</f>
        <v/>
      </c>
      <c r="L158" s="13">
        <f>IF($A158="","",IF($G158=0,"",IFERROR(($G158-$K158)/$G158,"")))</f>
        <v/>
      </c>
    </row>
    <row r="159">
      <c r="A159" s="10" t="n"/>
      <c r="B159" s="10" t="n"/>
      <c r="C159" s="11" t="n"/>
      <c r="D159" s="12">
        <f>IF($A159="","",SUMIFS(Actuals!$D$5:$D$304,Actuals!$B$5:$B$304,$A159,Actuals!$E$5:$E$304,MonthStart))</f>
        <v/>
      </c>
      <c r="E159" s="12">
        <f>IF($A159="","",$C159-$D159)</f>
        <v/>
      </c>
      <c r="F159" s="13">
        <f>IF($A159="","",IF($C159=0,"",IFERROR($D159/$C159,"")))</f>
        <v/>
      </c>
      <c r="G159" s="11" t="n"/>
      <c r="H159" s="12">
        <f>IF($A159="","",SUMIFS(Actuals!$D$5:$D$304,Actuals!$B$5:$B$304,$A159,Actuals!$E$5:$E$304,"&gt;="&amp;DATE(BudgetYear,1,1),Actuals!$E$5:$E$304,"&lt;="&amp;MonthStart))</f>
        <v/>
      </c>
      <c r="I159" s="12">
        <f>IF($A159="","",$C159*MonthsElapsed)</f>
        <v/>
      </c>
      <c r="J159" s="12">
        <f>IF($A159="","",$I159-$H159)</f>
        <v/>
      </c>
      <c r="K159" s="12">
        <f>IF($A159="","",$G159-SUMIFS(Actuals!$D$5:$D$304,Actuals!$B$5:$B$304,$A159,Actuals!$E$5:$E$304,"&gt;="&amp;DATE(BudgetYear,1,1),Actuals!$E$5:$E$304,"&lt;="&amp;DATE(BudgetYear,12,31)))</f>
        <v/>
      </c>
      <c r="L159" s="13">
        <f>IF($A159="","",IF($G159=0,"",IFERROR(($G159-$K159)/$G159,"")))</f>
        <v/>
      </c>
    </row>
    <row r="160">
      <c r="A160" s="10" t="n"/>
      <c r="B160" s="10" t="n"/>
      <c r="C160" s="11" t="n"/>
      <c r="D160" s="12">
        <f>IF($A160="","",SUMIFS(Actuals!$D$5:$D$304,Actuals!$B$5:$B$304,$A160,Actuals!$E$5:$E$304,MonthStart))</f>
        <v/>
      </c>
      <c r="E160" s="12">
        <f>IF($A160="","",$C160-$D160)</f>
        <v/>
      </c>
      <c r="F160" s="13">
        <f>IF($A160="","",IF($C160=0,"",IFERROR($D160/$C160,"")))</f>
        <v/>
      </c>
      <c r="G160" s="11" t="n"/>
      <c r="H160" s="12">
        <f>IF($A160="","",SUMIFS(Actuals!$D$5:$D$304,Actuals!$B$5:$B$304,$A160,Actuals!$E$5:$E$304,"&gt;="&amp;DATE(BudgetYear,1,1),Actuals!$E$5:$E$304,"&lt;="&amp;MonthStart))</f>
        <v/>
      </c>
      <c r="I160" s="12">
        <f>IF($A160="","",$C160*MonthsElapsed)</f>
        <v/>
      </c>
      <c r="J160" s="12">
        <f>IF($A160="","",$I160-$H160)</f>
        <v/>
      </c>
      <c r="K160" s="12">
        <f>IF($A160="","",$G160-SUMIFS(Actuals!$D$5:$D$304,Actuals!$B$5:$B$304,$A160,Actuals!$E$5:$E$304,"&gt;="&amp;DATE(BudgetYear,1,1),Actuals!$E$5:$E$304,"&lt;="&amp;DATE(BudgetYear,12,31)))</f>
        <v/>
      </c>
      <c r="L160" s="13">
        <f>IF($A160="","",IF($G160=0,"",IFERROR(($G160-$K160)/$G160,"")))</f>
        <v/>
      </c>
    </row>
    <row r="161">
      <c r="A161" s="10" t="n"/>
      <c r="B161" s="10" t="n"/>
      <c r="C161" s="11" t="n"/>
      <c r="D161" s="12">
        <f>IF($A161="","",SUMIFS(Actuals!$D$5:$D$304,Actuals!$B$5:$B$304,$A161,Actuals!$E$5:$E$304,MonthStart))</f>
        <v/>
      </c>
      <c r="E161" s="12">
        <f>IF($A161="","",$C161-$D161)</f>
        <v/>
      </c>
      <c r="F161" s="13">
        <f>IF($A161="","",IF($C161=0,"",IFERROR($D161/$C161,"")))</f>
        <v/>
      </c>
      <c r="G161" s="11" t="n"/>
      <c r="H161" s="12">
        <f>IF($A161="","",SUMIFS(Actuals!$D$5:$D$304,Actuals!$B$5:$B$304,$A161,Actuals!$E$5:$E$304,"&gt;="&amp;DATE(BudgetYear,1,1),Actuals!$E$5:$E$304,"&lt;="&amp;MonthStart))</f>
        <v/>
      </c>
      <c r="I161" s="12">
        <f>IF($A161="","",$C161*MonthsElapsed)</f>
        <v/>
      </c>
      <c r="J161" s="12">
        <f>IF($A161="","",$I161-$H161)</f>
        <v/>
      </c>
      <c r="K161" s="12">
        <f>IF($A161="","",$G161-SUMIFS(Actuals!$D$5:$D$304,Actuals!$B$5:$B$304,$A161,Actuals!$E$5:$E$304,"&gt;="&amp;DATE(BudgetYear,1,1),Actuals!$E$5:$E$304,"&lt;="&amp;DATE(BudgetYear,12,31)))</f>
        <v/>
      </c>
      <c r="L161" s="13">
        <f>IF($A161="","",IF($G161=0,"",IFERROR(($G161-$K161)/$G161,"")))</f>
        <v/>
      </c>
    </row>
    <row r="162">
      <c r="A162" s="10" t="n"/>
      <c r="B162" s="10" t="n"/>
      <c r="C162" s="11" t="n"/>
      <c r="D162" s="12">
        <f>IF($A162="","",SUMIFS(Actuals!$D$5:$D$304,Actuals!$B$5:$B$304,$A162,Actuals!$E$5:$E$304,MonthStart))</f>
        <v/>
      </c>
      <c r="E162" s="12">
        <f>IF($A162="","",$C162-$D162)</f>
        <v/>
      </c>
      <c r="F162" s="13">
        <f>IF($A162="","",IF($C162=0,"",IFERROR($D162/$C162,"")))</f>
        <v/>
      </c>
      <c r="G162" s="11" t="n"/>
      <c r="H162" s="12">
        <f>IF($A162="","",SUMIFS(Actuals!$D$5:$D$304,Actuals!$B$5:$B$304,$A162,Actuals!$E$5:$E$304,"&gt;="&amp;DATE(BudgetYear,1,1),Actuals!$E$5:$E$304,"&lt;="&amp;MonthStart))</f>
        <v/>
      </c>
      <c r="I162" s="12">
        <f>IF($A162="","",$C162*MonthsElapsed)</f>
        <v/>
      </c>
      <c r="J162" s="12">
        <f>IF($A162="","",$I162-$H162)</f>
        <v/>
      </c>
      <c r="K162" s="12">
        <f>IF($A162="","",$G162-SUMIFS(Actuals!$D$5:$D$304,Actuals!$B$5:$B$304,$A162,Actuals!$E$5:$E$304,"&gt;="&amp;DATE(BudgetYear,1,1),Actuals!$E$5:$E$304,"&lt;="&amp;DATE(BudgetYear,12,31)))</f>
        <v/>
      </c>
      <c r="L162" s="13">
        <f>IF($A162="","",IF($G162=0,"",IFERROR(($G162-$K162)/$G162,"")))</f>
        <v/>
      </c>
    </row>
    <row r="163">
      <c r="A163" s="10" t="n"/>
      <c r="B163" s="10" t="n"/>
      <c r="C163" s="11" t="n"/>
      <c r="D163" s="12">
        <f>IF($A163="","",SUMIFS(Actuals!$D$5:$D$304,Actuals!$B$5:$B$304,$A163,Actuals!$E$5:$E$304,MonthStart))</f>
        <v/>
      </c>
      <c r="E163" s="12">
        <f>IF($A163="","",$C163-$D163)</f>
        <v/>
      </c>
      <c r="F163" s="13">
        <f>IF($A163="","",IF($C163=0,"",IFERROR($D163/$C163,"")))</f>
        <v/>
      </c>
      <c r="G163" s="11" t="n"/>
      <c r="H163" s="12">
        <f>IF($A163="","",SUMIFS(Actuals!$D$5:$D$304,Actuals!$B$5:$B$304,$A163,Actuals!$E$5:$E$304,"&gt;="&amp;DATE(BudgetYear,1,1),Actuals!$E$5:$E$304,"&lt;="&amp;MonthStart))</f>
        <v/>
      </c>
      <c r="I163" s="12">
        <f>IF($A163="","",$C163*MonthsElapsed)</f>
        <v/>
      </c>
      <c r="J163" s="12">
        <f>IF($A163="","",$I163-$H163)</f>
        <v/>
      </c>
      <c r="K163" s="12">
        <f>IF($A163="","",$G163-SUMIFS(Actuals!$D$5:$D$304,Actuals!$B$5:$B$304,$A163,Actuals!$E$5:$E$304,"&gt;="&amp;DATE(BudgetYear,1,1),Actuals!$E$5:$E$304,"&lt;="&amp;DATE(BudgetYear,12,31)))</f>
        <v/>
      </c>
      <c r="L163" s="13">
        <f>IF($A163="","",IF($G163=0,"",IFERROR(($G163-$K163)/$G163,"")))</f>
        <v/>
      </c>
    </row>
    <row r="164">
      <c r="A164" s="10" t="n"/>
      <c r="B164" s="10" t="n"/>
      <c r="C164" s="11" t="n"/>
      <c r="D164" s="12">
        <f>IF($A164="","",SUMIFS(Actuals!$D$5:$D$304,Actuals!$B$5:$B$304,$A164,Actuals!$E$5:$E$304,MonthStart))</f>
        <v/>
      </c>
      <c r="E164" s="12">
        <f>IF($A164="","",$C164-$D164)</f>
        <v/>
      </c>
      <c r="F164" s="13">
        <f>IF($A164="","",IF($C164=0,"",IFERROR($D164/$C164,"")))</f>
        <v/>
      </c>
      <c r="G164" s="11" t="n"/>
      <c r="H164" s="12">
        <f>IF($A164="","",SUMIFS(Actuals!$D$5:$D$304,Actuals!$B$5:$B$304,$A164,Actuals!$E$5:$E$304,"&gt;="&amp;DATE(BudgetYear,1,1),Actuals!$E$5:$E$304,"&lt;="&amp;MonthStart))</f>
        <v/>
      </c>
      <c r="I164" s="12">
        <f>IF($A164="","",$C164*MonthsElapsed)</f>
        <v/>
      </c>
      <c r="J164" s="12">
        <f>IF($A164="","",$I164-$H164)</f>
        <v/>
      </c>
      <c r="K164" s="12">
        <f>IF($A164="","",$G164-SUMIFS(Actuals!$D$5:$D$304,Actuals!$B$5:$B$304,$A164,Actuals!$E$5:$E$304,"&gt;="&amp;DATE(BudgetYear,1,1),Actuals!$E$5:$E$304,"&lt;="&amp;DATE(BudgetYear,12,31)))</f>
        <v/>
      </c>
      <c r="L164" s="13">
        <f>IF($A164="","",IF($G164=0,"",IFERROR(($G164-$K164)/$G164,"")))</f>
        <v/>
      </c>
    </row>
    <row r="165">
      <c r="A165" s="10" t="n"/>
      <c r="B165" s="10" t="n"/>
      <c r="C165" s="11" t="n"/>
      <c r="D165" s="12">
        <f>IF($A165="","",SUMIFS(Actuals!$D$5:$D$304,Actuals!$B$5:$B$304,$A165,Actuals!$E$5:$E$304,MonthStart))</f>
        <v/>
      </c>
      <c r="E165" s="12">
        <f>IF($A165="","",$C165-$D165)</f>
        <v/>
      </c>
      <c r="F165" s="13">
        <f>IF($A165="","",IF($C165=0,"",IFERROR($D165/$C165,"")))</f>
        <v/>
      </c>
      <c r="G165" s="11" t="n"/>
      <c r="H165" s="12">
        <f>IF($A165="","",SUMIFS(Actuals!$D$5:$D$304,Actuals!$B$5:$B$304,$A165,Actuals!$E$5:$E$304,"&gt;="&amp;DATE(BudgetYear,1,1),Actuals!$E$5:$E$304,"&lt;="&amp;MonthStart))</f>
        <v/>
      </c>
      <c r="I165" s="12">
        <f>IF($A165="","",$C165*MonthsElapsed)</f>
        <v/>
      </c>
      <c r="J165" s="12">
        <f>IF($A165="","",$I165-$H165)</f>
        <v/>
      </c>
      <c r="K165" s="12">
        <f>IF($A165="","",$G165-SUMIFS(Actuals!$D$5:$D$304,Actuals!$B$5:$B$304,$A165,Actuals!$E$5:$E$304,"&gt;="&amp;DATE(BudgetYear,1,1),Actuals!$E$5:$E$304,"&lt;="&amp;DATE(BudgetYear,12,31)))</f>
        <v/>
      </c>
      <c r="L165" s="13">
        <f>IF($A165="","",IF($G165=0,"",IFERROR(($G165-$K165)/$G165,"")))</f>
        <v/>
      </c>
    </row>
    <row r="166">
      <c r="A166" s="10" t="n"/>
      <c r="B166" s="10" t="n"/>
      <c r="C166" s="11" t="n"/>
      <c r="D166" s="12">
        <f>IF($A166="","",SUMIFS(Actuals!$D$5:$D$304,Actuals!$B$5:$B$304,$A166,Actuals!$E$5:$E$304,MonthStart))</f>
        <v/>
      </c>
      <c r="E166" s="12">
        <f>IF($A166="","",$C166-$D166)</f>
        <v/>
      </c>
      <c r="F166" s="13">
        <f>IF($A166="","",IF($C166=0,"",IFERROR($D166/$C166,"")))</f>
        <v/>
      </c>
      <c r="G166" s="11" t="n"/>
      <c r="H166" s="12">
        <f>IF($A166="","",SUMIFS(Actuals!$D$5:$D$304,Actuals!$B$5:$B$304,$A166,Actuals!$E$5:$E$304,"&gt;="&amp;DATE(BudgetYear,1,1),Actuals!$E$5:$E$304,"&lt;="&amp;MonthStart))</f>
        <v/>
      </c>
      <c r="I166" s="12">
        <f>IF($A166="","",$C166*MonthsElapsed)</f>
        <v/>
      </c>
      <c r="J166" s="12">
        <f>IF($A166="","",$I166-$H166)</f>
        <v/>
      </c>
      <c r="K166" s="12">
        <f>IF($A166="","",$G166-SUMIFS(Actuals!$D$5:$D$304,Actuals!$B$5:$B$304,$A166,Actuals!$E$5:$E$304,"&gt;="&amp;DATE(BudgetYear,1,1),Actuals!$E$5:$E$304,"&lt;="&amp;DATE(BudgetYear,12,31)))</f>
        <v/>
      </c>
      <c r="L166" s="13">
        <f>IF($A166="","",IF($G166=0,"",IFERROR(($G166-$K166)/$G166,"")))</f>
        <v/>
      </c>
    </row>
    <row r="167">
      <c r="A167" s="10" t="n"/>
      <c r="B167" s="10" t="n"/>
      <c r="C167" s="11" t="n"/>
      <c r="D167" s="12">
        <f>IF($A167="","",SUMIFS(Actuals!$D$5:$D$304,Actuals!$B$5:$B$304,$A167,Actuals!$E$5:$E$304,MonthStart))</f>
        <v/>
      </c>
      <c r="E167" s="12">
        <f>IF($A167="","",$C167-$D167)</f>
        <v/>
      </c>
      <c r="F167" s="13">
        <f>IF($A167="","",IF($C167=0,"",IFERROR($D167/$C167,"")))</f>
        <v/>
      </c>
      <c r="G167" s="11" t="n"/>
      <c r="H167" s="12">
        <f>IF($A167="","",SUMIFS(Actuals!$D$5:$D$304,Actuals!$B$5:$B$304,$A167,Actuals!$E$5:$E$304,"&gt;="&amp;DATE(BudgetYear,1,1),Actuals!$E$5:$E$304,"&lt;="&amp;MonthStart))</f>
        <v/>
      </c>
      <c r="I167" s="12">
        <f>IF($A167="","",$C167*MonthsElapsed)</f>
        <v/>
      </c>
      <c r="J167" s="12">
        <f>IF($A167="","",$I167-$H167)</f>
        <v/>
      </c>
      <c r="K167" s="12">
        <f>IF($A167="","",$G167-SUMIFS(Actuals!$D$5:$D$304,Actuals!$B$5:$B$304,$A167,Actuals!$E$5:$E$304,"&gt;="&amp;DATE(BudgetYear,1,1),Actuals!$E$5:$E$304,"&lt;="&amp;DATE(BudgetYear,12,31)))</f>
        <v/>
      </c>
      <c r="L167" s="13">
        <f>IF($A167="","",IF($G167=0,"",IFERROR(($G167-$K167)/$G167,"")))</f>
        <v/>
      </c>
    </row>
    <row r="168">
      <c r="A168" s="10" t="n"/>
      <c r="B168" s="10" t="n"/>
      <c r="C168" s="11" t="n"/>
      <c r="D168" s="12">
        <f>IF($A168="","",SUMIFS(Actuals!$D$5:$D$304,Actuals!$B$5:$B$304,$A168,Actuals!$E$5:$E$304,MonthStart))</f>
        <v/>
      </c>
      <c r="E168" s="12">
        <f>IF($A168="","",$C168-$D168)</f>
        <v/>
      </c>
      <c r="F168" s="13">
        <f>IF($A168="","",IF($C168=0,"",IFERROR($D168/$C168,"")))</f>
        <v/>
      </c>
      <c r="G168" s="11" t="n"/>
      <c r="H168" s="12">
        <f>IF($A168="","",SUMIFS(Actuals!$D$5:$D$304,Actuals!$B$5:$B$304,$A168,Actuals!$E$5:$E$304,"&gt;="&amp;DATE(BudgetYear,1,1),Actuals!$E$5:$E$304,"&lt;="&amp;MonthStart))</f>
        <v/>
      </c>
      <c r="I168" s="12">
        <f>IF($A168="","",$C168*MonthsElapsed)</f>
        <v/>
      </c>
      <c r="J168" s="12">
        <f>IF($A168="","",$I168-$H168)</f>
        <v/>
      </c>
      <c r="K168" s="12">
        <f>IF($A168="","",$G168-SUMIFS(Actuals!$D$5:$D$304,Actuals!$B$5:$B$304,$A168,Actuals!$E$5:$E$304,"&gt;="&amp;DATE(BudgetYear,1,1),Actuals!$E$5:$E$304,"&lt;="&amp;DATE(BudgetYear,12,31)))</f>
        <v/>
      </c>
      <c r="L168" s="13">
        <f>IF($A168="","",IF($G168=0,"",IFERROR(($G168-$K168)/$G168,"")))</f>
        <v/>
      </c>
    </row>
    <row r="169">
      <c r="A169" s="10" t="n"/>
      <c r="B169" s="10" t="n"/>
      <c r="C169" s="11" t="n"/>
      <c r="D169" s="12">
        <f>IF($A169="","",SUMIFS(Actuals!$D$5:$D$304,Actuals!$B$5:$B$304,$A169,Actuals!$E$5:$E$304,MonthStart))</f>
        <v/>
      </c>
      <c r="E169" s="12">
        <f>IF($A169="","",$C169-$D169)</f>
        <v/>
      </c>
      <c r="F169" s="13">
        <f>IF($A169="","",IF($C169=0,"",IFERROR($D169/$C169,"")))</f>
        <v/>
      </c>
      <c r="G169" s="11" t="n"/>
      <c r="H169" s="12">
        <f>IF($A169="","",SUMIFS(Actuals!$D$5:$D$304,Actuals!$B$5:$B$304,$A169,Actuals!$E$5:$E$304,"&gt;="&amp;DATE(BudgetYear,1,1),Actuals!$E$5:$E$304,"&lt;="&amp;MonthStart))</f>
        <v/>
      </c>
      <c r="I169" s="12">
        <f>IF($A169="","",$C169*MonthsElapsed)</f>
        <v/>
      </c>
      <c r="J169" s="12">
        <f>IF($A169="","",$I169-$H169)</f>
        <v/>
      </c>
      <c r="K169" s="12">
        <f>IF($A169="","",$G169-SUMIFS(Actuals!$D$5:$D$304,Actuals!$B$5:$B$304,$A169,Actuals!$E$5:$E$304,"&gt;="&amp;DATE(BudgetYear,1,1),Actuals!$E$5:$E$304,"&lt;="&amp;DATE(BudgetYear,12,31)))</f>
        <v/>
      </c>
      <c r="L169" s="13">
        <f>IF($A169="","",IF($G169=0,"",IFERROR(($G169-$K169)/$G169,"")))</f>
        <v/>
      </c>
    </row>
    <row r="170">
      <c r="A170" s="10" t="n"/>
      <c r="B170" s="10" t="n"/>
      <c r="C170" s="11" t="n"/>
      <c r="D170" s="12">
        <f>IF($A170="","",SUMIFS(Actuals!$D$5:$D$304,Actuals!$B$5:$B$304,$A170,Actuals!$E$5:$E$304,MonthStart))</f>
        <v/>
      </c>
      <c r="E170" s="12">
        <f>IF($A170="","",$C170-$D170)</f>
        <v/>
      </c>
      <c r="F170" s="13">
        <f>IF($A170="","",IF($C170=0,"",IFERROR($D170/$C170,"")))</f>
        <v/>
      </c>
      <c r="G170" s="11" t="n"/>
      <c r="H170" s="12">
        <f>IF($A170="","",SUMIFS(Actuals!$D$5:$D$304,Actuals!$B$5:$B$304,$A170,Actuals!$E$5:$E$304,"&gt;="&amp;DATE(BudgetYear,1,1),Actuals!$E$5:$E$304,"&lt;="&amp;MonthStart))</f>
        <v/>
      </c>
      <c r="I170" s="12">
        <f>IF($A170="","",$C170*MonthsElapsed)</f>
        <v/>
      </c>
      <c r="J170" s="12">
        <f>IF($A170="","",$I170-$H170)</f>
        <v/>
      </c>
      <c r="K170" s="12">
        <f>IF($A170="","",$G170-SUMIFS(Actuals!$D$5:$D$304,Actuals!$B$5:$B$304,$A170,Actuals!$E$5:$E$304,"&gt;="&amp;DATE(BudgetYear,1,1),Actuals!$E$5:$E$304,"&lt;="&amp;DATE(BudgetYear,12,31)))</f>
        <v/>
      </c>
      <c r="L170" s="13">
        <f>IF($A170="","",IF($G170=0,"",IFERROR(($G170-$K170)/$G170,"")))</f>
        <v/>
      </c>
    </row>
    <row r="171">
      <c r="A171" s="10" t="n"/>
      <c r="B171" s="10" t="n"/>
      <c r="C171" s="11" t="n"/>
      <c r="D171" s="12">
        <f>IF($A171="","",SUMIFS(Actuals!$D$5:$D$304,Actuals!$B$5:$B$304,$A171,Actuals!$E$5:$E$304,MonthStart))</f>
        <v/>
      </c>
      <c r="E171" s="12">
        <f>IF($A171="","",$C171-$D171)</f>
        <v/>
      </c>
      <c r="F171" s="13">
        <f>IF($A171="","",IF($C171=0,"",IFERROR($D171/$C171,"")))</f>
        <v/>
      </c>
      <c r="G171" s="11" t="n"/>
      <c r="H171" s="12">
        <f>IF($A171="","",SUMIFS(Actuals!$D$5:$D$304,Actuals!$B$5:$B$304,$A171,Actuals!$E$5:$E$304,"&gt;="&amp;DATE(BudgetYear,1,1),Actuals!$E$5:$E$304,"&lt;="&amp;MonthStart))</f>
        <v/>
      </c>
      <c r="I171" s="12">
        <f>IF($A171="","",$C171*MonthsElapsed)</f>
        <v/>
      </c>
      <c r="J171" s="12">
        <f>IF($A171="","",$I171-$H171)</f>
        <v/>
      </c>
      <c r="K171" s="12">
        <f>IF($A171="","",$G171-SUMIFS(Actuals!$D$5:$D$304,Actuals!$B$5:$B$304,$A171,Actuals!$E$5:$E$304,"&gt;="&amp;DATE(BudgetYear,1,1),Actuals!$E$5:$E$304,"&lt;="&amp;DATE(BudgetYear,12,31)))</f>
        <v/>
      </c>
      <c r="L171" s="13">
        <f>IF($A171="","",IF($G171=0,"",IFERROR(($G171-$K171)/$G171,"")))</f>
        <v/>
      </c>
    </row>
    <row r="172">
      <c r="A172" s="10" t="n"/>
      <c r="B172" s="10" t="n"/>
      <c r="C172" s="11" t="n"/>
      <c r="D172" s="12">
        <f>IF($A172="","",SUMIFS(Actuals!$D$5:$D$304,Actuals!$B$5:$B$304,$A172,Actuals!$E$5:$E$304,MonthStart))</f>
        <v/>
      </c>
      <c r="E172" s="12">
        <f>IF($A172="","",$C172-$D172)</f>
        <v/>
      </c>
      <c r="F172" s="13">
        <f>IF($A172="","",IF($C172=0,"",IFERROR($D172/$C172,"")))</f>
        <v/>
      </c>
      <c r="G172" s="11" t="n"/>
      <c r="H172" s="12">
        <f>IF($A172="","",SUMIFS(Actuals!$D$5:$D$304,Actuals!$B$5:$B$304,$A172,Actuals!$E$5:$E$304,"&gt;="&amp;DATE(BudgetYear,1,1),Actuals!$E$5:$E$304,"&lt;="&amp;MonthStart))</f>
        <v/>
      </c>
      <c r="I172" s="12">
        <f>IF($A172="","",$C172*MonthsElapsed)</f>
        <v/>
      </c>
      <c r="J172" s="12">
        <f>IF($A172="","",$I172-$H172)</f>
        <v/>
      </c>
      <c r="K172" s="12">
        <f>IF($A172="","",$G172-SUMIFS(Actuals!$D$5:$D$304,Actuals!$B$5:$B$304,$A172,Actuals!$E$5:$E$304,"&gt;="&amp;DATE(BudgetYear,1,1),Actuals!$E$5:$E$304,"&lt;="&amp;DATE(BudgetYear,12,31)))</f>
        <v/>
      </c>
      <c r="L172" s="13">
        <f>IF($A172="","",IF($G172=0,"",IFERROR(($G172-$K172)/$G172,"")))</f>
        <v/>
      </c>
    </row>
    <row r="173">
      <c r="A173" s="10" t="n"/>
      <c r="B173" s="10" t="n"/>
      <c r="C173" s="11" t="n"/>
      <c r="D173" s="12">
        <f>IF($A173="","",SUMIFS(Actuals!$D$5:$D$304,Actuals!$B$5:$B$304,$A173,Actuals!$E$5:$E$304,MonthStart))</f>
        <v/>
      </c>
      <c r="E173" s="12">
        <f>IF($A173="","",$C173-$D173)</f>
        <v/>
      </c>
      <c r="F173" s="13">
        <f>IF($A173="","",IF($C173=0,"",IFERROR($D173/$C173,"")))</f>
        <v/>
      </c>
      <c r="G173" s="11" t="n"/>
      <c r="H173" s="12">
        <f>IF($A173="","",SUMIFS(Actuals!$D$5:$D$304,Actuals!$B$5:$B$304,$A173,Actuals!$E$5:$E$304,"&gt;="&amp;DATE(BudgetYear,1,1),Actuals!$E$5:$E$304,"&lt;="&amp;MonthStart))</f>
        <v/>
      </c>
      <c r="I173" s="12">
        <f>IF($A173="","",$C173*MonthsElapsed)</f>
        <v/>
      </c>
      <c r="J173" s="12">
        <f>IF($A173="","",$I173-$H173)</f>
        <v/>
      </c>
      <c r="K173" s="12">
        <f>IF($A173="","",$G173-SUMIFS(Actuals!$D$5:$D$304,Actuals!$B$5:$B$304,$A173,Actuals!$E$5:$E$304,"&gt;="&amp;DATE(BudgetYear,1,1),Actuals!$E$5:$E$304,"&lt;="&amp;DATE(BudgetYear,12,31)))</f>
        <v/>
      </c>
      <c r="L173" s="13">
        <f>IF($A173="","",IF($G173=0,"",IFERROR(($G173-$K173)/$G173,"")))</f>
        <v/>
      </c>
    </row>
    <row r="174">
      <c r="A174" s="10" t="n"/>
      <c r="B174" s="10" t="n"/>
      <c r="C174" s="11" t="n"/>
      <c r="D174" s="12">
        <f>IF($A174="","",SUMIFS(Actuals!$D$5:$D$304,Actuals!$B$5:$B$304,$A174,Actuals!$E$5:$E$304,MonthStart))</f>
        <v/>
      </c>
      <c r="E174" s="12">
        <f>IF($A174="","",$C174-$D174)</f>
        <v/>
      </c>
      <c r="F174" s="13">
        <f>IF($A174="","",IF($C174=0,"",IFERROR($D174/$C174,"")))</f>
        <v/>
      </c>
      <c r="G174" s="11" t="n"/>
      <c r="H174" s="12">
        <f>IF($A174="","",SUMIFS(Actuals!$D$5:$D$304,Actuals!$B$5:$B$304,$A174,Actuals!$E$5:$E$304,"&gt;="&amp;DATE(BudgetYear,1,1),Actuals!$E$5:$E$304,"&lt;="&amp;MonthStart))</f>
        <v/>
      </c>
      <c r="I174" s="12">
        <f>IF($A174="","",$C174*MonthsElapsed)</f>
        <v/>
      </c>
      <c r="J174" s="12">
        <f>IF($A174="","",$I174-$H174)</f>
        <v/>
      </c>
      <c r="K174" s="12">
        <f>IF($A174="","",$G174-SUMIFS(Actuals!$D$5:$D$304,Actuals!$B$5:$B$304,$A174,Actuals!$E$5:$E$304,"&gt;="&amp;DATE(BudgetYear,1,1),Actuals!$E$5:$E$304,"&lt;="&amp;DATE(BudgetYear,12,31)))</f>
        <v/>
      </c>
      <c r="L174" s="13">
        <f>IF($A174="","",IF($G174=0,"",IFERROR(($G174-$K174)/$G174,"")))</f>
        <v/>
      </c>
    </row>
    <row r="175">
      <c r="A175" s="10" t="n"/>
      <c r="B175" s="10" t="n"/>
      <c r="C175" s="11" t="n"/>
      <c r="D175" s="12">
        <f>IF($A175="","",SUMIFS(Actuals!$D$5:$D$304,Actuals!$B$5:$B$304,$A175,Actuals!$E$5:$E$304,MonthStart))</f>
        <v/>
      </c>
      <c r="E175" s="12">
        <f>IF($A175="","",$C175-$D175)</f>
        <v/>
      </c>
      <c r="F175" s="13">
        <f>IF($A175="","",IF($C175=0,"",IFERROR($D175/$C175,"")))</f>
        <v/>
      </c>
      <c r="G175" s="11" t="n"/>
      <c r="H175" s="12">
        <f>IF($A175="","",SUMIFS(Actuals!$D$5:$D$304,Actuals!$B$5:$B$304,$A175,Actuals!$E$5:$E$304,"&gt;="&amp;DATE(BudgetYear,1,1),Actuals!$E$5:$E$304,"&lt;="&amp;MonthStart))</f>
        <v/>
      </c>
      <c r="I175" s="12">
        <f>IF($A175="","",$C175*MonthsElapsed)</f>
        <v/>
      </c>
      <c r="J175" s="12">
        <f>IF($A175="","",$I175-$H175)</f>
        <v/>
      </c>
      <c r="K175" s="12">
        <f>IF($A175="","",$G175-SUMIFS(Actuals!$D$5:$D$304,Actuals!$B$5:$B$304,$A175,Actuals!$E$5:$E$304,"&gt;="&amp;DATE(BudgetYear,1,1),Actuals!$E$5:$E$304,"&lt;="&amp;DATE(BudgetYear,12,31)))</f>
        <v/>
      </c>
      <c r="L175" s="13">
        <f>IF($A175="","",IF($G175=0,"",IFERROR(($G175-$K175)/$G175,"")))</f>
        <v/>
      </c>
    </row>
    <row r="176">
      <c r="A176" s="10" t="n"/>
      <c r="B176" s="10" t="n"/>
      <c r="C176" s="11" t="n"/>
      <c r="D176" s="12">
        <f>IF($A176="","",SUMIFS(Actuals!$D$5:$D$304,Actuals!$B$5:$B$304,$A176,Actuals!$E$5:$E$304,MonthStart))</f>
        <v/>
      </c>
      <c r="E176" s="12">
        <f>IF($A176="","",$C176-$D176)</f>
        <v/>
      </c>
      <c r="F176" s="13">
        <f>IF($A176="","",IF($C176=0,"",IFERROR($D176/$C176,"")))</f>
        <v/>
      </c>
      <c r="G176" s="11" t="n"/>
      <c r="H176" s="12">
        <f>IF($A176="","",SUMIFS(Actuals!$D$5:$D$304,Actuals!$B$5:$B$304,$A176,Actuals!$E$5:$E$304,"&gt;="&amp;DATE(BudgetYear,1,1),Actuals!$E$5:$E$304,"&lt;="&amp;MonthStart))</f>
        <v/>
      </c>
      <c r="I176" s="12">
        <f>IF($A176="","",$C176*MonthsElapsed)</f>
        <v/>
      </c>
      <c r="J176" s="12">
        <f>IF($A176="","",$I176-$H176)</f>
        <v/>
      </c>
      <c r="K176" s="12">
        <f>IF($A176="","",$G176-SUMIFS(Actuals!$D$5:$D$304,Actuals!$B$5:$B$304,$A176,Actuals!$E$5:$E$304,"&gt;="&amp;DATE(BudgetYear,1,1),Actuals!$E$5:$E$304,"&lt;="&amp;DATE(BudgetYear,12,31)))</f>
        <v/>
      </c>
      <c r="L176" s="13">
        <f>IF($A176="","",IF($G176=0,"",IFERROR(($G176-$K176)/$G176,"")))</f>
        <v/>
      </c>
    </row>
    <row r="177">
      <c r="A177" s="10" t="n"/>
      <c r="B177" s="10" t="n"/>
      <c r="C177" s="11" t="n"/>
      <c r="D177" s="12">
        <f>IF($A177="","",SUMIFS(Actuals!$D$5:$D$304,Actuals!$B$5:$B$304,$A177,Actuals!$E$5:$E$304,MonthStart))</f>
        <v/>
      </c>
      <c r="E177" s="12">
        <f>IF($A177="","",$C177-$D177)</f>
        <v/>
      </c>
      <c r="F177" s="13">
        <f>IF($A177="","",IF($C177=0,"",IFERROR($D177/$C177,"")))</f>
        <v/>
      </c>
      <c r="G177" s="11" t="n"/>
      <c r="H177" s="12">
        <f>IF($A177="","",SUMIFS(Actuals!$D$5:$D$304,Actuals!$B$5:$B$304,$A177,Actuals!$E$5:$E$304,"&gt;="&amp;DATE(BudgetYear,1,1),Actuals!$E$5:$E$304,"&lt;="&amp;MonthStart))</f>
        <v/>
      </c>
      <c r="I177" s="12">
        <f>IF($A177="","",$C177*MonthsElapsed)</f>
        <v/>
      </c>
      <c r="J177" s="12">
        <f>IF($A177="","",$I177-$H177)</f>
        <v/>
      </c>
      <c r="K177" s="12">
        <f>IF($A177="","",$G177-SUMIFS(Actuals!$D$5:$D$304,Actuals!$B$5:$B$304,$A177,Actuals!$E$5:$E$304,"&gt;="&amp;DATE(BudgetYear,1,1),Actuals!$E$5:$E$304,"&lt;="&amp;DATE(BudgetYear,12,31)))</f>
        <v/>
      </c>
      <c r="L177" s="13">
        <f>IF($A177="","",IF($G177=0,"",IFERROR(($G177-$K177)/$G177,"")))</f>
        <v/>
      </c>
    </row>
    <row r="178">
      <c r="A178" s="10" t="n"/>
      <c r="B178" s="10" t="n"/>
      <c r="C178" s="11" t="n"/>
      <c r="D178" s="12">
        <f>IF($A178="","",SUMIFS(Actuals!$D$5:$D$304,Actuals!$B$5:$B$304,$A178,Actuals!$E$5:$E$304,MonthStart))</f>
        <v/>
      </c>
      <c r="E178" s="12">
        <f>IF($A178="","",$C178-$D178)</f>
        <v/>
      </c>
      <c r="F178" s="13">
        <f>IF($A178="","",IF($C178=0,"",IFERROR($D178/$C178,"")))</f>
        <v/>
      </c>
      <c r="G178" s="11" t="n"/>
      <c r="H178" s="12">
        <f>IF($A178="","",SUMIFS(Actuals!$D$5:$D$304,Actuals!$B$5:$B$304,$A178,Actuals!$E$5:$E$304,"&gt;="&amp;DATE(BudgetYear,1,1),Actuals!$E$5:$E$304,"&lt;="&amp;MonthStart))</f>
        <v/>
      </c>
      <c r="I178" s="12">
        <f>IF($A178="","",$C178*MonthsElapsed)</f>
        <v/>
      </c>
      <c r="J178" s="12">
        <f>IF($A178="","",$I178-$H178)</f>
        <v/>
      </c>
      <c r="K178" s="12">
        <f>IF($A178="","",$G178-SUMIFS(Actuals!$D$5:$D$304,Actuals!$B$5:$B$304,$A178,Actuals!$E$5:$E$304,"&gt;="&amp;DATE(BudgetYear,1,1),Actuals!$E$5:$E$304,"&lt;="&amp;DATE(BudgetYear,12,31)))</f>
        <v/>
      </c>
      <c r="L178" s="13">
        <f>IF($A178="","",IF($G178=0,"",IFERROR(($G178-$K178)/$G178,"")))</f>
        <v/>
      </c>
    </row>
    <row r="179">
      <c r="A179" s="10" t="n"/>
      <c r="B179" s="10" t="n"/>
      <c r="C179" s="11" t="n"/>
      <c r="D179" s="12">
        <f>IF($A179="","",SUMIFS(Actuals!$D$5:$D$304,Actuals!$B$5:$B$304,$A179,Actuals!$E$5:$E$304,MonthStart))</f>
        <v/>
      </c>
      <c r="E179" s="12">
        <f>IF($A179="","",$C179-$D179)</f>
        <v/>
      </c>
      <c r="F179" s="13">
        <f>IF($A179="","",IF($C179=0,"",IFERROR($D179/$C179,"")))</f>
        <v/>
      </c>
      <c r="G179" s="11" t="n"/>
      <c r="H179" s="12">
        <f>IF($A179="","",SUMIFS(Actuals!$D$5:$D$304,Actuals!$B$5:$B$304,$A179,Actuals!$E$5:$E$304,"&gt;="&amp;DATE(BudgetYear,1,1),Actuals!$E$5:$E$304,"&lt;="&amp;MonthStart))</f>
        <v/>
      </c>
      <c r="I179" s="12">
        <f>IF($A179="","",$C179*MonthsElapsed)</f>
        <v/>
      </c>
      <c r="J179" s="12">
        <f>IF($A179="","",$I179-$H179)</f>
        <v/>
      </c>
      <c r="K179" s="12">
        <f>IF($A179="","",$G179-SUMIFS(Actuals!$D$5:$D$304,Actuals!$B$5:$B$304,$A179,Actuals!$E$5:$E$304,"&gt;="&amp;DATE(BudgetYear,1,1),Actuals!$E$5:$E$304,"&lt;="&amp;DATE(BudgetYear,12,31)))</f>
        <v/>
      </c>
      <c r="L179" s="13">
        <f>IF($A179="","",IF($G179=0,"",IFERROR(($G179-$K179)/$G179,"")))</f>
        <v/>
      </c>
    </row>
    <row r="180">
      <c r="A180" s="10" t="n"/>
      <c r="B180" s="10" t="n"/>
      <c r="C180" s="11" t="n"/>
      <c r="D180" s="12">
        <f>IF($A180="","",SUMIFS(Actuals!$D$5:$D$304,Actuals!$B$5:$B$304,$A180,Actuals!$E$5:$E$304,MonthStart))</f>
        <v/>
      </c>
      <c r="E180" s="12">
        <f>IF($A180="","",$C180-$D180)</f>
        <v/>
      </c>
      <c r="F180" s="13">
        <f>IF($A180="","",IF($C180=0,"",IFERROR($D180/$C180,"")))</f>
        <v/>
      </c>
      <c r="G180" s="11" t="n"/>
      <c r="H180" s="12">
        <f>IF($A180="","",SUMIFS(Actuals!$D$5:$D$304,Actuals!$B$5:$B$304,$A180,Actuals!$E$5:$E$304,"&gt;="&amp;DATE(BudgetYear,1,1),Actuals!$E$5:$E$304,"&lt;="&amp;MonthStart))</f>
        <v/>
      </c>
      <c r="I180" s="12">
        <f>IF($A180="","",$C180*MonthsElapsed)</f>
        <v/>
      </c>
      <c r="J180" s="12">
        <f>IF($A180="","",$I180-$H180)</f>
        <v/>
      </c>
      <c r="K180" s="12">
        <f>IF($A180="","",$G180-SUMIFS(Actuals!$D$5:$D$304,Actuals!$B$5:$B$304,$A180,Actuals!$E$5:$E$304,"&gt;="&amp;DATE(BudgetYear,1,1),Actuals!$E$5:$E$304,"&lt;="&amp;DATE(BudgetYear,12,31)))</f>
        <v/>
      </c>
      <c r="L180" s="13">
        <f>IF($A180="","",IF($G180=0,"",IFERROR(($G180-$K180)/$G180,"")))</f>
        <v/>
      </c>
    </row>
    <row r="181">
      <c r="A181" s="10" t="n"/>
      <c r="B181" s="10" t="n"/>
      <c r="C181" s="11" t="n"/>
      <c r="D181" s="12">
        <f>IF($A181="","",SUMIFS(Actuals!$D$5:$D$304,Actuals!$B$5:$B$304,$A181,Actuals!$E$5:$E$304,MonthStart))</f>
        <v/>
      </c>
      <c r="E181" s="12">
        <f>IF($A181="","",$C181-$D181)</f>
        <v/>
      </c>
      <c r="F181" s="13">
        <f>IF($A181="","",IF($C181=0,"",IFERROR($D181/$C181,"")))</f>
        <v/>
      </c>
      <c r="G181" s="11" t="n"/>
      <c r="H181" s="12">
        <f>IF($A181="","",SUMIFS(Actuals!$D$5:$D$304,Actuals!$B$5:$B$304,$A181,Actuals!$E$5:$E$304,"&gt;="&amp;DATE(BudgetYear,1,1),Actuals!$E$5:$E$304,"&lt;="&amp;MonthStart))</f>
        <v/>
      </c>
      <c r="I181" s="12">
        <f>IF($A181="","",$C181*MonthsElapsed)</f>
        <v/>
      </c>
      <c r="J181" s="12">
        <f>IF($A181="","",$I181-$H181)</f>
        <v/>
      </c>
      <c r="K181" s="12">
        <f>IF($A181="","",$G181-SUMIFS(Actuals!$D$5:$D$304,Actuals!$B$5:$B$304,$A181,Actuals!$E$5:$E$304,"&gt;="&amp;DATE(BudgetYear,1,1),Actuals!$E$5:$E$304,"&lt;="&amp;DATE(BudgetYear,12,31)))</f>
        <v/>
      </c>
      <c r="L181" s="13">
        <f>IF($A181="","",IF($G181=0,"",IFERROR(($G181-$K181)/$G181,"")))</f>
        <v/>
      </c>
    </row>
    <row r="182">
      <c r="A182" s="10" t="n"/>
      <c r="B182" s="10" t="n"/>
      <c r="C182" s="11" t="n"/>
      <c r="D182" s="12">
        <f>IF($A182="","",SUMIFS(Actuals!$D$5:$D$304,Actuals!$B$5:$B$304,$A182,Actuals!$E$5:$E$304,MonthStart))</f>
        <v/>
      </c>
      <c r="E182" s="12">
        <f>IF($A182="","",$C182-$D182)</f>
        <v/>
      </c>
      <c r="F182" s="13">
        <f>IF($A182="","",IF($C182=0,"",IFERROR($D182/$C182,"")))</f>
        <v/>
      </c>
      <c r="G182" s="11" t="n"/>
      <c r="H182" s="12">
        <f>IF($A182="","",SUMIFS(Actuals!$D$5:$D$304,Actuals!$B$5:$B$304,$A182,Actuals!$E$5:$E$304,"&gt;="&amp;DATE(BudgetYear,1,1),Actuals!$E$5:$E$304,"&lt;="&amp;MonthStart))</f>
        <v/>
      </c>
      <c r="I182" s="12">
        <f>IF($A182="","",$C182*MonthsElapsed)</f>
        <v/>
      </c>
      <c r="J182" s="12">
        <f>IF($A182="","",$I182-$H182)</f>
        <v/>
      </c>
      <c r="K182" s="12">
        <f>IF($A182="","",$G182-SUMIFS(Actuals!$D$5:$D$304,Actuals!$B$5:$B$304,$A182,Actuals!$E$5:$E$304,"&gt;="&amp;DATE(BudgetYear,1,1),Actuals!$E$5:$E$304,"&lt;="&amp;DATE(BudgetYear,12,31)))</f>
        <v/>
      </c>
      <c r="L182" s="13">
        <f>IF($A182="","",IF($G182=0,"",IFERROR(($G182-$K182)/$G182,"")))</f>
        <v/>
      </c>
    </row>
    <row r="183">
      <c r="A183" s="10" t="n"/>
      <c r="B183" s="10" t="n"/>
      <c r="C183" s="11" t="n"/>
      <c r="D183" s="12">
        <f>IF($A183="","",SUMIFS(Actuals!$D$5:$D$304,Actuals!$B$5:$B$304,$A183,Actuals!$E$5:$E$304,MonthStart))</f>
        <v/>
      </c>
      <c r="E183" s="12">
        <f>IF($A183="","",$C183-$D183)</f>
        <v/>
      </c>
      <c r="F183" s="13">
        <f>IF($A183="","",IF($C183=0,"",IFERROR($D183/$C183,"")))</f>
        <v/>
      </c>
      <c r="G183" s="11" t="n"/>
      <c r="H183" s="12">
        <f>IF($A183="","",SUMIFS(Actuals!$D$5:$D$304,Actuals!$B$5:$B$304,$A183,Actuals!$E$5:$E$304,"&gt;="&amp;DATE(BudgetYear,1,1),Actuals!$E$5:$E$304,"&lt;="&amp;MonthStart))</f>
        <v/>
      </c>
      <c r="I183" s="12">
        <f>IF($A183="","",$C183*MonthsElapsed)</f>
        <v/>
      </c>
      <c r="J183" s="12">
        <f>IF($A183="","",$I183-$H183)</f>
        <v/>
      </c>
      <c r="K183" s="12">
        <f>IF($A183="","",$G183-SUMIFS(Actuals!$D$5:$D$304,Actuals!$B$5:$B$304,$A183,Actuals!$E$5:$E$304,"&gt;="&amp;DATE(BudgetYear,1,1),Actuals!$E$5:$E$304,"&lt;="&amp;DATE(BudgetYear,12,31)))</f>
        <v/>
      </c>
      <c r="L183" s="13">
        <f>IF($A183="","",IF($G183=0,"",IFERROR(($G183-$K183)/$G183,"")))</f>
        <v/>
      </c>
    </row>
    <row r="184">
      <c r="A184" s="10" t="n"/>
      <c r="B184" s="10" t="n"/>
      <c r="C184" s="11" t="n"/>
      <c r="D184" s="12">
        <f>IF($A184="","",SUMIFS(Actuals!$D$5:$D$304,Actuals!$B$5:$B$304,$A184,Actuals!$E$5:$E$304,MonthStart))</f>
        <v/>
      </c>
      <c r="E184" s="12">
        <f>IF($A184="","",$C184-$D184)</f>
        <v/>
      </c>
      <c r="F184" s="13">
        <f>IF($A184="","",IF($C184=0,"",IFERROR($D184/$C184,"")))</f>
        <v/>
      </c>
      <c r="G184" s="11" t="n"/>
      <c r="H184" s="12">
        <f>IF($A184="","",SUMIFS(Actuals!$D$5:$D$304,Actuals!$B$5:$B$304,$A184,Actuals!$E$5:$E$304,"&gt;="&amp;DATE(BudgetYear,1,1),Actuals!$E$5:$E$304,"&lt;="&amp;MonthStart))</f>
        <v/>
      </c>
      <c r="I184" s="12">
        <f>IF($A184="","",$C184*MonthsElapsed)</f>
        <v/>
      </c>
      <c r="J184" s="12">
        <f>IF($A184="","",$I184-$H184)</f>
        <v/>
      </c>
      <c r="K184" s="12">
        <f>IF($A184="","",$G184-SUMIFS(Actuals!$D$5:$D$304,Actuals!$B$5:$B$304,$A184,Actuals!$E$5:$E$304,"&gt;="&amp;DATE(BudgetYear,1,1),Actuals!$E$5:$E$304,"&lt;="&amp;DATE(BudgetYear,12,31)))</f>
        <v/>
      </c>
      <c r="L184" s="13">
        <f>IF($A184="","",IF($G184=0,"",IFERROR(($G184-$K184)/$G184,"")))</f>
        <v/>
      </c>
    </row>
    <row r="185">
      <c r="A185" s="10" t="n"/>
      <c r="B185" s="10" t="n"/>
      <c r="C185" s="11" t="n"/>
      <c r="D185" s="12">
        <f>IF($A185="","",SUMIFS(Actuals!$D$5:$D$304,Actuals!$B$5:$B$304,$A185,Actuals!$E$5:$E$304,MonthStart))</f>
        <v/>
      </c>
      <c r="E185" s="12">
        <f>IF($A185="","",$C185-$D185)</f>
        <v/>
      </c>
      <c r="F185" s="13">
        <f>IF($A185="","",IF($C185=0,"",IFERROR($D185/$C185,"")))</f>
        <v/>
      </c>
      <c r="G185" s="11" t="n"/>
      <c r="H185" s="12">
        <f>IF($A185="","",SUMIFS(Actuals!$D$5:$D$304,Actuals!$B$5:$B$304,$A185,Actuals!$E$5:$E$304,"&gt;="&amp;DATE(BudgetYear,1,1),Actuals!$E$5:$E$304,"&lt;="&amp;MonthStart))</f>
        <v/>
      </c>
      <c r="I185" s="12">
        <f>IF($A185="","",$C185*MonthsElapsed)</f>
        <v/>
      </c>
      <c r="J185" s="12">
        <f>IF($A185="","",$I185-$H185)</f>
        <v/>
      </c>
      <c r="K185" s="12">
        <f>IF($A185="","",$G185-SUMIFS(Actuals!$D$5:$D$304,Actuals!$B$5:$B$304,$A185,Actuals!$E$5:$E$304,"&gt;="&amp;DATE(BudgetYear,1,1),Actuals!$E$5:$E$304,"&lt;="&amp;DATE(BudgetYear,12,31)))</f>
        <v/>
      </c>
      <c r="L185" s="13">
        <f>IF($A185="","",IF($G185=0,"",IFERROR(($G185-$K185)/$G185,"")))</f>
        <v/>
      </c>
    </row>
    <row r="186">
      <c r="A186" s="10" t="n"/>
      <c r="B186" s="10" t="n"/>
      <c r="C186" s="11" t="n"/>
      <c r="D186" s="12">
        <f>IF($A186="","",SUMIFS(Actuals!$D$5:$D$304,Actuals!$B$5:$B$304,$A186,Actuals!$E$5:$E$304,MonthStart))</f>
        <v/>
      </c>
      <c r="E186" s="12">
        <f>IF($A186="","",$C186-$D186)</f>
        <v/>
      </c>
      <c r="F186" s="13">
        <f>IF($A186="","",IF($C186=0,"",IFERROR($D186/$C186,"")))</f>
        <v/>
      </c>
      <c r="G186" s="11" t="n"/>
      <c r="H186" s="12">
        <f>IF($A186="","",SUMIFS(Actuals!$D$5:$D$304,Actuals!$B$5:$B$304,$A186,Actuals!$E$5:$E$304,"&gt;="&amp;DATE(BudgetYear,1,1),Actuals!$E$5:$E$304,"&lt;="&amp;MonthStart))</f>
        <v/>
      </c>
      <c r="I186" s="12">
        <f>IF($A186="","",$C186*MonthsElapsed)</f>
        <v/>
      </c>
      <c r="J186" s="12">
        <f>IF($A186="","",$I186-$H186)</f>
        <v/>
      </c>
      <c r="K186" s="12">
        <f>IF($A186="","",$G186-SUMIFS(Actuals!$D$5:$D$304,Actuals!$B$5:$B$304,$A186,Actuals!$E$5:$E$304,"&gt;="&amp;DATE(BudgetYear,1,1),Actuals!$E$5:$E$304,"&lt;="&amp;DATE(BudgetYear,12,31)))</f>
        <v/>
      </c>
      <c r="L186" s="13">
        <f>IF($A186="","",IF($G186=0,"",IFERROR(($G186-$K186)/$G186,"")))</f>
        <v/>
      </c>
    </row>
    <row r="187">
      <c r="A187" s="10" t="n"/>
      <c r="B187" s="10" t="n"/>
      <c r="C187" s="11" t="n"/>
      <c r="D187" s="12">
        <f>IF($A187="","",SUMIFS(Actuals!$D$5:$D$304,Actuals!$B$5:$B$304,$A187,Actuals!$E$5:$E$304,MonthStart))</f>
        <v/>
      </c>
      <c r="E187" s="12">
        <f>IF($A187="","",$C187-$D187)</f>
        <v/>
      </c>
      <c r="F187" s="13">
        <f>IF($A187="","",IF($C187=0,"",IFERROR($D187/$C187,"")))</f>
        <v/>
      </c>
      <c r="G187" s="11" t="n"/>
      <c r="H187" s="12">
        <f>IF($A187="","",SUMIFS(Actuals!$D$5:$D$304,Actuals!$B$5:$B$304,$A187,Actuals!$E$5:$E$304,"&gt;="&amp;DATE(BudgetYear,1,1),Actuals!$E$5:$E$304,"&lt;="&amp;MonthStart))</f>
        <v/>
      </c>
      <c r="I187" s="12">
        <f>IF($A187="","",$C187*MonthsElapsed)</f>
        <v/>
      </c>
      <c r="J187" s="12">
        <f>IF($A187="","",$I187-$H187)</f>
        <v/>
      </c>
      <c r="K187" s="12">
        <f>IF($A187="","",$G187-SUMIFS(Actuals!$D$5:$D$304,Actuals!$B$5:$B$304,$A187,Actuals!$E$5:$E$304,"&gt;="&amp;DATE(BudgetYear,1,1),Actuals!$E$5:$E$304,"&lt;="&amp;DATE(BudgetYear,12,31)))</f>
        <v/>
      </c>
      <c r="L187" s="13">
        <f>IF($A187="","",IF($G187=0,"",IFERROR(($G187-$K187)/$G187,"")))</f>
        <v/>
      </c>
    </row>
    <row r="188">
      <c r="A188" s="10" t="n"/>
      <c r="B188" s="10" t="n"/>
      <c r="C188" s="11" t="n"/>
      <c r="D188" s="12">
        <f>IF($A188="","",SUMIFS(Actuals!$D$5:$D$304,Actuals!$B$5:$B$304,$A188,Actuals!$E$5:$E$304,MonthStart))</f>
        <v/>
      </c>
      <c r="E188" s="12">
        <f>IF($A188="","",$C188-$D188)</f>
        <v/>
      </c>
      <c r="F188" s="13">
        <f>IF($A188="","",IF($C188=0,"",IFERROR($D188/$C188,"")))</f>
        <v/>
      </c>
      <c r="G188" s="11" t="n"/>
      <c r="H188" s="12">
        <f>IF($A188="","",SUMIFS(Actuals!$D$5:$D$304,Actuals!$B$5:$B$304,$A188,Actuals!$E$5:$E$304,"&gt;="&amp;DATE(BudgetYear,1,1),Actuals!$E$5:$E$304,"&lt;="&amp;MonthStart))</f>
        <v/>
      </c>
      <c r="I188" s="12">
        <f>IF($A188="","",$C188*MonthsElapsed)</f>
        <v/>
      </c>
      <c r="J188" s="12">
        <f>IF($A188="","",$I188-$H188)</f>
        <v/>
      </c>
      <c r="K188" s="12">
        <f>IF($A188="","",$G188-SUMIFS(Actuals!$D$5:$D$304,Actuals!$B$5:$B$304,$A188,Actuals!$E$5:$E$304,"&gt;="&amp;DATE(BudgetYear,1,1),Actuals!$E$5:$E$304,"&lt;="&amp;DATE(BudgetYear,12,31)))</f>
        <v/>
      </c>
      <c r="L188" s="13">
        <f>IF($A188="","",IF($G188=0,"",IFERROR(($G188-$K188)/$G188,"")))</f>
        <v/>
      </c>
    </row>
    <row r="189">
      <c r="A189" s="10" t="n"/>
      <c r="B189" s="10" t="n"/>
      <c r="C189" s="11" t="n"/>
      <c r="D189" s="12">
        <f>IF($A189="","",SUMIFS(Actuals!$D$5:$D$304,Actuals!$B$5:$B$304,$A189,Actuals!$E$5:$E$304,MonthStart))</f>
        <v/>
      </c>
      <c r="E189" s="12">
        <f>IF($A189="","",$C189-$D189)</f>
        <v/>
      </c>
      <c r="F189" s="13">
        <f>IF($A189="","",IF($C189=0,"",IFERROR($D189/$C189,"")))</f>
        <v/>
      </c>
      <c r="G189" s="11" t="n"/>
      <c r="H189" s="12">
        <f>IF($A189="","",SUMIFS(Actuals!$D$5:$D$304,Actuals!$B$5:$B$304,$A189,Actuals!$E$5:$E$304,"&gt;="&amp;DATE(BudgetYear,1,1),Actuals!$E$5:$E$304,"&lt;="&amp;MonthStart))</f>
        <v/>
      </c>
      <c r="I189" s="12">
        <f>IF($A189="","",$C189*MonthsElapsed)</f>
        <v/>
      </c>
      <c r="J189" s="12">
        <f>IF($A189="","",$I189-$H189)</f>
        <v/>
      </c>
      <c r="K189" s="12">
        <f>IF($A189="","",$G189-SUMIFS(Actuals!$D$5:$D$304,Actuals!$B$5:$B$304,$A189,Actuals!$E$5:$E$304,"&gt;="&amp;DATE(BudgetYear,1,1),Actuals!$E$5:$E$304,"&lt;="&amp;DATE(BudgetYear,12,31)))</f>
        <v/>
      </c>
      <c r="L189" s="13">
        <f>IF($A189="","",IF($G189=0,"",IFERROR(($G189-$K189)/$G189,"")))</f>
        <v/>
      </c>
    </row>
    <row r="190">
      <c r="A190" s="10" t="n"/>
      <c r="B190" s="10" t="n"/>
      <c r="C190" s="11" t="n"/>
      <c r="D190" s="12">
        <f>IF($A190="","",SUMIFS(Actuals!$D$5:$D$304,Actuals!$B$5:$B$304,$A190,Actuals!$E$5:$E$304,MonthStart))</f>
        <v/>
      </c>
      <c r="E190" s="12">
        <f>IF($A190="","",$C190-$D190)</f>
        <v/>
      </c>
      <c r="F190" s="13">
        <f>IF($A190="","",IF($C190=0,"",IFERROR($D190/$C190,"")))</f>
        <v/>
      </c>
      <c r="G190" s="11" t="n"/>
      <c r="H190" s="12">
        <f>IF($A190="","",SUMIFS(Actuals!$D$5:$D$304,Actuals!$B$5:$B$304,$A190,Actuals!$E$5:$E$304,"&gt;="&amp;DATE(BudgetYear,1,1),Actuals!$E$5:$E$304,"&lt;="&amp;MonthStart))</f>
        <v/>
      </c>
      <c r="I190" s="12">
        <f>IF($A190="","",$C190*MonthsElapsed)</f>
        <v/>
      </c>
      <c r="J190" s="12">
        <f>IF($A190="","",$I190-$H190)</f>
        <v/>
      </c>
      <c r="K190" s="12">
        <f>IF($A190="","",$G190-SUMIFS(Actuals!$D$5:$D$304,Actuals!$B$5:$B$304,$A190,Actuals!$E$5:$E$304,"&gt;="&amp;DATE(BudgetYear,1,1),Actuals!$E$5:$E$304,"&lt;="&amp;DATE(BudgetYear,12,31)))</f>
        <v/>
      </c>
      <c r="L190" s="13">
        <f>IF($A190="","",IF($G190=0,"",IFERROR(($G190-$K190)/$G190,"")))</f>
        <v/>
      </c>
    </row>
    <row r="191">
      <c r="A191" s="10" t="n"/>
      <c r="B191" s="10" t="n"/>
      <c r="C191" s="11" t="n"/>
      <c r="D191" s="12">
        <f>IF($A191="","",SUMIFS(Actuals!$D$5:$D$304,Actuals!$B$5:$B$304,$A191,Actuals!$E$5:$E$304,MonthStart))</f>
        <v/>
      </c>
      <c r="E191" s="12">
        <f>IF($A191="","",$C191-$D191)</f>
        <v/>
      </c>
      <c r="F191" s="13">
        <f>IF($A191="","",IF($C191=0,"",IFERROR($D191/$C191,"")))</f>
        <v/>
      </c>
      <c r="G191" s="11" t="n"/>
      <c r="H191" s="12">
        <f>IF($A191="","",SUMIFS(Actuals!$D$5:$D$304,Actuals!$B$5:$B$304,$A191,Actuals!$E$5:$E$304,"&gt;="&amp;DATE(BudgetYear,1,1),Actuals!$E$5:$E$304,"&lt;="&amp;MonthStart))</f>
        <v/>
      </c>
      <c r="I191" s="12">
        <f>IF($A191="","",$C191*MonthsElapsed)</f>
        <v/>
      </c>
      <c r="J191" s="12">
        <f>IF($A191="","",$I191-$H191)</f>
        <v/>
      </c>
      <c r="K191" s="12">
        <f>IF($A191="","",$G191-SUMIFS(Actuals!$D$5:$D$304,Actuals!$B$5:$B$304,$A191,Actuals!$E$5:$E$304,"&gt;="&amp;DATE(BudgetYear,1,1),Actuals!$E$5:$E$304,"&lt;="&amp;DATE(BudgetYear,12,31)))</f>
        <v/>
      </c>
      <c r="L191" s="13">
        <f>IF($A191="","",IF($G191=0,"",IFERROR(($G191-$K191)/$G191,"")))</f>
        <v/>
      </c>
    </row>
    <row r="192">
      <c r="A192" s="10" t="n"/>
      <c r="B192" s="10" t="n"/>
      <c r="C192" s="11" t="n"/>
      <c r="D192" s="12">
        <f>IF($A192="","",SUMIFS(Actuals!$D$5:$D$304,Actuals!$B$5:$B$304,$A192,Actuals!$E$5:$E$304,MonthStart))</f>
        <v/>
      </c>
      <c r="E192" s="12">
        <f>IF($A192="","",$C192-$D192)</f>
        <v/>
      </c>
      <c r="F192" s="13">
        <f>IF($A192="","",IF($C192=0,"",IFERROR($D192/$C192,"")))</f>
        <v/>
      </c>
      <c r="G192" s="11" t="n"/>
      <c r="H192" s="12">
        <f>IF($A192="","",SUMIFS(Actuals!$D$5:$D$304,Actuals!$B$5:$B$304,$A192,Actuals!$E$5:$E$304,"&gt;="&amp;DATE(BudgetYear,1,1),Actuals!$E$5:$E$304,"&lt;="&amp;MonthStart))</f>
        <v/>
      </c>
      <c r="I192" s="12">
        <f>IF($A192="","",$C192*MonthsElapsed)</f>
        <v/>
      </c>
      <c r="J192" s="12">
        <f>IF($A192="","",$I192-$H192)</f>
        <v/>
      </c>
      <c r="K192" s="12">
        <f>IF($A192="","",$G192-SUMIFS(Actuals!$D$5:$D$304,Actuals!$B$5:$B$304,$A192,Actuals!$E$5:$E$304,"&gt;="&amp;DATE(BudgetYear,1,1),Actuals!$E$5:$E$304,"&lt;="&amp;DATE(BudgetYear,12,31)))</f>
        <v/>
      </c>
      <c r="L192" s="13">
        <f>IF($A192="","",IF($G192=0,"",IFERROR(($G192-$K192)/$G192,"")))</f>
        <v/>
      </c>
    </row>
    <row r="193">
      <c r="A193" s="10" t="n"/>
      <c r="B193" s="10" t="n"/>
      <c r="C193" s="11" t="n"/>
      <c r="D193" s="12">
        <f>IF($A193="","",SUMIFS(Actuals!$D$5:$D$304,Actuals!$B$5:$B$304,$A193,Actuals!$E$5:$E$304,MonthStart))</f>
        <v/>
      </c>
      <c r="E193" s="12">
        <f>IF($A193="","",$C193-$D193)</f>
        <v/>
      </c>
      <c r="F193" s="13">
        <f>IF($A193="","",IF($C193=0,"",IFERROR($D193/$C193,"")))</f>
        <v/>
      </c>
      <c r="G193" s="11" t="n"/>
      <c r="H193" s="12">
        <f>IF($A193="","",SUMIFS(Actuals!$D$5:$D$304,Actuals!$B$5:$B$304,$A193,Actuals!$E$5:$E$304,"&gt;="&amp;DATE(BudgetYear,1,1),Actuals!$E$5:$E$304,"&lt;="&amp;MonthStart))</f>
        <v/>
      </c>
      <c r="I193" s="12">
        <f>IF($A193="","",$C193*MonthsElapsed)</f>
        <v/>
      </c>
      <c r="J193" s="12">
        <f>IF($A193="","",$I193-$H193)</f>
        <v/>
      </c>
      <c r="K193" s="12">
        <f>IF($A193="","",$G193-SUMIFS(Actuals!$D$5:$D$304,Actuals!$B$5:$B$304,$A193,Actuals!$E$5:$E$304,"&gt;="&amp;DATE(BudgetYear,1,1),Actuals!$E$5:$E$304,"&lt;="&amp;DATE(BudgetYear,12,31)))</f>
        <v/>
      </c>
      <c r="L193" s="13">
        <f>IF($A193="","",IF($G193=0,"",IFERROR(($G193-$K193)/$G193,"")))</f>
        <v/>
      </c>
    </row>
    <row r="194">
      <c r="A194" s="10" t="n"/>
      <c r="B194" s="10" t="n"/>
      <c r="C194" s="11" t="n"/>
      <c r="D194" s="12">
        <f>IF($A194="","",SUMIFS(Actuals!$D$5:$D$304,Actuals!$B$5:$B$304,$A194,Actuals!$E$5:$E$304,MonthStart))</f>
        <v/>
      </c>
      <c r="E194" s="12">
        <f>IF($A194="","",$C194-$D194)</f>
        <v/>
      </c>
      <c r="F194" s="13">
        <f>IF($A194="","",IF($C194=0,"",IFERROR($D194/$C194,"")))</f>
        <v/>
      </c>
      <c r="G194" s="11" t="n"/>
      <c r="H194" s="12">
        <f>IF($A194="","",SUMIFS(Actuals!$D$5:$D$304,Actuals!$B$5:$B$304,$A194,Actuals!$E$5:$E$304,"&gt;="&amp;DATE(BudgetYear,1,1),Actuals!$E$5:$E$304,"&lt;="&amp;MonthStart))</f>
        <v/>
      </c>
      <c r="I194" s="12">
        <f>IF($A194="","",$C194*MonthsElapsed)</f>
        <v/>
      </c>
      <c r="J194" s="12">
        <f>IF($A194="","",$I194-$H194)</f>
        <v/>
      </c>
      <c r="K194" s="12">
        <f>IF($A194="","",$G194-SUMIFS(Actuals!$D$5:$D$304,Actuals!$B$5:$B$304,$A194,Actuals!$E$5:$E$304,"&gt;="&amp;DATE(BudgetYear,1,1),Actuals!$E$5:$E$304,"&lt;="&amp;DATE(BudgetYear,12,31)))</f>
        <v/>
      </c>
      <c r="L194" s="13">
        <f>IF($A194="","",IF($G194=0,"",IFERROR(($G194-$K194)/$G194,"")))</f>
        <v/>
      </c>
    </row>
    <row r="195">
      <c r="A195" s="10" t="n"/>
      <c r="B195" s="10" t="n"/>
      <c r="C195" s="11" t="n"/>
      <c r="D195" s="12">
        <f>IF($A195="","",SUMIFS(Actuals!$D$5:$D$304,Actuals!$B$5:$B$304,$A195,Actuals!$E$5:$E$304,MonthStart))</f>
        <v/>
      </c>
      <c r="E195" s="12">
        <f>IF($A195="","",$C195-$D195)</f>
        <v/>
      </c>
      <c r="F195" s="13">
        <f>IF($A195="","",IF($C195=0,"",IFERROR($D195/$C195,"")))</f>
        <v/>
      </c>
      <c r="G195" s="11" t="n"/>
      <c r="H195" s="12">
        <f>IF($A195="","",SUMIFS(Actuals!$D$5:$D$304,Actuals!$B$5:$B$304,$A195,Actuals!$E$5:$E$304,"&gt;="&amp;DATE(BudgetYear,1,1),Actuals!$E$5:$E$304,"&lt;="&amp;MonthStart))</f>
        <v/>
      </c>
      <c r="I195" s="12">
        <f>IF($A195="","",$C195*MonthsElapsed)</f>
        <v/>
      </c>
      <c r="J195" s="12">
        <f>IF($A195="","",$I195-$H195)</f>
        <v/>
      </c>
      <c r="K195" s="12">
        <f>IF($A195="","",$G195-SUMIFS(Actuals!$D$5:$D$304,Actuals!$B$5:$B$304,$A195,Actuals!$E$5:$E$304,"&gt;="&amp;DATE(BudgetYear,1,1),Actuals!$E$5:$E$304,"&lt;="&amp;DATE(BudgetYear,12,31)))</f>
        <v/>
      </c>
      <c r="L195" s="13">
        <f>IF($A195="","",IF($G195=0,"",IFERROR(($G195-$K195)/$G195,"")))</f>
        <v/>
      </c>
    </row>
    <row r="196">
      <c r="A196" s="10" t="n"/>
      <c r="B196" s="10" t="n"/>
      <c r="C196" s="11" t="n"/>
      <c r="D196" s="12">
        <f>IF($A196="","",SUMIFS(Actuals!$D$5:$D$304,Actuals!$B$5:$B$304,$A196,Actuals!$E$5:$E$304,MonthStart))</f>
        <v/>
      </c>
      <c r="E196" s="12">
        <f>IF($A196="","",$C196-$D196)</f>
        <v/>
      </c>
      <c r="F196" s="13">
        <f>IF($A196="","",IF($C196=0,"",IFERROR($D196/$C196,"")))</f>
        <v/>
      </c>
      <c r="G196" s="11" t="n"/>
      <c r="H196" s="12">
        <f>IF($A196="","",SUMIFS(Actuals!$D$5:$D$304,Actuals!$B$5:$B$304,$A196,Actuals!$E$5:$E$304,"&gt;="&amp;DATE(BudgetYear,1,1),Actuals!$E$5:$E$304,"&lt;="&amp;MonthStart))</f>
        <v/>
      </c>
      <c r="I196" s="12">
        <f>IF($A196="","",$C196*MonthsElapsed)</f>
        <v/>
      </c>
      <c r="J196" s="12">
        <f>IF($A196="","",$I196-$H196)</f>
        <v/>
      </c>
      <c r="K196" s="12">
        <f>IF($A196="","",$G196-SUMIFS(Actuals!$D$5:$D$304,Actuals!$B$5:$B$304,$A196,Actuals!$E$5:$E$304,"&gt;="&amp;DATE(BudgetYear,1,1),Actuals!$E$5:$E$304,"&lt;="&amp;DATE(BudgetYear,12,31)))</f>
        <v/>
      </c>
      <c r="L196" s="13">
        <f>IF($A196="","",IF($G196=0,"",IFERROR(($G196-$K196)/$G196,"")))</f>
        <v/>
      </c>
    </row>
    <row r="197">
      <c r="A197" s="10" t="n"/>
      <c r="B197" s="10" t="n"/>
      <c r="C197" s="11" t="n"/>
      <c r="D197" s="12">
        <f>IF($A197="","",SUMIFS(Actuals!$D$5:$D$304,Actuals!$B$5:$B$304,$A197,Actuals!$E$5:$E$304,MonthStart))</f>
        <v/>
      </c>
      <c r="E197" s="12">
        <f>IF($A197="","",$C197-$D197)</f>
        <v/>
      </c>
      <c r="F197" s="13">
        <f>IF($A197="","",IF($C197=0,"",IFERROR($D197/$C197,"")))</f>
        <v/>
      </c>
      <c r="G197" s="11" t="n"/>
      <c r="H197" s="12">
        <f>IF($A197="","",SUMIFS(Actuals!$D$5:$D$304,Actuals!$B$5:$B$304,$A197,Actuals!$E$5:$E$304,"&gt;="&amp;DATE(BudgetYear,1,1),Actuals!$E$5:$E$304,"&lt;="&amp;MonthStart))</f>
        <v/>
      </c>
      <c r="I197" s="12">
        <f>IF($A197="","",$C197*MonthsElapsed)</f>
        <v/>
      </c>
      <c r="J197" s="12">
        <f>IF($A197="","",$I197-$H197)</f>
        <v/>
      </c>
      <c r="K197" s="12">
        <f>IF($A197="","",$G197-SUMIFS(Actuals!$D$5:$D$304,Actuals!$B$5:$B$304,$A197,Actuals!$E$5:$E$304,"&gt;="&amp;DATE(BudgetYear,1,1),Actuals!$E$5:$E$304,"&lt;="&amp;DATE(BudgetYear,12,31)))</f>
        <v/>
      </c>
      <c r="L197" s="13">
        <f>IF($A197="","",IF($G197=0,"",IFERROR(($G197-$K197)/$G197,"")))</f>
        <v/>
      </c>
    </row>
    <row r="198">
      <c r="A198" s="10" t="n"/>
      <c r="B198" s="10" t="n"/>
      <c r="C198" s="11" t="n"/>
      <c r="D198" s="12">
        <f>IF($A198="","",SUMIFS(Actuals!$D$5:$D$304,Actuals!$B$5:$B$304,$A198,Actuals!$E$5:$E$304,MonthStart))</f>
        <v/>
      </c>
      <c r="E198" s="12">
        <f>IF($A198="","",$C198-$D198)</f>
        <v/>
      </c>
      <c r="F198" s="13">
        <f>IF($A198="","",IF($C198=0,"",IFERROR($D198/$C198,"")))</f>
        <v/>
      </c>
      <c r="G198" s="11" t="n"/>
      <c r="H198" s="12">
        <f>IF($A198="","",SUMIFS(Actuals!$D$5:$D$304,Actuals!$B$5:$B$304,$A198,Actuals!$E$5:$E$304,"&gt;="&amp;DATE(BudgetYear,1,1),Actuals!$E$5:$E$304,"&lt;="&amp;MonthStart))</f>
        <v/>
      </c>
      <c r="I198" s="12">
        <f>IF($A198="","",$C198*MonthsElapsed)</f>
        <v/>
      </c>
      <c r="J198" s="12">
        <f>IF($A198="","",$I198-$H198)</f>
        <v/>
      </c>
      <c r="K198" s="12">
        <f>IF($A198="","",$G198-SUMIFS(Actuals!$D$5:$D$304,Actuals!$B$5:$B$304,$A198,Actuals!$E$5:$E$304,"&gt;="&amp;DATE(BudgetYear,1,1),Actuals!$E$5:$E$304,"&lt;="&amp;DATE(BudgetYear,12,31)))</f>
        <v/>
      </c>
      <c r="L198" s="13">
        <f>IF($A198="","",IF($G198=0,"",IFERROR(($G198-$K198)/$G198,"")))</f>
        <v/>
      </c>
    </row>
    <row r="199">
      <c r="A199" s="10" t="n"/>
      <c r="B199" s="10" t="n"/>
      <c r="C199" s="11" t="n"/>
      <c r="D199" s="12">
        <f>IF($A199="","",SUMIFS(Actuals!$D$5:$D$304,Actuals!$B$5:$B$304,$A199,Actuals!$E$5:$E$304,MonthStart))</f>
        <v/>
      </c>
      <c r="E199" s="12">
        <f>IF($A199="","",$C199-$D199)</f>
        <v/>
      </c>
      <c r="F199" s="13">
        <f>IF($A199="","",IF($C199=0,"",IFERROR($D199/$C199,"")))</f>
        <v/>
      </c>
      <c r="G199" s="11" t="n"/>
      <c r="H199" s="12">
        <f>IF($A199="","",SUMIFS(Actuals!$D$5:$D$304,Actuals!$B$5:$B$304,$A199,Actuals!$E$5:$E$304,"&gt;="&amp;DATE(BudgetYear,1,1),Actuals!$E$5:$E$304,"&lt;="&amp;MonthStart))</f>
        <v/>
      </c>
      <c r="I199" s="12">
        <f>IF($A199="","",$C199*MonthsElapsed)</f>
        <v/>
      </c>
      <c r="J199" s="12">
        <f>IF($A199="","",$I199-$H199)</f>
        <v/>
      </c>
      <c r="K199" s="12">
        <f>IF($A199="","",$G199-SUMIFS(Actuals!$D$5:$D$304,Actuals!$B$5:$B$304,$A199,Actuals!$E$5:$E$304,"&gt;="&amp;DATE(BudgetYear,1,1),Actuals!$E$5:$E$304,"&lt;="&amp;DATE(BudgetYear,12,31)))</f>
        <v/>
      </c>
      <c r="L199" s="13">
        <f>IF($A199="","",IF($G199=0,"",IFERROR(($G199-$K199)/$G199,"")))</f>
        <v/>
      </c>
    </row>
    <row r="200">
      <c r="A200" s="10" t="n"/>
      <c r="B200" s="10" t="n"/>
      <c r="C200" s="11" t="n"/>
      <c r="D200" s="12">
        <f>IF($A200="","",SUMIFS(Actuals!$D$5:$D$304,Actuals!$B$5:$B$304,$A200,Actuals!$E$5:$E$304,MonthStart))</f>
        <v/>
      </c>
      <c r="E200" s="12">
        <f>IF($A200="","",$C200-$D200)</f>
        <v/>
      </c>
      <c r="F200" s="13">
        <f>IF($A200="","",IF($C200=0,"",IFERROR($D200/$C200,"")))</f>
        <v/>
      </c>
      <c r="G200" s="11" t="n"/>
      <c r="H200" s="12">
        <f>IF($A200="","",SUMIFS(Actuals!$D$5:$D$304,Actuals!$B$5:$B$304,$A200,Actuals!$E$5:$E$304,"&gt;="&amp;DATE(BudgetYear,1,1),Actuals!$E$5:$E$304,"&lt;="&amp;MonthStart))</f>
        <v/>
      </c>
      <c r="I200" s="12">
        <f>IF($A200="","",$C200*MonthsElapsed)</f>
        <v/>
      </c>
      <c r="J200" s="12">
        <f>IF($A200="","",$I200-$H200)</f>
        <v/>
      </c>
      <c r="K200" s="12">
        <f>IF($A200="","",$G200-SUMIFS(Actuals!$D$5:$D$304,Actuals!$B$5:$B$304,$A200,Actuals!$E$5:$E$304,"&gt;="&amp;DATE(BudgetYear,1,1),Actuals!$E$5:$E$304,"&lt;="&amp;DATE(BudgetYear,12,31)))</f>
        <v/>
      </c>
      <c r="L200" s="13">
        <f>IF($A200="","",IF($G200=0,"",IFERROR(($G200-$K200)/$G200,"")))</f>
        <v/>
      </c>
    </row>
    <row r="201">
      <c r="A201" s="10" t="n"/>
      <c r="B201" s="10" t="n"/>
      <c r="C201" s="11" t="n"/>
      <c r="D201" s="12">
        <f>IF($A201="","",SUMIFS(Actuals!$D$5:$D$304,Actuals!$B$5:$B$304,$A201,Actuals!$E$5:$E$304,MonthStart))</f>
        <v/>
      </c>
      <c r="E201" s="12">
        <f>IF($A201="","",$C201-$D201)</f>
        <v/>
      </c>
      <c r="F201" s="13">
        <f>IF($A201="","",IF($C201=0,"",IFERROR($D201/$C201,"")))</f>
        <v/>
      </c>
      <c r="G201" s="11" t="n"/>
      <c r="H201" s="12">
        <f>IF($A201="","",SUMIFS(Actuals!$D$5:$D$304,Actuals!$B$5:$B$304,$A201,Actuals!$E$5:$E$304,"&gt;="&amp;DATE(BudgetYear,1,1),Actuals!$E$5:$E$304,"&lt;="&amp;MonthStart))</f>
        <v/>
      </c>
      <c r="I201" s="12">
        <f>IF($A201="","",$C201*MonthsElapsed)</f>
        <v/>
      </c>
      <c r="J201" s="12">
        <f>IF($A201="","",$I201-$H201)</f>
        <v/>
      </c>
      <c r="K201" s="12">
        <f>IF($A201="","",$G201-SUMIFS(Actuals!$D$5:$D$304,Actuals!$B$5:$B$304,$A201,Actuals!$E$5:$E$304,"&gt;="&amp;DATE(BudgetYear,1,1),Actuals!$E$5:$E$304,"&lt;="&amp;DATE(BudgetYear,12,31)))</f>
        <v/>
      </c>
      <c r="L201" s="13">
        <f>IF($A201="","",IF($G201=0,"",IFERROR(($G201-$K201)/$G201,"")))</f>
        <v/>
      </c>
    </row>
    <row r="202">
      <c r="A202" s="10" t="n"/>
      <c r="B202" s="10" t="n"/>
      <c r="C202" s="11" t="n"/>
      <c r="D202" s="12">
        <f>IF($A202="","",SUMIFS(Actuals!$D$5:$D$304,Actuals!$B$5:$B$304,$A202,Actuals!$E$5:$E$304,MonthStart))</f>
        <v/>
      </c>
      <c r="E202" s="12">
        <f>IF($A202="","",$C202-$D202)</f>
        <v/>
      </c>
      <c r="F202" s="13">
        <f>IF($A202="","",IF($C202=0,"",IFERROR($D202/$C202,"")))</f>
        <v/>
      </c>
      <c r="G202" s="11" t="n"/>
      <c r="H202" s="12">
        <f>IF($A202="","",SUMIFS(Actuals!$D$5:$D$304,Actuals!$B$5:$B$304,$A202,Actuals!$E$5:$E$304,"&gt;="&amp;DATE(BudgetYear,1,1),Actuals!$E$5:$E$304,"&lt;="&amp;MonthStart))</f>
        <v/>
      </c>
      <c r="I202" s="12">
        <f>IF($A202="","",$C202*MonthsElapsed)</f>
        <v/>
      </c>
      <c r="J202" s="12">
        <f>IF($A202="","",$I202-$H202)</f>
        <v/>
      </c>
      <c r="K202" s="12">
        <f>IF($A202="","",$G202-SUMIFS(Actuals!$D$5:$D$304,Actuals!$B$5:$B$304,$A202,Actuals!$E$5:$E$304,"&gt;="&amp;DATE(BudgetYear,1,1),Actuals!$E$5:$E$304,"&lt;="&amp;DATE(BudgetYear,12,31)))</f>
        <v/>
      </c>
      <c r="L202" s="13">
        <f>IF($A202="","",IF($G202=0,"",IFERROR(($G202-$K202)/$G202,"")))</f>
        <v/>
      </c>
    </row>
    <row r="203">
      <c r="A203" s="10" t="n"/>
      <c r="B203" s="10" t="n"/>
      <c r="C203" s="11" t="n"/>
      <c r="D203" s="12">
        <f>IF($A203="","",SUMIFS(Actuals!$D$5:$D$304,Actuals!$B$5:$B$304,$A203,Actuals!$E$5:$E$304,MonthStart))</f>
        <v/>
      </c>
      <c r="E203" s="12">
        <f>IF($A203="","",$C203-$D203)</f>
        <v/>
      </c>
      <c r="F203" s="13">
        <f>IF($A203="","",IF($C203=0,"",IFERROR($D203/$C203,"")))</f>
        <v/>
      </c>
      <c r="G203" s="11" t="n"/>
      <c r="H203" s="12">
        <f>IF($A203="","",SUMIFS(Actuals!$D$5:$D$304,Actuals!$B$5:$B$304,$A203,Actuals!$E$5:$E$304,"&gt;="&amp;DATE(BudgetYear,1,1),Actuals!$E$5:$E$304,"&lt;="&amp;MonthStart))</f>
        <v/>
      </c>
      <c r="I203" s="12">
        <f>IF($A203="","",$C203*MonthsElapsed)</f>
        <v/>
      </c>
      <c r="J203" s="12">
        <f>IF($A203="","",$I203-$H203)</f>
        <v/>
      </c>
      <c r="K203" s="12">
        <f>IF($A203="","",$G203-SUMIFS(Actuals!$D$5:$D$304,Actuals!$B$5:$B$304,$A203,Actuals!$E$5:$E$304,"&gt;="&amp;DATE(BudgetYear,1,1),Actuals!$E$5:$E$304,"&lt;="&amp;DATE(BudgetYear,12,31)))</f>
        <v/>
      </c>
      <c r="L203" s="13">
        <f>IF($A203="","",IF($G203=0,"",IFERROR(($G203-$K203)/$G203,"")))</f>
        <v/>
      </c>
    </row>
    <row r="204">
      <c r="A204" s="10" t="n"/>
      <c r="B204" s="10" t="n"/>
      <c r="C204" s="11" t="n"/>
      <c r="D204" s="12">
        <f>IF($A204="","",SUMIFS(Actuals!$D$5:$D$304,Actuals!$B$5:$B$304,$A204,Actuals!$E$5:$E$304,MonthStart))</f>
        <v/>
      </c>
      <c r="E204" s="12">
        <f>IF($A204="","",$C204-$D204)</f>
        <v/>
      </c>
      <c r="F204" s="13">
        <f>IF($A204="","",IF($C204=0,"",IFERROR($D204/$C204,"")))</f>
        <v/>
      </c>
      <c r="G204" s="11" t="n"/>
      <c r="H204" s="12">
        <f>IF($A204="","",SUMIFS(Actuals!$D$5:$D$304,Actuals!$B$5:$B$304,$A204,Actuals!$E$5:$E$304,"&gt;="&amp;DATE(BudgetYear,1,1),Actuals!$E$5:$E$304,"&lt;="&amp;MonthStart))</f>
        <v/>
      </c>
      <c r="I204" s="12">
        <f>IF($A204="","",$C204*MonthsElapsed)</f>
        <v/>
      </c>
      <c r="J204" s="12">
        <f>IF($A204="","",$I204-$H204)</f>
        <v/>
      </c>
      <c r="K204" s="12">
        <f>IF($A204="","",$G204-SUMIFS(Actuals!$D$5:$D$304,Actuals!$B$5:$B$304,$A204,Actuals!$E$5:$E$304,"&gt;="&amp;DATE(BudgetYear,1,1),Actuals!$E$5:$E$304,"&lt;="&amp;DATE(BudgetYear,12,31)))</f>
        <v/>
      </c>
      <c r="L204" s="13">
        <f>IF($A204="","",IF($G204=0,"",IFERROR(($G204-$K204)/$G204,"")))</f>
        <v/>
      </c>
    </row>
    <row r="205">
      <c r="A205" s="10" t="n"/>
      <c r="B205" s="10" t="n"/>
      <c r="C205" s="11" t="n"/>
      <c r="D205" s="12">
        <f>IF($A205="","",SUMIFS(Actuals!$D$5:$D$304,Actuals!$B$5:$B$304,$A205,Actuals!$E$5:$E$304,MonthStart))</f>
        <v/>
      </c>
      <c r="E205" s="12">
        <f>IF($A205="","",$C205-$D205)</f>
        <v/>
      </c>
      <c r="F205" s="13">
        <f>IF($A205="","",IF($C205=0,"",IFERROR($D205/$C205,"")))</f>
        <v/>
      </c>
      <c r="G205" s="11" t="n"/>
      <c r="H205" s="12">
        <f>IF($A205="","",SUMIFS(Actuals!$D$5:$D$304,Actuals!$B$5:$B$304,$A205,Actuals!$E$5:$E$304,"&gt;="&amp;DATE(BudgetYear,1,1),Actuals!$E$5:$E$304,"&lt;="&amp;MonthStart))</f>
        <v/>
      </c>
      <c r="I205" s="12">
        <f>IF($A205="","",$C205*MonthsElapsed)</f>
        <v/>
      </c>
      <c r="J205" s="12">
        <f>IF($A205="","",$I205-$H205)</f>
        <v/>
      </c>
      <c r="K205" s="12">
        <f>IF($A205="","",$G205-SUMIFS(Actuals!$D$5:$D$304,Actuals!$B$5:$B$304,$A205,Actuals!$E$5:$E$304,"&gt;="&amp;DATE(BudgetYear,1,1),Actuals!$E$5:$E$304,"&lt;="&amp;DATE(BudgetYear,12,31)))</f>
        <v/>
      </c>
      <c r="L205" s="13">
        <f>IF($A205="","",IF($G205=0,"",IFERROR(($G205-$K205)/$G205,"")))</f>
        <v/>
      </c>
    </row>
    <row r="206">
      <c r="A206" s="10" t="n"/>
      <c r="B206" s="10" t="n"/>
      <c r="C206" s="11" t="n"/>
      <c r="D206" s="12">
        <f>IF($A206="","",SUMIFS(Actuals!$D$5:$D$304,Actuals!$B$5:$B$304,$A206,Actuals!$E$5:$E$304,MonthStart))</f>
        <v/>
      </c>
      <c r="E206" s="12">
        <f>IF($A206="","",$C206-$D206)</f>
        <v/>
      </c>
      <c r="F206" s="13">
        <f>IF($A206="","",IF($C206=0,"",IFERROR($D206/$C206,"")))</f>
        <v/>
      </c>
      <c r="G206" s="11" t="n"/>
      <c r="H206" s="12">
        <f>IF($A206="","",SUMIFS(Actuals!$D$5:$D$304,Actuals!$B$5:$B$304,$A206,Actuals!$E$5:$E$304,"&gt;="&amp;DATE(BudgetYear,1,1),Actuals!$E$5:$E$304,"&lt;="&amp;MonthStart))</f>
        <v/>
      </c>
      <c r="I206" s="12">
        <f>IF($A206="","",$C206*MonthsElapsed)</f>
        <v/>
      </c>
      <c r="J206" s="12">
        <f>IF($A206="","",$I206-$H206)</f>
        <v/>
      </c>
      <c r="K206" s="12">
        <f>IF($A206="","",$G206-SUMIFS(Actuals!$D$5:$D$304,Actuals!$B$5:$B$304,$A206,Actuals!$E$5:$E$304,"&gt;="&amp;DATE(BudgetYear,1,1),Actuals!$E$5:$E$304,"&lt;="&amp;DATE(BudgetYear,12,31)))</f>
        <v/>
      </c>
      <c r="L206" s="13">
        <f>IF($A206="","",IF($G206=0,"",IFERROR(($G206-$K206)/$G206,"")))</f>
        <v/>
      </c>
    </row>
    <row r="207">
      <c r="A207" s="10" t="n"/>
      <c r="B207" s="10" t="n"/>
      <c r="C207" s="11" t="n"/>
      <c r="D207" s="12">
        <f>IF($A207="","",SUMIFS(Actuals!$D$5:$D$304,Actuals!$B$5:$B$304,$A207,Actuals!$E$5:$E$304,MonthStart))</f>
        <v/>
      </c>
      <c r="E207" s="12">
        <f>IF($A207="","",$C207-$D207)</f>
        <v/>
      </c>
      <c r="F207" s="13">
        <f>IF($A207="","",IF($C207=0,"",IFERROR($D207/$C207,"")))</f>
        <v/>
      </c>
      <c r="G207" s="11" t="n"/>
      <c r="H207" s="12">
        <f>IF($A207="","",SUMIFS(Actuals!$D$5:$D$304,Actuals!$B$5:$B$304,$A207,Actuals!$E$5:$E$304,"&gt;="&amp;DATE(BudgetYear,1,1),Actuals!$E$5:$E$304,"&lt;="&amp;MonthStart))</f>
        <v/>
      </c>
      <c r="I207" s="12">
        <f>IF($A207="","",$C207*MonthsElapsed)</f>
        <v/>
      </c>
      <c r="J207" s="12">
        <f>IF($A207="","",$I207-$H207)</f>
        <v/>
      </c>
      <c r="K207" s="12">
        <f>IF($A207="","",$G207-SUMIFS(Actuals!$D$5:$D$304,Actuals!$B$5:$B$304,$A207,Actuals!$E$5:$E$304,"&gt;="&amp;DATE(BudgetYear,1,1),Actuals!$E$5:$E$304,"&lt;="&amp;DATE(BudgetYear,12,31)))</f>
        <v/>
      </c>
      <c r="L207" s="13">
        <f>IF($A207="","",IF($G207=0,"",IFERROR(($G207-$K207)/$G207,"")))</f>
        <v/>
      </c>
    </row>
    <row r="208">
      <c r="A208" s="10" t="n"/>
      <c r="B208" s="10" t="n"/>
      <c r="C208" s="11" t="n"/>
      <c r="D208" s="12">
        <f>IF($A208="","",SUMIFS(Actuals!$D$5:$D$304,Actuals!$B$5:$B$304,$A208,Actuals!$E$5:$E$304,MonthStart))</f>
        <v/>
      </c>
      <c r="E208" s="12">
        <f>IF($A208="","",$C208-$D208)</f>
        <v/>
      </c>
      <c r="F208" s="13">
        <f>IF($A208="","",IF($C208=0,"",IFERROR($D208/$C208,"")))</f>
        <v/>
      </c>
      <c r="G208" s="11" t="n"/>
      <c r="H208" s="12">
        <f>IF($A208="","",SUMIFS(Actuals!$D$5:$D$304,Actuals!$B$5:$B$304,$A208,Actuals!$E$5:$E$304,"&gt;="&amp;DATE(BudgetYear,1,1),Actuals!$E$5:$E$304,"&lt;="&amp;MonthStart))</f>
        <v/>
      </c>
      <c r="I208" s="12">
        <f>IF($A208="","",$C208*MonthsElapsed)</f>
        <v/>
      </c>
      <c r="J208" s="12">
        <f>IF($A208="","",$I208-$H208)</f>
        <v/>
      </c>
      <c r="K208" s="12">
        <f>IF($A208="","",$G208-SUMIFS(Actuals!$D$5:$D$304,Actuals!$B$5:$B$304,$A208,Actuals!$E$5:$E$304,"&gt;="&amp;DATE(BudgetYear,1,1),Actuals!$E$5:$E$304,"&lt;="&amp;DATE(BudgetYear,12,31)))</f>
        <v/>
      </c>
      <c r="L208" s="13">
        <f>IF($A208="","",IF($G208=0,"",IFERROR(($G208-$K208)/$G208,"")))</f>
        <v/>
      </c>
    </row>
    <row r="210">
      <c r="A210" s="3" t="inlineStr">
        <is>
          <t>Total</t>
        </is>
      </c>
      <c r="C210" s="14">
        <f>SUM(C$9:C$208)</f>
        <v/>
      </c>
      <c r="D210" s="14">
        <f>SUM(D$9:D$208)</f>
        <v/>
      </c>
      <c r="E210" s="14">
        <f>SUM(E$9:E$208)</f>
        <v/>
      </c>
      <c r="F210" s="15">
        <f>IF(C210=0,"",IFERROR(D210/C210,""))</f>
        <v/>
      </c>
      <c r="G210" s="14">
        <f>SUM(G$9:G$208)</f>
        <v/>
      </c>
      <c r="H210" s="14">
        <f>SUM(H$9:H$208)</f>
        <v/>
      </c>
      <c r="I210" s="14">
        <f>SUM(I$9:I$208)</f>
        <v/>
      </c>
      <c r="J210" s="14">
        <f>SUM(J$9:J$208)</f>
        <v/>
      </c>
      <c r="K210" s="14">
        <f>SUM(K$9:K$208)</f>
        <v/>
      </c>
      <c r="L210" s="15">
        <f>IF(G210=0,"",IFERROR((G210-K210)/G210,""))</f>
        <v/>
      </c>
    </row>
    <row r="212">
      <c r="A212" s="2" t="inlineStr">
        <is>
          <t>Variance is plan minus actual: positive means under budget, negative means over. The same sign convention is used on every tab.</t>
        </is>
      </c>
    </row>
    <row r="213">
      <c r="A213" s="2" t="inlineStr">
        <is>
          <t>Annual plan is entered separately from the monthly plan on purpose. When spend is not even across the year — insurance, annual licences, a quarterly retainer — the annual figure is the real commitment and the monthly plan is the smooth run rate you compare each month against.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304"/>
  <sheetViews>
    <sheetView workbookViewId="0">
      <pane ySplit="4" topLeftCell="A5" activePane="bottomLeft" state="frozen"/>
      <selection pane="bottomLeft" activeCell="A1" sqref="A1"/>
    </sheetView>
  </sheetViews>
  <sheetFormatPr baseColWidth="8" defaultRowHeight="15"/>
  <cols>
    <col width="13" customWidth="1" min="1" max="1"/>
    <col width="24" customWidth="1" min="2" max="2"/>
    <col width="46" customWidth="1" min="3" max="3"/>
    <col width="15" customWidth="1" min="4" max="4"/>
    <col width="13" customWidth="1" min="5" max="5"/>
    <col width="16" customWidth="1" min="6" max="6"/>
    <col width="20" customWidth="1" min="7" max="7"/>
    <col width="20" customWidth="1" min="8" max="8"/>
  </cols>
  <sheetData>
    <row r="1">
      <c r="A1" s="1" t="inlineStr">
        <is>
          <t>Actuals — the transaction-level export, pasted</t>
        </is>
      </c>
    </row>
    <row r="2">
      <c r="A2" s="2" t="inlineStr">
        <is>
          <t>Paste date, category, description and amount. The three calculated columns tell you whether every line will actually reach the budget.</t>
        </is>
      </c>
    </row>
    <row r="4">
      <c r="A4" s="9" t="inlineStr">
        <is>
          <t>Date</t>
        </is>
      </c>
      <c r="B4" s="9" t="inlineStr">
        <is>
          <t>Category</t>
        </is>
      </c>
      <c r="C4" s="9" t="inlineStr">
        <is>
          <t>Description</t>
        </is>
      </c>
      <c r="D4" s="9" t="inlineStr">
        <is>
          <t>Amount</t>
        </is>
      </c>
      <c r="E4" s="9" t="inlineStr">
        <is>
          <t>Month</t>
        </is>
      </c>
      <c r="F4" s="9" t="inlineStr">
        <is>
          <t>Owner</t>
        </is>
      </c>
      <c r="G4" s="9" t="inlineStr">
        <is>
          <t>In the budget?</t>
        </is>
      </c>
      <c r="H4" s="9" t="inlineStr">
        <is>
          <t>In the budget year?</t>
        </is>
      </c>
      <c r="J4" s="3" t="inlineStr">
        <is>
          <t>Transactions loaded</t>
        </is>
      </c>
      <c r="K4" s="7">
        <f>COUNT($D$5:$D$304)</f>
        <v/>
      </c>
    </row>
    <row r="5">
      <c r="A5" s="6" t="n">
        <v>46049</v>
      </c>
      <c r="B5" s="10" t="inlineStr">
        <is>
          <t>Salaries</t>
        </is>
      </c>
      <c r="C5" s="10" t="inlineStr">
        <is>
          <t>Payroll January</t>
        </is>
      </c>
      <c r="D5" s="16" t="n">
        <v>183200</v>
      </c>
      <c r="E5" s="17">
        <f>IF($A5="","",DATE(YEAR($A5),MONTH($A5),1))</f>
        <v/>
      </c>
      <c r="F5" s="18">
        <f>IF($B5="","",IFERROR(INDEX(Budget!$B$9:$B$208,MATCH($B5,Budget!$A$9:$A$208,0)),"⚠ unmapped"))</f>
        <v/>
      </c>
      <c r="G5" s="18">
        <f>IF($B5="","",IF(COUNTIF(Budget!$A$9:$A$208,$B5)=0,"⚠ no such category","Yes"))</f>
        <v/>
      </c>
      <c r="H5" s="18">
        <f>IF($A5="","",IF(YEAR($A5)=BudgetYear,"Yes","⚠ other year"))</f>
        <v/>
      </c>
      <c r="J5" s="19" t="inlineStr">
        <is>
          <t>Total amount</t>
        </is>
      </c>
      <c r="K5" s="12">
        <f>SUM($D$5:$D$304)</f>
        <v/>
      </c>
    </row>
    <row r="6">
      <c r="A6" s="6" t="n">
        <v>46028</v>
      </c>
      <c r="B6" s="10" t="inlineStr">
        <is>
          <t>Cloud &amp; tools</t>
        </is>
      </c>
      <c r="C6" s="10" t="inlineStr">
        <is>
          <t>Cloud hosting</t>
        </is>
      </c>
      <c r="D6" s="16" t="n">
        <v>11400</v>
      </c>
      <c r="E6" s="17">
        <f>IF($A6="","",DATE(YEAR($A6),MONTH($A6),1))</f>
        <v/>
      </c>
      <c r="F6" s="18">
        <f>IF($B6="","",IFERROR(INDEX(Budget!$B$9:$B$208,MATCH($B6,Budget!$A$9:$A$208,0)),"⚠ unmapped"))</f>
        <v/>
      </c>
      <c r="G6" s="18">
        <f>IF($B6="","",IF(COUNTIF(Budget!$A$9:$A$208,$B6)=0,"⚠ no such category","Yes"))</f>
        <v/>
      </c>
      <c r="H6" s="18">
        <f>IF($A6="","",IF(YEAR($A6)=BudgetYear,"Yes","⚠ other year"))</f>
        <v/>
      </c>
      <c r="J6" s="19" t="inlineStr">
        <is>
          <t>In the reporting month</t>
        </is>
      </c>
      <c r="K6" s="12">
        <f>SUMIFS(Actuals!$D$5:$D$304,Actuals!$E$5:$E$304,MonthStart)</f>
        <v/>
      </c>
    </row>
    <row r="7">
      <c r="A7" s="6" t="n">
        <v>46036</v>
      </c>
      <c r="B7" s="10" t="inlineStr">
        <is>
          <t>Marketing</t>
        </is>
      </c>
      <c r="C7" s="10" t="inlineStr">
        <is>
          <t>Paid search and content</t>
        </is>
      </c>
      <c r="D7" s="16" t="n">
        <v>20600</v>
      </c>
      <c r="E7" s="17">
        <f>IF($A7="","",DATE(YEAR($A7),MONTH($A7),1))</f>
        <v/>
      </c>
      <c r="F7" s="18">
        <f>IF($B7="","",IFERROR(INDEX(Budget!$B$9:$B$208,MATCH($B7,Budget!$A$9:$A$208,0)),"⚠ unmapped"))</f>
        <v/>
      </c>
      <c r="G7" s="18">
        <f>IF($B7="","",IF(COUNTIF(Budget!$A$9:$A$208,$B7)=0,"⚠ no such category","Yes"))</f>
        <v/>
      </c>
      <c r="H7" s="18">
        <f>IF($A7="","",IF(YEAR($A7)=BudgetYear,"Yes","⚠ other year"))</f>
        <v/>
      </c>
      <c r="J7" s="19" t="inlineStr">
        <is>
          <t>Lines with no matching category</t>
        </is>
      </c>
      <c r="K7" s="7">
        <f>COUNTIF($G$5:$G$304,"⚠ no such category")</f>
        <v/>
      </c>
    </row>
    <row r="8">
      <c r="A8" s="6" t="n">
        <v>46031</v>
      </c>
      <c r="B8" s="10" t="inlineStr">
        <is>
          <t>Office &amp; travel</t>
        </is>
      </c>
      <c r="C8" s="10" t="inlineStr">
        <is>
          <t>Rent, utilities and travel</t>
        </is>
      </c>
      <c r="D8" s="16" t="n">
        <v>6900</v>
      </c>
      <c r="E8" s="17">
        <f>IF($A8="","",DATE(YEAR($A8),MONTH($A8),1))</f>
        <v/>
      </c>
      <c r="F8" s="18">
        <f>IF($B8="","",IFERROR(INDEX(Budget!$B$9:$B$208,MATCH($B8,Budget!$A$9:$A$208,0)),"⚠ unmapped"))</f>
        <v/>
      </c>
      <c r="G8" s="18">
        <f>IF($B8="","",IF(COUNTIF(Budget!$A$9:$A$208,$B8)=0,"⚠ no such category","Yes"))</f>
        <v/>
      </c>
      <c r="H8" s="18">
        <f>IF($A8="","",IF(YEAR($A8)=BudgetYear,"Yes","⚠ other year"))</f>
        <v/>
      </c>
      <c r="J8" s="19" t="inlineStr">
        <is>
          <t>Lines dated another year</t>
        </is>
      </c>
      <c r="K8" s="20">
        <f>COUNTIF($H$5:$H$304,"⚠ other year")</f>
        <v/>
      </c>
    </row>
    <row r="9">
      <c r="A9" s="6" t="n">
        <v>46078</v>
      </c>
      <c r="B9" s="10" t="inlineStr">
        <is>
          <t>Salaries</t>
        </is>
      </c>
      <c r="C9" s="10" t="inlineStr">
        <is>
          <t>Payroll February</t>
        </is>
      </c>
      <c r="D9" s="16" t="n">
        <v>184900</v>
      </c>
      <c r="E9" s="17">
        <f>IF($A9="","",DATE(YEAR($A9),MONTH($A9),1))</f>
        <v/>
      </c>
      <c r="F9" s="18">
        <f>IF($B9="","",IFERROR(INDEX(Budget!$B$9:$B$208,MATCH($B9,Budget!$A$9:$A$208,0)),"⚠ unmapped"))</f>
        <v/>
      </c>
      <c r="G9" s="18">
        <f>IF($B9="","",IF(COUNTIF(Budget!$A$9:$A$208,$B9)=0,"⚠ no such category","Yes"))</f>
        <v/>
      </c>
      <c r="H9" s="18">
        <f>IF($A9="","",IF(YEAR($A9)=BudgetYear,"Yes","⚠ other year"))</f>
        <v/>
      </c>
    </row>
    <row r="10">
      <c r="A10" s="6" t="n">
        <v>46058</v>
      </c>
      <c r="B10" s="10" t="inlineStr">
        <is>
          <t>Cloud &amp; tools</t>
        </is>
      </c>
      <c r="C10" s="10" t="inlineStr">
        <is>
          <t>Cloud hosting and SaaS</t>
        </is>
      </c>
      <c r="D10" s="16" t="n">
        <v>12050</v>
      </c>
      <c r="E10" s="17">
        <f>IF($A10="","",DATE(YEAR($A10),MONTH($A10),1))</f>
        <v/>
      </c>
      <c r="F10" s="18">
        <f>IF($B10="","",IFERROR(INDEX(Budget!$B$9:$B$208,MATCH($B10,Budget!$A$9:$A$208,0)),"⚠ unmapped"))</f>
        <v/>
      </c>
      <c r="G10" s="18">
        <f>IF($B10="","",IF(COUNTIF(Budget!$A$9:$A$208,$B10)=0,"⚠ no such category","Yes"))</f>
        <v/>
      </c>
      <c r="H10" s="18">
        <f>IF($A10="","",IF(YEAR($A10)=BudgetYear,"Yes","⚠ other year"))</f>
        <v/>
      </c>
      <c r="J10" s="2" t="inlineStr">
        <is>
          <t>Any line flagged in K7 is money the budget cannot see. Give it a category on the Budget sheet rather than leaving it out — an 'Other' line that grows past a few percent is itself the finding.</t>
        </is>
      </c>
    </row>
    <row r="11">
      <c r="A11" s="6" t="n">
        <v>46064</v>
      </c>
      <c r="B11" s="10" t="inlineStr">
        <is>
          <t>Marketing</t>
        </is>
      </c>
      <c r="C11" s="10" t="inlineStr">
        <is>
          <t>Agency retainer Q1 paid in advance</t>
        </is>
      </c>
      <c r="D11" s="16" t="n">
        <v>18000</v>
      </c>
      <c r="E11" s="17">
        <f>IF($A11="","",DATE(YEAR($A11),MONTH($A11),1))</f>
        <v/>
      </c>
      <c r="F11" s="18">
        <f>IF($B11="","",IFERROR(INDEX(Budget!$B$9:$B$208,MATCH($B11,Budget!$A$9:$A$208,0)),"⚠ unmapped"))</f>
        <v/>
      </c>
      <c r="G11" s="18">
        <f>IF($B11="","",IF(COUNTIF(Budget!$A$9:$A$208,$B11)=0,"⚠ no such category","Yes"))</f>
        <v/>
      </c>
      <c r="H11" s="18">
        <f>IF($A11="","",IF(YEAR($A11)=BudgetYear,"Yes","⚠ other year"))</f>
        <v/>
      </c>
    </row>
    <row r="12">
      <c r="A12" s="6" t="n">
        <v>46072</v>
      </c>
      <c r="B12" s="10" t="inlineStr">
        <is>
          <t>Marketing</t>
        </is>
      </c>
      <c r="C12" s="10" t="inlineStr">
        <is>
          <t>Paid search</t>
        </is>
      </c>
      <c r="D12" s="16" t="n">
        <v>15800</v>
      </c>
      <c r="E12" s="17">
        <f>IF($A12="","",DATE(YEAR($A12),MONTH($A12),1))</f>
        <v/>
      </c>
      <c r="F12" s="18">
        <f>IF($B12="","",IFERROR(INDEX(Budget!$B$9:$B$208,MATCH($B12,Budget!$A$9:$A$208,0)),"⚠ unmapped"))</f>
        <v/>
      </c>
      <c r="G12" s="18">
        <f>IF($B12="","",IF(COUNTIF(Budget!$A$9:$A$208,$B12)=0,"⚠ no such category","Yes"))</f>
        <v/>
      </c>
      <c r="H12" s="18">
        <f>IF($A12="","",IF(YEAR($A12)=BudgetYear,"Yes","⚠ other year"))</f>
        <v/>
      </c>
    </row>
    <row r="13">
      <c r="A13" s="6" t="n">
        <v>46062</v>
      </c>
      <c r="B13" s="10" t="inlineStr">
        <is>
          <t>Office &amp; travel</t>
        </is>
      </c>
      <c r="C13" s="10" t="inlineStr">
        <is>
          <t>Rent, utilities and travel</t>
        </is>
      </c>
      <c r="D13" s="16" t="n">
        <v>7250</v>
      </c>
      <c r="E13" s="17">
        <f>IF($A13="","",DATE(YEAR($A13),MONTH($A13),1))</f>
        <v/>
      </c>
      <c r="F13" s="18">
        <f>IF($B13="","",IFERROR(INDEX(Budget!$B$9:$B$208,MATCH($B13,Budget!$A$9:$A$208,0)),"⚠ unmapped"))</f>
        <v/>
      </c>
      <c r="G13" s="18">
        <f>IF($B13="","",IF(COUNTIF(Budget!$A$9:$A$208,$B13)=0,"⚠ no such category","Yes"))</f>
        <v/>
      </c>
      <c r="H13" s="18">
        <f>IF($A13="","",IF(YEAR($A13)=BudgetYear,"Yes","⚠ other year"))</f>
        <v/>
      </c>
    </row>
    <row r="14">
      <c r="A14" s="6" t="n">
        <v>46106</v>
      </c>
      <c r="B14" s="10" t="inlineStr">
        <is>
          <t>Salaries</t>
        </is>
      </c>
      <c r="C14" s="10" t="inlineStr">
        <is>
          <t>Payroll March</t>
        </is>
      </c>
      <c r="D14" s="16" t="n">
        <v>186400</v>
      </c>
      <c r="E14" s="17">
        <f>IF($A14="","",DATE(YEAR($A14),MONTH($A14),1))</f>
        <v/>
      </c>
      <c r="F14" s="18">
        <f>IF($B14="","",IFERROR(INDEX(Budget!$B$9:$B$208,MATCH($B14,Budget!$A$9:$A$208,0)),"⚠ unmapped"))</f>
        <v/>
      </c>
      <c r="G14" s="18">
        <f>IF($B14="","",IF(COUNTIF(Budget!$A$9:$A$208,$B14)=0,"⚠ no such category","Yes"))</f>
        <v/>
      </c>
      <c r="H14" s="18">
        <f>IF($A14="","",IF(YEAR($A14)=BudgetYear,"Yes","⚠ other year"))</f>
        <v/>
      </c>
    </row>
    <row r="15">
      <c r="A15" s="6" t="n">
        <v>46086</v>
      </c>
      <c r="B15" s="10" t="inlineStr">
        <is>
          <t>Cloud &amp; tools</t>
        </is>
      </c>
      <c r="C15" s="10" t="inlineStr">
        <is>
          <t>Cloud hosting</t>
        </is>
      </c>
      <c r="D15" s="16" t="n">
        <v>6240</v>
      </c>
      <c r="E15" s="17">
        <f>IF($A15="","",DATE(YEAR($A15),MONTH($A15),1))</f>
        <v/>
      </c>
      <c r="F15" s="18">
        <f>IF($B15="","",IFERROR(INDEX(Budget!$B$9:$B$208,MATCH($B15,Budget!$A$9:$A$208,0)),"⚠ unmapped"))</f>
        <v/>
      </c>
      <c r="G15" s="18">
        <f>IF($B15="","",IF(COUNTIF(Budget!$A$9:$A$208,$B15)=0,"⚠ no such category","Yes"))</f>
        <v/>
      </c>
      <c r="H15" s="18">
        <f>IF($A15="","",IF(YEAR($A15)=BudgetYear,"Yes","⚠ other year"))</f>
        <v/>
      </c>
    </row>
    <row r="16">
      <c r="A16" s="6" t="n">
        <v>46093</v>
      </c>
      <c r="B16" s="10" t="inlineStr">
        <is>
          <t>Cloud &amp; tools</t>
        </is>
      </c>
      <c r="C16" s="10" t="inlineStr">
        <is>
          <t>SaaS subscriptions</t>
        </is>
      </c>
      <c r="D16" s="16" t="n">
        <v>3640</v>
      </c>
      <c r="E16" s="17">
        <f>IF($A16="","",DATE(YEAR($A16),MONTH($A16),1))</f>
        <v/>
      </c>
      <c r="F16" s="18">
        <f>IF($B16="","",IFERROR(INDEX(Budget!$B$9:$B$208,MATCH($B16,Budget!$A$9:$A$208,0)),"⚠ unmapped"))</f>
        <v/>
      </c>
      <c r="G16" s="18">
        <f>IF($B16="","",IF(COUNTIF(Budget!$A$9:$A$208,$B16)=0,"⚠ no such category","Yes"))</f>
        <v/>
      </c>
      <c r="H16" s="18">
        <f>IF($A16="","",IF(YEAR($A16)=BudgetYear,"Yes","⚠ other year"))</f>
        <v/>
      </c>
    </row>
    <row r="17">
      <c r="A17" s="6" t="n">
        <v>46083</v>
      </c>
      <c r="B17" s="10" t="inlineStr">
        <is>
          <t>Marketing</t>
        </is>
      </c>
      <c r="C17" s="10" t="inlineStr">
        <is>
          <t>Agency retainer Q2 paid in advance</t>
        </is>
      </c>
      <c r="D17" s="16" t="n">
        <v>18000</v>
      </c>
      <c r="E17" s="17">
        <f>IF($A17="","",DATE(YEAR($A17),MONTH($A17),1))</f>
        <v/>
      </c>
      <c r="F17" s="18">
        <f>IF($B17="","",IFERROR(INDEX(Budget!$B$9:$B$208,MATCH($B17,Budget!$A$9:$A$208,0)),"⚠ unmapped"))</f>
        <v/>
      </c>
      <c r="G17" s="18">
        <f>IF($B17="","",IF(COUNTIF(Budget!$A$9:$A$208,$B17)=0,"⚠ no such category","Yes"))</f>
        <v/>
      </c>
      <c r="H17" s="18">
        <f>IF($A17="","",IF(YEAR($A17)=BudgetYear,"Yes","⚠ other year"))</f>
        <v/>
      </c>
    </row>
    <row r="18">
      <c r="A18" s="6" t="n">
        <v>46099</v>
      </c>
      <c r="B18" s="10" t="inlineStr">
        <is>
          <t>Marketing</t>
        </is>
      </c>
      <c r="C18" s="10" t="inlineStr">
        <is>
          <t>Paid search</t>
        </is>
      </c>
      <c r="D18" s="16" t="n">
        <v>7140</v>
      </c>
      <c r="E18" s="17">
        <f>IF($A18="","",DATE(YEAR($A18),MONTH($A18),1))</f>
        <v/>
      </c>
      <c r="F18" s="18">
        <f>IF($B18="","",IFERROR(INDEX(Budget!$B$9:$B$208,MATCH($B18,Budget!$A$9:$A$208,0)),"⚠ unmapped"))</f>
        <v/>
      </c>
      <c r="G18" s="18">
        <f>IF($B18="","",IF(COUNTIF(Budget!$A$9:$A$208,$B18)=0,"⚠ no such category","Yes"))</f>
        <v/>
      </c>
      <c r="H18" s="18">
        <f>IF($A18="","",IF(YEAR($A18)=BudgetYear,"Yes","⚠ other year"))</f>
        <v/>
      </c>
    </row>
    <row r="19">
      <c r="A19" s="6" t="n">
        <v>46108</v>
      </c>
      <c r="B19" s="10" t="inlineStr">
        <is>
          <t>Marketing</t>
        </is>
      </c>
      <c r="C19" s="10" t="inlineStr">
        <is>
          <t>Trade event stand</t>
        </is>
      </c>
      <c r="D19" s="16" t="n">
        <v>3000</v>
      </c>
      <c r="E19" s="17">
        <f>IF($A19="","",DATE(YEAR($A19),MONTH($A19),1))</f>
        <v/>
      </c>
      <c r="F19" s="18">
        <f>IF($B19="","",IFERROR(INDEX(Budget!$B$9:$B$208,MATCH($B19,Budget!$A$9:$A$208,0)),"⚠ unmapped"))</f>
        <v/>
      </c>
      <c r="G19" s="18">
        <f>IF($B19="","",IF(COUNTIF(Budget!$A$9:$A$208,$B19)=0,"⚠ no such category","Yes"))</f>
        <v/>
      </c>
      <c r="H19" s="18">
        <f>IF($A19="","",IF(YEAR($A19)=BudgetYear,"Yes","⚠ other year"))</f>
        <v/>
      </c>
    </row>
    <row r="20">
      <c r="A20" s="6" t="n">
        <v>46089</v>
      </c>
      <c r="B20" s="10" t="inlineStr">
        <is>
          <t>Office &amp; travel</t>
        </is>
      </c>
      <c r="C20" s="10" t="inlineStr">
        <is>
          <t>Office rent and utilities</t>
        </is>
      </c>
      <c r="D20" s="16" t="n">
        <v>3600</v>
      </c>
      <c r="E20" s="17">
        <f>IF($A20="","",DATE(YEAR($A20),MONTH($A20),1))</f>
        <v/>
      </c>
      <c r="F20" s="18">
        <f>IF($B20="","",IFERROR(INDEX(Budget!$B$9:$B$208,MATCH($B20,Budget!$A$9:$A$208,0)),"⚠ unmapped"))</f>
        <v/>
      </c>
      <c r="G20" s="18">
        <f>IF($B20="","",IF(COUNTIF(Budget!$A$9:$A$208,$B20)=0,"⚠ no such category","Yes"))</f>
        <v/>
      </c>
      <c r="H20" s="18">
        <f>IF($A20="","",IF(YEAR($A20)=BudgetYear,"Yes","⚠ other year"))</f>
        <v/>
      </c>
    </row>
    <row r="21">
      <c r="A21" s="6" t="n">
        <v>46101</v>
      </c>
      <c r="B21" s="10" t="inlineStr">
        <is>
          <t>Office &amp; travel</t>
        </is>
      </c>
      <c r="C21" s="10" t="inlineStr">
        <is>
          <t>Travel — client visits</t>
        </is>
      </c>
      <c r="D21" s="16" t="n">
        <v>1420</v>
      </c>
      <c r="E21" s="17">
        <f>IF($A21="","",DATE(YEAR($A21),MONTH($A21),1))</f>
        <v/>
      </c>
      <c r="F21" s="18">
        <f>IF($B21="","",IFERROR(INDEX(Budget!$B$9:$B$208,MATCH($B21,Budget!$A$9:$A$208,0)),"⚠ unmapped"))</f>
        <v/>
      </c>
      <c r="G21" s="18">
        <f>IF($B21="","",IF(COUNTIF(Budget!$A$9:$A$208,$B21)=0,"⚠ no such category","Yes"))</f>
        <v/>
      </c>
      <c r="H21" s="18">
        <f>IF($A21="","",IF(YEAR($A21)=BudgetYear,"Yes","⚠ other year"))</f>
        <v/>
      </c>
    </row>
    <row r="22">
      <c r="A22" s="6" t="n"/>
      <c r="B22" s="10" t="n"/>
      <c r="C22" s="10" t="n"/>
      <c r="D22" s="16" t="n"/>
      <c r="E22" s="17">
        <f>IF($A22="","",DATE(YEAR($A22),MONTH($A22),1))</f>
        <v/>
      </c>
      <c r="F22" s="18">
        <f>IF($B22="","",IFERROR(INDEX(Budget!$B$9:$B$208,MATCH($B22,Budget!$A$9:$A$208,0)),"⚠ unmapped"))</f>
        <v/>
      </c>
      <c r="G22" s="18">
        <f>IF($B22="","",IF(COUNTIF(Budget!$A$9:$A$208,$B22)=0,"⚠ no such category","Yes"))</f>
        <v/>
      </c>
      <c r="H22" s="18">
        <f>IF($A22="","",IF(YEAR($A22)=BudgetYear,"Yes","⚠ other year"))</f>
        <v/>
      </c>
    </row>
    <row r="23">
      <c r="A23" s="6" t="n"/>
      <c r="B23" s="10" t="n"/>
      <c r="C23" s="10" t="n"/>
      <c r="D23" s="16" t="n"/>
      <c r="E23" s="17">
        <f>IF($A23="","",DATE(YEAR($A23),MONTH($A23),1))</f>
        <v/>
      </c>
      <c r="F23" s="18">
        <f>IF($B23="","",IFERROR(INDEX(Budget!$B$9:$B$208,MATCH($B23,Budget!$A$9:$A$208,0)),"⚠ unmapped"))</f>
        <v/>
      </c>
      <c r="G23" s="18">
        <f>IF($B23="","",IF(COUNTIF(Budget!$A$9:$A$208,$B23)=0,"⚠ no such category","Yes"))</f>
        <v/>
      </c>
      <c r="H23" s="18">
        <f>IF($A23="","",IF(YEAR($A23)=BudgetYear,"Yes","⚠ other year"))</f>
        <v/>
      </c>
    </row>
    <row r="24">
      <c r="A24" s="6" t="n"/>
      <c r="B24" s="10" t="n"/>
      <c r="C24" s="10" t="n"/>
      <c r="D24" s="16" t="n"/>
      <c r="E24" s="17">
        <f>IF($A24="","",DATE(YEAR($A24),MONTH($A24),1))</f>
        <v/>
      </c>
      <c r="F24" s="18">
        <f>IF($B24="","",IFERROR(INDEX(Budget!$B$9:$B$208,MATCH($B24,Budget!$A$9:$A$208,0)),"⚠ unmapped"))</f>
        <v/>
      </c>
      <c r="G24" s="18">
        <f>IF($B24="","",IF(COUNTIF(Budget!$A$9:$A$208,$B24)=0,"⚠ no such category","Yes"))</f>
        <v/>
      </c>
      <c r="H24" s="18">
        <f>IF($A24="","",IF(YEAR($A24)=BudgetYear,"Yes","⚠ other year"))</f>
        <v/>
      </c>
    </row>
    <row r="25">
      <c r="A25" s="6" t="n"/>
      <c r="B25" s="10" t="n"/>
      <c r="C25" s="10" t="n"/>
      <c r="D25" s="16" t="n"/>
      <c r="E25" s="17">
        <f>IF($A25="","",DATE(YEAR($A25),MONTH($A25),1))</f>
        <v/>
      </c>
      <c r="F25" s="18">
        <f>IF($B25="","",IFERROR(INDEX(Budget!$B$9:$B$208,MATCH($B25,Budget!$A$9:$A$208,0)),"⚠ unmapped"))</f>
        <v/>
      </c>
      <c r="G25" s="18">
        <f>IF($B25="","",IF(COUNTIF(Budget!$A$9:$A$208,$B25)=0,"⚠ no such category","Yes"))</f>
        <v/>
      </c>
      <c r="H25" s="18">
        <f>IF($A25="","",IF(YEAR($A25)=BudgetYear,"Yes","⚠ other year"))</f>
        <v/>
      </c>
    </row>
    <row r="26">
      <c r="A26" s="6" t="n"/>
      <c r="B26" s="10" t="n"/>
      <c r="C26" s="10" t="n"/>
      <c r="D26" s="16" t="n"/>
      <c r="E26" s="17">
        <f>IF($A26="","",DATE(YEAR($A26),MONTH($A26),1))</f>
        <v/>
      </c>
      <c r="F26" s="18">
        <f>IF($B26="","",IFERROR(INDEX(Budget!$B$9:$B$208,MATCH($B26,Budget!$A$9:$A$208,0)),"⚠ unmapped"))</f>
        <v/>
      </c>
      <c r="G26" s="18">
        <f>IF($B26="","",IF(COUNTIF(Budget!$A$9:$A$208,$B26)=0,"⚠ no such category","Yes"))</f>
        <v/>
      </c>
      <c r="H26" s="18">
        <f>IF($A26="","",IF(YEAR($A26)=BudgetYear,"Yes","⚠ other year"))</f>
        <v/>
      </c>
    </row>
    <row r="27">
      <c r="A27" s="6" t="n"/>
      <c r="B27" s="10" t="n"/>
      <c r="C27" s="10" t="n"/>
      <c r="D27" s="16" t="n"/>
      <c r="E27" s="17">
        <f>IF($A27="","",DATE(YEAR($A27),MONTH($A27),1))</f>
        <v/>
      </c>
      <c r="F27" s="18">
        <f>IF($B27="","",IFERROR(INDEX(Budget!$B$9:$B$208,MATCH($B27,Budget!$A$9:$A$208,0)),"⚠ unmapped"))</f>
        <v/>
      </c>
      <c r="G27" s="18">
        <f>IF($B27="","",IF(COUNTIF(Budget!$A$9:$A$208,$B27)=0,"⚠ no such category","Yes"))</f>
        <v/>
      </c>
      <c r="H27" s="18">
        <f>IF($A27="","",IF(YEAR($A27)=BudgetYear,"Yes","⚠ other year"))</f>
        <v/>
      </c>
    </row>
    <row r="28">
      <c r="A28" s="6" t="n"/>
      <c r="B28" s="10" t="n"/>
      <c r="C28" s="10" t="n"/>
      <c r="D28" s="16" t="n"/>
      <c r="E28" s="17">
        <f>IF($A28="","",DATE(YEAR($A28),MONTH($A28),1))</f>
        <v/>
      </c>
      <c r="F28" s="18">
        <f>IF($B28="","",IFERROR(INDEX(Budget!$B$9:$B$208,MATCH($B28,Budget!$A$9:$A$208,0)),"⚠ unmapped"))</f>
        <v/>
      </c>
      <c r="G28" s="18">
        <f>IF($B28="","",IF(COUNTIF(Budget!$A$9:$A$208,$B28)=0,"⚠ no such category","Yes"))</f>
        <v/>
      </c>
      <c r="H28" s="18">
        <f>IF($A28="","",IF(YEAR($A28)=BudgetYear,"Yes","⚠ other year"))</f>
        <v/>
      </c>
    </row>
    <row r="29">
      <c r="A29" s="6" t="n"/>
      <c r="B29" s="10" t="n"/>
      <c r="C29" s="10" t="n"/>
      <c r="D29" s="16" t="n"/>
      <c r="E29" s="17">
        <f>IF($A29="","",DATE(YEAR($A29),MONTH($A29),1))</f>
        <v/>
      </c>
      <c r="F29" s="18">
        <f>IF($B29="","",IFERROR(INDEX(Budget!$B$9:$B$208,MATCH($B29,Budget!$A$9:$A$208,0)),"⚠ unmapped"))</f>
        <v/>
      </c>
      <c r="G29" s="18">
        <f>IF($B29="","",IF(COUNTIF(Budget!$A$9:$A$208,$B29)=0,"⚠ no such category","Yes"))</f>
        <v/>
      </c>
      <c r="H29" s="18">
        <f>IF($A29="","",IF(YEAR($A29)=BudgetYear,"Yes","⚠ other year"))</f>
        <v/>
      </c>
    </row>
    <row r="30">
      <c r="A30" s="6" t="n"/>
      <c r="B30" s="10" t="n"/>
      <c r="C30" s="10" t="n"/>
      <c r="D30" s="16" t="n"/>
      <c r="E30" s="17">
        <f>IF($A30="","",DATE(YEAR($A30),MONTH($A30),1))</f>
        <v/>
      </c>
      <c r="F30" s="18">
        <f>IF($B30="","",IFERROR(INDEX(Budget!$B$9:$B$208,MATCH($B30,Budget!$A$9:$A$208,0)),"⚠ unmapped"))</f>
        <v/>
      </c>
      <c r="G30" s="18">
        <f>IF($B30="","",IF(COUNTIF(Budget!$A$9:$A$208,$B30)=0,"⚠ no such category","Yes"))</f>
        <v/>
      </c>
      <c r="H30" s="18">
        <f>IF($A30="","",IF(YEAR($A30)=BudgetYear,"Yes","⚠ other year"))</f>
        <v/>
      </c>
    </row>
    <row r="31">
      <c r="A31" s="6" t="n"/>
      <c r="B31" s="10" t="n"/>
      <c r="C31" s="10" t="n"/>
      <c r="D31" s="16" t="n"/>
      <c r="E31" s="17">
        <f>IF($A31="","",DATE(YEAR($A31),MONTH($A31),1))</f>
        <v/>
      </c>
      <c r="F31" s="18">
        <f>IF($B31="","",IFERROR(INDEX(Budget!$B$9:$B$208,MATCH($B31,Budget!$A$9:$A$208,0)),"⚠ unmapped"))</f>
        <v/>
      </c>
      <c r="G31" s="18">
        <f>IF($B31="","",IF(COUNTIF(Budget!$A$9:$A$208,$B31)=0,"⚠ no such category","Yes"))</f>
        <v/>
      </c>
      <c r="H31" s="18">
        <f>IF($A31="","",IF(YEAR($A31)=BudgetYear,"Yes","⚠ other year"))</f>
        <v/>
      </c>
    </row>
    <row r="32">
      <c r="A32" s="6" t="n"/>
      <c r="B32" s="10" t="n"/>
      <c r="C32" s="10" t="n"/>
      <c r="D32" s="16" t="n"/>
      <c r="E32" s="17">
        <f>IF($A32="","",DATE(YEAR($A32),MONTH($A32),1))</f>
        <v/>
      </c>
      <c r="F32" s="18">
        <f>IF($B32="","",IFERROR(INDEX(Budget!$B$9:$B$208,MATCH($B32,Budget!$A$9:$A$208,0)),"⚠ unmapped"))</f>
        <v/>
      </c>
      <c r="G32" s="18">
        <f>IF($B32="","",IF(COUNTIF(Budget!$A$9:$A$208,$B32)=0,"⚠ no such category","Yes"))</f>
        <v/>
      </c>
      <c r="H32" s="18">
        <f>IF($A32="","",IF(YEAR($A32)=BudgetYear,"Yes","⚠ other year"))</f>
        <v/>
      </c>
    </row>
    <row r="33">
      <c r="A33" s="6" t="n"/>
      <c r="B33" s="10" t="n"/>
      <c r="C33" s="10" t="n"/>
      <c r="D33" s="16" t="n"/>
      <c r="E33" s="17">
        <f>IF($A33="","",DATE(YEAR($A33),MONTH($A33),1))</f>
        <v/>
      </c>
      <c r="F33" s="18">
        <f>IF($B33="","",IFERROR(INDEX(Budget!$B$9:$B$208,MATCH($B33,Budget!$A$9:$A$208,0)),"⚠ unmapped"))</f>
        <v/>
      </c>
      <c r="G33" s="18">
        <f>IF($B33="","",IF(COUNTIF(Budget!$A$9:$A$208,$B33)=0,"⚠ no such category","Yes"))</f>
        <v/>
      </c>
      <c r="H33" s="18">
        <f>IF($A33="","",IF(YEAR($A33)=BudgetYear,"Yes","⚠ other year"))</f>
        <v/>
      </c>
    </row>
    <row r="34">
      <c r="A34" s="6" t="n"/>
      <c r="B34" s="10" t="n"/>
      <c r="C34" s="10" t="n"/>
      <c r="D34" s="16" t="n"/>
      <c r="E34" s="17">
        <f>IF($A34="","",DATE(YEAR($A34),MONTH($A34),1))</f>
        <v/>
      </c>
      <c r="F34" s="18">
        <f>IF($B34="","",IFERROR(INDEX(Budget!$B$9:$B$208,MATCH($B34,Budget!$A$9:$A$208,0)),"⚠ unmapped"))</f>
        <v/>
      </c>
      <c r="G34" s="18">
        <f>IF($B34="","",IF(COUNTIF(Budget!$A$9:$A$208,$B34)=0,"⚠ no such category","Yes"))</f>
        <v/>
      </c>
      <c r="H34" s="18">
        <f>IF($A34="","",IF(YEAR($A34)=BudgetYear,"Yes","⚠ other year"))</f>
        <v/>
      </c>
    </row>
    <row r="35">
      <c r="A35" s="6" t="n"/>
      <c r="B35" s="10" t="n"/>
      <c r="C35" s="10" t="n"/>
      <c r="D35" s="16" t="n"/>
      <c r="E35" s="17">
        <f>IF($A35="","",DATE(YEAR($A35),MONTH($A35),1))</f>
        <v/>
      </c>
      <c r="F35" s="18">
        <f>IF($B35="","",IFERROR(INDEX(Budget!$B$9:$B$208,MATCH($B35,Budget!$A$9:$A$208,0)),"⚠ unmapped"))</f>
        <v/>
      </c>
      <c r="G35" s="18">
        <f>IF($B35="","",IF(COUNTIF(Budget!$A$9:$A$208,$B35)=0,"⚠ no such category","Yes"))</f>
        <v/>
      </c>
      <c r="H35" s="18">
        <f>IF($A35="","",IF(YEAR($A35)=BudgetYear,"Yes","⚠ other year"))</f>
        <v/>
      </c>
    </row>
    <row r="36">
      <c r="A36" s="6" t="n"/>
      <c r="B36" s="10" t="n"/>
      <c r="C36" s="10" t="n"/>
      <c r="D36" s="16" t="n"/>
      <c r="E36" s="17">
        <f>IF($A36="","",DATE(YEAR($A36),MONTH($A36),1))</f>
        <v/>
      </c>
      <c r="F36" s="18">
        <f>IF($B36="","",IFERROR(INDEX(Budget!$B$9:$B$208,MATCH($B36,Budget!$A$9:$A$208,0)),"⚠ unmapped"))</f>
        <v/>
      </c>
      <c r="G36" s="18">
        <f>IF($B36="","",IF(COUNTIF(Budget!$A$9:$A$208,$B36)=0,"⚠ no such category","Yes"))</f>
        <v/>
      </c>
      <c r="H36" s="18">
        <f>IF($A36="","",IF(YEAR($A36)=BudgetYear,"Yes","⚠ other year"))</f>
        <v/>
      </c>
    </row>
    <row r="37">
      <c r="A37" s="6" t="n"/>
      <c r="B37" s="10" t="n"/>
      <c r="C37" s="10" t="n"/>
      <c r="D37" s="16" t="n"/>
      <c r="E37" s="17">
        <f>IF($A37="","",DATE(YEAR($A37),MONTH($A37),1))</f>
        <v/>
      </c>
      <c r="F37" s="18">
        <f>IF($B37="","",IFERROR(INDEX(Budget!$B$9:$B$208,MATCH($B37,Budget!$A$9:$A$208,0)),"⚠ unmapped"))</f>
        <v/>
      </c>
      <c r="G37" s="18">
        <f>IF($B37="","",IF(COUNTIF(Budget!$A$9:$A$208,$B37)=0,"⚠ no such category","Yes"))</f>
        <v/>
      </c>
      <c r="H37" s="18">
        <f>IF($A37="","",IF(YEAR($A37)=BudgetYear,"Yes","⚠ other year"))</f>
        <v/>
      </c>
    </row>
    <row r="38">
      <c r="A38" s="6" t="n"/>
      <c r="B38" s="10" t="n"/>
      <c r="C38" s="10" t="n"/>
      <c r="D38" s="16" t="n"/>
      <c r="E38" s="17">
        <f>IF($A38="","",DATE(YEAR($A38),MONTH($A38),1))</f>
        <v/>
      </c>
      <c r="F38" s="18">
        <f>IF($B38="","",IFERROR(INDEX(Budget!$B$9:$B$208,MATCH($B38,Budget!$A$9:$A$208,0)),"⚠ unmapped"))</f>
        <v/>
      </c>
      <c r="G38" s="18">
        <f>IF($B38="","",IF(COUNTIF(Budget!$A$9:$A$208,$B38)=0,"⚠ no such category","Yes"))</f>
        <v/>
      </c>
      <c r="H38" s="18">
        <f>IF($A38="","",IF(YEAR($A38)=BudgetYear,"Yes","⚠ other year"))</f>
        <v/>
      </c>
    </row>
    <row r="39">
      <c r="A39" s="6" t="n"/>
      <c r="B39" s="10" t="n"/>
      <c r="C39" s="10" t="n"/>
      <c r="D39" s="16" t="n"/>
      <c r="E39" s="17">
        <f>IF($A39="","",DATE(YEAR($A39),MONTH($A39),1))</f>
        <v/>
      </c>
      <c r="F39" s="18">
        <f>IF($B39="","",IFERROR(INDEX(Budget!$B$9:$B$208,MATCH($B39,Budget!$A$9:$A$208,0)),"⚠ unmapped"))</f>
        <v/>
      </c>
      <c r="G39" s="18">
        <f>IF($B39="","",IF(COUNTIF(Budget!$A$9:$A$208,$B39)=0,"⚠ no such category","Yes"))</f>
        <v/>
      </c>
      <c r="H39" s="18">
        <f>IF($A39="","",IF(YEAR($A39)=BudgetYear,"Yes","⚠ other year"))</f>
        <v/>
      </c>
    </row>
    <row r="40">
      <c r="A40" s="6" t="n"/>
      <c r="B40" s="10" t="n"/>
      <c r="C40" s="10" t="n"/>
      <c r="D40" s="16" t="n"/>
      <c r="E40" s="17">
        <f>IF($A40="","",DATE(YEAR($A40),MONTH($A40),1))</f>
        <v/>
      </c>
      <c r="F40" s="18">
        <f>IF($B40="","",IFERROR(INDEX(Budget!$B$9:$B$208,MATCH($B40,Budget!$A$9:$A$208,0)),"⚠ unmapped"))</f>
        <v/>
      </c>
      <c r="G40" s="18">
        <f>IF($B40="","",IF(COUNTIF(Budget!$A$9:$A$208,$B40)=0,"⚠ no such category","Yes"))</f>
        <v/>
      </c>
      <c r="H40" s="18">
        <f>IF($A40="","",IF(YEAR($A40)=BudgetYear,"Yes","⚠ other year"))</f>
        <v/>
      </c>
    </row>
    <row r="41">
      <c r="A41" s="6" t="n"/>
      <c r="B41" s="10" t="n"/>
      <c r="C41" s="10" t="n"/>
      <c r="D41" s="16" t="n"/>
      <c r="E41" s="17">
        <f>IF($A41="","",DATE(YEAR($A41),MONTH($A41),1))</f>
        <v/>
      </c>
      <c r="F41" s="18">
        <f>IF($B41="","",IFERROR(INDEX(Budget!$B$9:$B$208,MATCH($B41,Budget!$A$9:$A$208,0)),"⚠ unmapped"))</f>
        <v/>
      </c>
      <c r="G41" s="18">
        <f>IF($B41="","",IF(COUNTIF(Budget!$A$9:$A$208,$B41)=0,"⚠ no such category","Yes"))</f>
        <v/>
      </c>
      <c r="H41" s="18">
        <f>IF($A41="","",IF(YEAR($A41)=BudgetYear,"Yes","⚠ other year"))</f>
        <v/>
      </c>
    </row>
    <row r="42">
      <c r="A42" s="6" t="n"/>
      <c r="B42" s="10" t="n"/>
      <c r="C42" s="10" t="n"/>
      <c r="D42" s="16" t="n"/>
      <c r="E42" s="17">
        <f>IF($A42="","",DATE(YEAR($A42),MONTH($A42),1))</f>
        <v/>
      </c>
      <c r="F42" s="18">
        <f>IF($B42="","",IFERROR(INDEX(Budget!$B$9:$B$208,MATCH($B42,Budget!$A$9:$A$208,0)),"⚠ unmapped"))</f>
        <v/>
      </c>
      <c r="G42" s="18">
        <f>IF($B42="","",IF(COUNTIF(Budget!$A$9:$A$208,$B42)=0,"⚠ no such category","Yes"))</f>
        <v/>
      </c>
      <c r="H42" s="18">
        <f>IF($A42="","",IF(YEAR($A42)=BudgetYear,"Yes","⚠ other year"))</f>
        <v/>
      </c>
    </row>
    <row r="43">
      <c r="A43" s="6" t="n"/>
      <c r="B43" s="10" t="n"/>
      <c r="C43" s="10" t="n"/>
      <c r="D43" s="16" t="n"/>
      <c r="E43" s="17">
        <f>IF($A43="","",DATE(YEAR($A43),MONTH($A43),1))</f>
        <v/>
      </c>
      <c r="F43" s="18">
        <f>IF($B43="","",IFERROR(INDEX(Budget!$B$9:$B$208,MATCH($B43,Budget!$A$9:$A$208,0)),"⚠ unmapped"))</f>
        <v/>
      </c>
      <c r="G43" s="18">
        <f>IF($B43="","",IF(COUNTIF(Budget!$A$9:$A$208,$B43)=0,"⚠ no such category","Yes"))</f>
        <v/>
      </c>
      <c r="H43" s="18">
        <f>IF($A43="","",IF(YEAR($A43)=BudgetYear,"Yes","⚠ other year"))</f>
        <v/>
      </c>
    </row>
    <row r="44">
      <c r="A44" s="6" t="n"/>
      <c r="B44" s="10" t="n"/>
      <c r="C44" s="10" t="n"/>
      <c r="D44" s="16" t="n"/>
      <c r="E44" s="17">
        <f>IF($A44="","",DATE(YEAR($A44),MONTH($A44),1))</f>
        <v/>
      </c>
      <c r="F44" s="18">
        <f>IF($B44="","",IFERROR(INDEX(Budget!$B$9:$B$208,MATCH($B44,Budget!$A$9:$A$208,0)),"⚠ unmapped"))</f>
        <v/>
      </c>
      <c r="G44" s="18">
        <f>IF($B44="","",IF(COUNTIF(Budget!$A$9:$A$208,$B44)=0,"⚠ no such category","Yes"))</f>
        <v/>
      </c>
      <c r="H44" s="18">
        <f>IF($A44="","",IF(YEAR($A44)=BudgetYear,"Yes","⚠ other year"))</f>
        <v/>
      </c>
    </row>
    <row r="45">
      <c r="A45" s="6" t="n"/>
      <c r="B45" s="10" t="n"/>
      <c r="C45" s="10" t="n"/>
      <c r="D45" s="16" t="n"/>
      <c r="E45" s="17">
        <f>IF($A45="","",DATE(YEAR($A45),MONTH($A45),1))</f>
        <v/>
      </c>
      <c r="F45" s="18">
        <f>IF($B45="","",IFERROR(INDEX(Budget!$B$9:$B$208,MATCH($B45,Budget!$A$9:$A$208,0)),"⚠ unmapped"))</f>
        <v/>
      </c>
      <c r="G45" s="18">
        <f>IF($B45="","",IF(COUNTIF(Budget!$A$9:$A$208,$B45)=0,"⚠ no such category","Yes"))</f>
        <v/>
      </c>
      <c r="H45" s="18">
        <f>IF($A45="","",IF(YEAR($A45)=BudgetYear,"Yes","⚠ other year"))</f>
        <v/>
      </c>
    </row>
    <row r="46">
      <c r="A46" s="6" t="n"/>
      <c r="B46" s="10" t="n"/>
      <c r="C46" s="10" t="n"/>
      <c r="D46" s="16" t="n"/>
      <c r="E46" s="17">
        <f>IF($A46="","",DATE(YEAR($A46),MONTH($A46),1))</f>
        <v/>
      </c>
      <c r="F46" s="18">
        <f>IF($B46="","",IFERROR(INDEX(Budget!$B$9:$B$208,MATCH($B46,Budget!$A$9:$A$208,0)),"⚠ unmapped"))</f>
        <v/>
      </c>
      <c r="G46" s="18">
        <f>IF($B46="","",IF(COUNTIF(Budget!$A$9:$A$208,$B46)=0,"⚠ no such category","Yes"))</f>
        <v/>
      </c>
      <c r="H46" s="18">
        <f>IF($A46="","",IF(YEAR($A46)=BudgetYear,"Yes","⚠ other year"))</f>
        <v/>
      </c>
    </row>
    <row r="47">
      <c r="A47" s="6" t="n"/>
      <c r="B47" s="10" t="n"/>
      <c r="C47" s="10" t="n"/>
      <c r="D47" s="16" t="n"/>
      <c r="E47" s="17">
        <f>IF($A47="","",DATE(YEAR($A47),MONTH($A47),1))</f>
        <v/>
      </c>
      <c r="F47" s="18">
        <f>IF($B47="","",IFERROR(INDEX(Budget!$B$9:$B$208,MATCH($B47,Budget!$A$9:$A$208,0)),"⚠ unmapped"))</f>
        <v/>
      </c>
      <c r="G47" s="18">
        <f>IF($B47="","",IF(COUNTIF(Budget!$A$9:$A$208,$B47)=0,"⚠ no such category","Yes"))</f>
        <v/>
      </c>
      <c r="H47" s="18">
        <f>IF($A47="","",IF(YEAR($A47)=BudgetYear,"Yes","⚠ other year"))</f>
        <v/>
      </c>
    </row>
    <row r="48">
      <c r="A48" s="6" t="n"/>
      <c r="B48" s="10" t="n"/>
      <c r="C48" s="10" t="n"/>
      <c r="D48" s="16" t="n"/>
      <c r="E48" s="17">
        <f>IF($A48="","",DATE(YEAR($A48),MONTH($A48),1))</f>
        <v/>
      </c>
      <c r="F48" s="18">
        <f>IF($B48="","",IFERROR(INDEX(Budget!$B$9:$B$208,MATCH($B48,Budget!$A$9:$A$208,0)),"⚠ unmapped"))</f>
        <v/>
      </c>
      <c r="G48" s="18">
        <f>IF($B48="","",IF(COUNTIF(Budget!$A$9:$A$208,$B48)=0,"⚠ no such category","Yes"))</f>
        <v/>
      </c>
      <c r="H48" s="18">
        <f>IF($A48="","",IF(YEAR($A48)=BudgetYear,"Yes","⚠ other year"))</f>
        <v/>
      </c>
    </row>
    <row r="49">
      <c r="A49" s="6" t="n"/>
      <c r="B49" s="10" t="n"/>
      <c r="C49" s="10" t="n"/>
      <c r="D49" s="16" t="n"/>
      <c r="E49" s="17">
        <f>IF($A49="","",DATE(YEAR($A49),MONTH($A49),1))</f>
        <v/>
      </c>
      <c r="F49" s="18">
        <f>IF($B49="","",IFERROR(INDEX(Budget!$B$9:$B$208,MATCH($B49,Budget!$A$9:$A$208,0)),"⚠ unmapped"))</f>
        <v/>
      </c>
      <c r="G49" s="18">
        <f>IF($B49="","",IF(COUNTIF(Budget!$A$9:$A$208,$B49)=0,"⚠ no such category","Yes"))</f>
        <v/>
      </c>
      <c r="H49" s="18">
        <f>IF($A49="","",IF(YEAR($A49)=BudgetYear,"Yes","⚠ other year"))</f>
        <v/>
      </c>
    </row>
    <row r="50">
      <c r="A50" s="6" t="n"/>
      <c r="B50" s="10" t="n"/>
      <c r="C50" s="10" t="n"/>
      <c r="D50" s="16" t="n"/>
      <c r="E50" s="17">
        <f>IF($A50="","",DATE(YEAR($A50),MONTH($A50),1))</f>
        <v/>
      </c>
      <c r="F50" s="18">
        <f>IF($B50="","",IFERROR(INDEX(Budget!$B$9:$B$208,MATCH($B50,Budget!$A$9:$A$208,0)),"⚠ unmapped"))</f>
        <v/>
      </c>
      <c r="G50" s="18">
        <f>IF($B50="","",IF(COUNTIF(Budget!$A$9:$A$208,$B50)=0,"⚠ no such category","Yes"))</f>
        <v/>
      </c>
      <c r="H50" s="18">
        <f>IF($A50="","",IF(YEAR($A50)=BudgetYear,"Yes","⚠ other year"))</f>
        <v/>
      </c>
    </row>
    <row r="51">
      <c r="A51" s="6" t="n"/>
      <c r="B51" s="10" t="n"/>
      <c r="C51" s="10" t="n"/>
      <c r="D51" s="16" t="n"/>
      <c r="E51" s="17">
        <f>IF($A51="","",DATE(YEAR($A51),MONTH($A51),1))</f>
        <v/>
      </c>
      <c r="F51" s="18">
        <f>IF($B51="","",IFERROR(INDEX(Budget!$B$9:$B$208,MATCH($B51,Budget!$A$9:$A$208,0)),"⚠ unmapped"))</f>
        <v/>
      </c>
      <c r="G51" s="18">
        <f>IF($B51="","",IF(COUNTIF(Budget!$A$9:$A$208,$B51)=0,"⚠ no such category","Yes"))</f>
        <v/>
      </c>
      <c r="H51" s="18">
        <f>IF($A51="","",IF(YEAR($A51)=BudgetYear,"Yes","⚠ other year"))</f>
        <v/>
      </c>
    </row>
    <row r="52">
      <c r="A52" s="6" t="n"/>
      <c r="B52" s="10" t="n"/>
      <c r="C52" s="10" t="n"/>
      <c r="D52" s="16" t="n"/>
      <c r="E52" s="17">
        <f>IF($A52="","",DATE(YEAR($A52),MONTH($A52),1))</f>
        <v/>
      </c>
      <c r="F52" s="18">
        <f>IF($B52="","",IFERROR(INDEX(Budget!$B$9:$B$208,MATCH($B52,Budget!$A$9:$A$208,0)),"⚠ unmapped"))</f>
        <v/>
      </c>
      <c r="G52" s="18">
        <f>IF($B52="","",IF(COUNTIF(Budget!$A$9:$A$208,$B52)=0,"⚠ no such category","Yes"))</f>
        <v/>
      </c>
      <c r="H52" s="18">
        <f>IF($A52="","",IF(YEAR($A52)=BudgetYear,"Yes","⚠ other year"))</f>
        <v/>
      </c>
    </row>
    <row r="53">
      <c r="A53" s="6" t="n"/>
      <c r="B53" s="10" t="n"/>
      <c r="C53" s="10" t="n"/>
      <c r="D53" s="16" t="n"/>
      <c r="E53" s="17">
        <f>IF($A53="","",DATE(YEAR($A53),MONTH($A53),1))</f>
        <v/>
      </c>
      <c r="F53" s="18">
        <f>IF($B53="","",IFERROR(INDEX(Budget!$B$9:$B$208,MATCH($B53,Budget!$A$9:$A$208,0)),"⚠ unmapped"))</f>
        <v/>
      </c>
      <c r="G53" s="18">
        <f>IF($B53="","",IF(COUNTIF(Budget!$A$9:$A$208,$B53)=0,"⚠ no such category","Yes"))</f>
        <v/>
      </c>
      <c r="H53" s="18">
        <f>IF($A53="","",IF(YEAR($A53)=BudgetYear,"Yes","⚠ other year"))</f>
        <v/>
      </c>
    </row>
    <row r="54">
      <c r="A54" s="6" t="n"/>
      <c r="B54" s="10" t="n"/>
      <c r="C54" s="10" t="n"/>
      <c r="D54" s="16" t="n"/>
      <c r="E54" s="17">
        <f>IF($A54="","",DATE(YEAR($A54),MONTH($A54),1))</f>
        <v/>
      </c>
      <c r="F54" s="18">
        <f>IF($B54="","",IFERROR(INDEX(Budget!$B$9:$B$208,MATCH($B54,Budget!$A$9:$A$208,0)),"⚠ unmapped"))</f>
        <v/>
      </c>
      <c r="G54" s="18">
        <f>IF($B54="","",IF(COUNTIF(Budget!$A$9:$A$208,$B54)=0,"⚠ no such category","Yes"))</f>
        <v/>
      </c>
      <c r="H54" s="18">
        <f>IF($A54="","",IF(YEAR($A54)=BudgetYear,"Yes","⚠ other year"))</f>
        <v/>
      </c>
    </row>
    <row r="55">
      <c r="A55" s="6" t="n"/>
      <c r="B55" s="10" t="n"/>
      <c r="C55" s="10" t="n"/>
      <c r="D55" s="16" t="n"/>
      <c r="E55" s="17">
        <f>IF($A55="","",DATE(YEAR($A55),MONTH($A55),1))</f>
        <v/>
      </c>
      <c r="F55" s="18">
        <f>IF($B55="","",IFERROR(INDEX(Budget!$B$9:$B$208,MATCH($B55,Budget!$A$9:$A$208,0)),"⚠ unmapped"))</f>
        <v/>
      </c>
      <c r="G55" s="18">
        <f>IF($B55="","",IF(COUNTIF(Budget!$A$9:$A$208,$B55)=0,"⚠ no such category","Yes"))</f>
        <v/>
      </c>
      <c r="H55" s="18">
        <f>IF($A55="","",IF(YEAR($A55)=BudgetYear,"Yes","⚠ other year"))</f>
        <v/>
      </c>
    </row>
    <row r="56">
      <c r="A56" s="6" t="n"/>
      <c r="B56" s="10" t="n"/>
      <c r="C56" s="10" t="n"/>
      <c r="D56" s="16" t="n"/>
      <c r="E56" s="17">
        <f>IF($A56="","",DATE(YEAR($A56),MONTH($A56),1))</f>
        <v/>
      </c>
      <c r="F56" s="18">
        <f>IF($B56="","",IFERROR(INDEX(Budget!$B$9:$B$208,MATCH($B56,Budget!$A$9:$A$208,0)),"⚠ unmapped"))</f>
        <v/>
      </c>
      <c r="G56" s="18">
        <f>IF($B56="","",IF(COUNTIF(Budget!$A$9:$A$208,$B56)=0,"⚠ no such category","Yes"))</f>
        <v/>
      </c>
      <c r="H56" s="18">
        <f>IF($A56="","",IF(YEAR($A56)=BudgetYear,"Yes","⚠ other year"))</f>
        <v/>
      </c>
    </row>
    <row r="57">
      <c r="A57" s="6" t="n"/>
      <c r="B57" s="10" t="n"/>
      <c r="C57" s="10" t="n"/>
      <c r="D57" s="16" t="n"/>
      <c r="E57" s="17">
        <f>IF($A57="","",DATE(YEAR($A57),MONTH($A57),1))</f>
        <v/>
      </c>
      <c r="F57" s="18">
        <f>IF($B57="","",IFERROR(INDEX(Budget!$B$9:$B$208,MATCH($B57,Budget!$A$9:$A$208,0)),"⚠ unmapped"))</f>
        <v/>
      </c>
      <c r="G57" s="18">
        <f>IF($B57="","",IF(COUNTIF(Budget!$A$9:$A$208,$B57)=0,"⚠ no such category","Yes"))</f>
        <v/>
      </c>
      <c r="H57" s="18">
        <f>IF($A57="","",IF(YEAR($A57)=BudgetYear,"Yes","⚠ other year"))</f>
        <v/>
      </c>
    </row>
    <row r="58">
      <c r="A58" s="6" t="n"/>
      <c r="B58" s="10" t="n"/>
      <c r="C58" s="10" t="n"/>
      <c r="D58" s="16" t="n"/>
      <c r="E58" s="17">
        <f>IF($A58="","",DATE(YEAR($A58),MONTH($A58),1))</f>
        <v/>
      </c>
      <c r="F58" s="18">
        <f>IF($B58="","",IFERROR(INDEX(Budget!$B$9:$B$208,MATCH($B58,Budget!$A$9:$A$208,0)),"⚠ unmapped"))</f>
        <v/>
      </c>
      <c r="G58" s="18">
        <f>IF($B58="","",IF(COUNTIF(Budget!$A$9:$A$208,$B58)=0,"⚠ no such category","Yes"))</f>
        <v/>
      </c>
      <c r="H58" s="18">
        <f>IF($A58="","",IF(YEAR($A58)=BudgetYear,"Yes","⚠ other year"))</f>
        <v/>
      </c>
    </row>
    <row r="59">
      <c r="A59" s="6" t="n"/>
      <c r="B59" s="10" t="n"/>
      <c r="C59" s="10" t="n"/>
      <c r="D59" s="16" t="n"/>
      <c r="E59" s="17">
        <f>IF($A59="","",DATE(YEAR($A59),MONTH($A59),1))</f>
        <v/>
      </c>
      <c r="F59" s="18">
        <f>IF($B59="","",IFERROR(INDEX(Budget!$B$9:$B$208,MATCH($B59,Budget!$A$9:$A$208,0)),"⚠ unmapped"))</f>
        <v/>
      </c>
      <c r="G59" s="18">
        <f>IF($B59="","",IF(COUNTIF(Budget!$A$9:$A$208,$B59)=0,"⚠ no such category","Yes"))</f>
        <v/>
      </c>
      <c r="H59" s="18">
        <f>IF($A59="","",IF(YEAR($A59)=BudgetYear,"Yes","⚠ other year"))</f>
        <v/>
      </c>
    </row>
    <row r="60">
      <c r="A60" s="6" t="n"/>
      <c r="B60" s="10" t="n"/>
      <c r="C60" s="10" t="n"/>
      <c r="D60" s="16" t="n"/>
      <c r="E60" s="17">
        <f>IF($A60="","",DATE(YEAR($A60),MONTH($A60),1))</f>
        <v/>
      </c>
      <c r="F60" s="18">
        <f>IF($B60="","",IFERROR(INDEX(Budget!$B$9:$B$208,MATCH($B60,Budget!$A$9:$A$208,0)),"⚠ unmapped"))</f>
        <v/>
      </c>
      <c r="G60" s="18">
        <f>IF($B60="","",IF(COUNTIF(Budget!$A$9:$A$208,$B60)=0,"⚠ no such category","Yes"))</f>
        <v/>
      </c>
      <c r="H60" s="18">
        <f>IF($A60="","",IF(YEAR($A60)=BudgetYear,"Yes","⚠ other year"))</f>
        <v/>
      </c>
    </row>
    <row r="61">
      <c r="A61" s="6" t="n"/>
      <c r="B61" s="10" t="n"/>
      <c r="C61" s="10" t="n"/>
      <c r="D61" s="16" t="n"/>
      <c r="E61" s="17">
        <f>IF($A61="","",DATE(YEAR($A61),MONTH($A61),1))</f>
        <v/>
      </c>
      <c r="F61" s="18">
        <f>IF($B61="","",IFERROR(INDEX(Budget!$B$9:$B$208,MATCH($B61,Budget!$A$9:$A$208,0)),"⚠ unmapped"))</f>
        <v/>
      </c>
      <c r="G61" s="18">
        <f>IF($B61="","",IF(COUNTIF(Budget!$A$9:$A$208,$B61)=0,"⚠ no such category","Yes"))</f>
        <v/>
      </c>
      <c r="H61" s="18">
        <f>IF($A61="","",IF(YEAR($A61)=BudgetYear,"Yes","⚠ other year"))</f>
        <v/>
      </c>
    </row>
    <row r="62">
      <c r="A62" s="6" t="n"/>
      <c r="B62" s="10" t="n"/>
      <c r="C62" s="10" t="n"/>
      <c r="D62" s="16" t="n"/>
      <c r="E62" s="17">
        <f>IF($A62="","",DATE(YEAR($A62),MONTH($A62),1))</f>
        <v/>
      </c>
      <c r="F62" s="18">
        <f>IF($B62="","",IFERROR(INDEX(Budget!$B$9:$B$208,MATCH($B62,Budget!$A$9:$A$208,0)),"⚠ unmapped"))</f>
        <v/>
      </c>
      <c r="G62" s="18">
        <f>IF($B62="","",IF(COUNTIF(Budget!$A$9:$A$208,$B62)=0,"⚠ no such category","Yes"))</f>
        <v/>
      </c>
      <c r="H62" s="18">
        <f>IF($A62="","",IF(YEAR($A62)=BudgetYear,"Yes","⚠ other year"))</f>
        <v/>
      </c>
    </row>
    <row r="63">
      <c r="A63" s="6" t="n"/>
      <c r="B63" s="10" t="n"/>
      <c r="C63" s="10" t="n"/>
      <c r="D63" s="16" t="n"/>
      <c r="E63" s="17">
        <f>IF($A63="","",DATE(YEAR($A63),MONTH($A63),1))</f>
        <v/>
      </c>
      <c r="F63" s="18">
        <f>IF($B63="","",IFERROR(INDEX(Budget!$B$9:$B$208,MATCH($B63,Budget!$A$9:$A$208,0)),"⚠ unmapped"))</f>
        <v/>
      </c>
      <c r="G63" s="18">
        <f>IF($B63="","",IF(COUNTIF(Budget!$A$9:$A$208,$B63)=0,"⚠ no such category","Yes"))</f>
        <v/>
      </c>
      <c r="H63" s="18">
        <f>IF($A63="","",IF(YEAR($A63)=BudgetYear,"Yes","⚠ other year"))</f>
        <v/>
      </c>
    </row>
    <row r="64">
      <c r="A64" s="6" t="n"/>
      <c r="B64" s="10" t="n"/>
      <c r="C64" s="10" t="n"/>
      <c r="D64" s="16" t="n"/>
      <c r="E64" s="17">
        <f>IF($A64="","",DATE(YEAR($A64),MONTH($A64),1))</f>
        <v/>
      </c>
      <c r="F64" s="18">
        <f>IF($B64="","",IFERROR(INDEX(Budget!$B$9:$B$208,MATCH($B64,Budget!$A$9:$A$208,0)),"⚠ unmapped"))</f>
        <v/>
      </c>
      <c r="G64" s="18">
        <f>IF($B64="","",IF(COUNTIF(Budget!$A$9:$A$208,$B64)=0,"⚠ no such category","Yes"))</f>
        <v/>
      </c>
      <c r="H64" s="18">
        <f>IF($A64="","",IF(YEAR($A64)=BudgetYear,"Yes","⚠ other year"))</f>
        <v/>
      </c>
    </row>
    <row r="65">
      <c r="A65" s="6" t="n"/>
      <c r="B65" s="10" t="n"/>
      <c r="C65" s="10" t="n"/>
      <c r="D65" s="16" t="n"/>
      <c r="E65" s="17">
        <f>IF($A65="","",DATE(YEAR($A65),MONTH($A65),1))</f>
        <v/>
      </c>
      <c r="F65" s="18">
        <f>IF($B65="","",IFERROR(INDEX(Budget!$B$9:$B$208,MATCH($B65,Budget!$A$9:$A$208,0)),"⚠ unmapped"))</f>
        <v/>
      </c>
      <c r="G65" s="18">
        <f>IF($B65="","",IF(COUNTIF(Budget!$A$9:$A$208,$B65)=0,"⚠ no such category","Yes"))</f>
        <v/>
      </c>
      <c r="H65" s="18">
        <f>IF($A65="","",IF(YEAR($A65)=BudgetYear,"Yes","⚠ other year"))</f>
        <v/>
      </c>
    </row>
    <row r="66">
      <c r="A66" s="6" t="n"/>
      <c r="B66" s="10" t="n"/>
      <c r="C66" s="10" t="n"/>
      <c r="D66" s="16" t="n"/>
      <c r="E66" s="17">
        <f>IF($A66="","",DATE(YEAR($A66),MONTH($A66),1))</f>
        <v/>
      </c>
      <c r="F66" s="18">
        <f>IF($B66="","",IFERROR(INDEX(Budget!$B$9:$B$208,MATCH($B66,Budget!$A$9:$A$208,0)),"⚠ unmapped"))</f>
        <v/>
      </c>
      <c r="G66" s="18">
        <f>IF($B66="","",IF(COUNTIF(Budget!$A$9:$A$208,$B66)=0,"⚠ no such category","Yes"))</f>
        <v/>
      </c>
      <c r="H66" s="18">
        <f>IF($A66="","",IF(YEAR($A66)=BudgetYear,"Yes","⚠ other year"))</f>
        <v/>
      </c>
    </row>
    <row r="67">
      <c r="A67" s="6" t="n"/>
      <c r="B67" s="10" t="n"/>
      <c r="C67" s="10" t="n"/>
      <c r="D67" s="16" t="n"/>
      <c r="E67" s="17">
        <f>IF($A67="","",DATE(YEAR($A67),MONTH($A67),1))</f>
        <v/>
      </c>
      <c r="F67" s="18">
        <f>IF($B67="","",IFERROR(INDEX(Budget!$B$9:$B$208,MATCH($B67,Budget!$A$9:$A$208,0)),"⚠ unmapped"))</f>
        <v/>
      </c>
      <c r="G67" s="18">
        <f>IF($B67="","",IF(COUNTIF(Budget!$A$9:$A$208,$B67)=0,"⚠ no such category","Yes"))</f>
        <v/>
      </c>
      <c r="H67" s="18">
        <f>IF($A67="","",IF(YEAR($A67)=BudgetYear,"Yes","⚠ other year"))</f>
        <v/>
      </c>
    </row>
    <row r="68">
      <c r="A68" s="6" t="n"/>
      <c r="B68" s="10" t="n"/>
      <c r="C68" s="10" t="n"/>
      <c r="D68" s="16" t="n"/>
      <c r="E68" s="17">
        <f>IF($A68="","",DATE(YEAR($A68),MONTH($A68),1))</f>
        <v/>
      </c>
      <c r="F68" s="18">
        <f>IF($B68="","",IFERROR(INDEX(Budget!$B$9:$B$208,MATCH($B68,Budget!$A$9:$A$208,0)),"⚠ unmapped"))</f>
        <v/>
      </c>
      <c r="G68" s="18">
        <f>IF($B68="","",IF(COUNTIF(Budget!$A$9:$A$208,$B68)=0,"⚠ no such category","Yes"))</f>
        <v/>
      </c>
      <c r="H68" s="18">
        <f>IF($A68="","",IF(YEAR($A68)=BudgetYear,"Yes","⚠ other year"))</f>
        <v/>
      </c>
    </row>
    <row r="69">
      <c r="A69" s="6" t="n"/>
      <c r="B69" s="10" t="n"/>
      <c r="C69" s="10" t="n"/>
      <c r="D69" s="16" t="n"/>
      <c r="E69" s="17">
        <f>IF($A69="","",DATE(YEAR($A69),MONTH($A69),1))</f>
        <v/>
      </c>
      <c r="F69" s="18">
        <f>IF($B69="","",IFERROR(INDEX(Budget!$B$9:$B$208,MATCH($B69,Budget!$A$9:$A$208,0)),"⚠ unmapped"))</f>
        <v/>
      </c>
      <c r="G69" s="18">
        <f>IF($B69="","",IF(COUNTIF(Budget!$A$9:$A$208,$B69)=0,"⚠ no such category","Yes"))</f>
        <v/>
      </c>
      <c r="H69" s="18">
        <f>IF($A69="","",IF(YEAR($A69)=BudgetYear,"Yes","⚠ other year"))</f>
        <v/>
      </c>
    </row>
    <row r="70">
      <c r="A70" s="6" t="n"/>
      <c r="B70" s="10" t="n"/>
      <c r="C70" s="10" t="n"/>
      <c r="D70" s="16" t="n"/>
      <c r="E70" s="17">
        <f>IF($A70="","",DATE(YEAR($A70),MONTH($A70),1))</f>
        <v/>
      </c>
      <c r="F70" s="18">
        <f>IF($B70="","",IFERROR(INDEX(Budget!$B$9:$B$208,MATCH($B70,Budget!$A$9:$A$208,0)),"⚠ unmapped"))</f>
        <v/>
      </c>
      <c r="G70" s="18">
        <f>IF($B70="","",IF(COUNTIF(Budget!$A$9:$A$208,$B70)=0,"⚠ no such category","Yes"))</f>
        <v/>
      </c>
      <c r="H70" s="18">
        <f>IF($A70="","",IF(YEAR($A70)=BudgetYear,"Yes","⚠ other year"))</f>
        <v/>
      </c>
    </row>
    <row r="71">
      <c r="A71" s="6" t="n"/>
      <c r="B71" s="10" t="n"/>
      <c r="C71" s="10" t="n"/>
      <c r="D71" s="16" t="n"/>
      <c r="E71" s="17">
        <f>IF($A71="","",DATE(YEAR($A71),MONTH($A71),1))</f>
        <v/>
      </c>
      <c r="F71" s="18">
        <f>IF($B71="","",IFERROR(INDEX(Budget!$B$9:$B$208,MATCH($B71,Budget!$A$9:$A$208,0)),"⚠ unmapped"))</f>
        <v/>
      </c>
      <c r="G71" s="18">
        <f>IF($B71="","",IF(COUNTIF(Budget!$A$9:$A$208,$B71)=0,"⚠ no such category","Yes"))</f>
        <v/>
      </c>
      <c r="H71" s="18">
        <f>IF($A71="","",IF(YEAR($A71)=BudgetYear,"Yes","⚠ other year"))</f>
        <v/>
      </c>
    </row>
    <row r="72">
      <c r="A72" s="6" t="n"/>
      <c r="B72" s="10" t="n"/>
      <c r="C72" s="10" t="n"/>
      <c r="D72" s="16" t="n"/>
      <c r="E72" s="17">
        <f>IF($A72="","",DATE(YEAR($A72),MONTH($A72),1))</f>
        <v/>
      </c>
      <c r="F72" s="18">
        <f>IF($B72="","",IFERROR(INDEX(Budget!$B$9:$B$208,MATCH($B72,Budget!$A$9:$A$208,0)),"⚠ unmapped"))</f>
        <v/>
      </c>
      <c r="G72" s="18">
        <f>IF($B72="","",IF(COUNTIF(Budget!$A$9:$A$208,$B72)=0,"⚠ no such category","Yes"))</f>
        <v/>
      </c>
      <c r="H72" s="18">
        <f>IF($A72="","",IF(YEAR($A72)=BudgetYear,"Yes","⚠ other year"))</f>
        <v/>
      </c>
    </row>
    <row r="73">
      <c r="A73" s="6" t="n"/>
      <c r="B73" s="10" t="n"/>
      <c r="C73" s="10" t="n"/>
      <c r="D73" s="16" t="n"/>
      <c r="E73" s="17">
        <f>IF($A73="","",DATE(YEAR($A73),MONTH($A73),1))</f>
        <v/>
      </c>
      <c r="F73" s="18">
        <f>IF($B73="","",IFERROR(INDEX(Budget!$B$9:$B$208,MATCH($B73,Budget!$A$9:$A$208,0)),"⚠ unmapped"))</f>
        <v/>
      </c>
      <c r="G73" s="18">
        <f>IF($B73="","",IF(COUNTIF(Budget!$A$9:$A$208,$B73)=0,"⚠ no such category","Yes"))</f>
        <v/>
      </c>
      <c r="H73" s="18">
        <f>IF($A73="","",IF(YEAR($A73)=BudgetYear,"Yes","⚠ other year"))</f>
        <v/>
      </c>
    </row>
    <row r="74">
      <c r="A74" s="6" t="n"/>
      <c r="B74" s="10" t="n"/>
      <c r="C74" s="10" t="n"/>
      <c r="D74" s="16" t="n"/>
      <c r="E74" s="17">
        <f>IF($A74="","",DATE(YEAR($A74),MONTH($A74),1))</f>
        <v/>
      </c>
      <c r="F74" s="18">
        <f>IF($B74="","",IFERROR(INDEX(Budget!$B$9:$B$208,MATCH($B74,Budget!$A$9:$A$208,0)),"⚠ unmapped"))</f>
        <v/>
      </c>
      <c r="G74" s="18">
        <f>IF($B74="","",IF(COUNTIF(Budget!$A$9:$A$208,$B74)=0,"⚠ no such category","Yes"))</f>
        <v/>
      </c>
      <c r="H74" s="18">
        <f>IF($A74="","",IF(YEAR($A74)=BudgetYear,"Yes","⚠ other year"))</f>
        <v/>
      </c>
    </row>
    <row r="75">
      <c r="A75" s="6" t="n"/>
      <c r="B75" s="10" t="n"/>
      <c r="C75" s="10" t="n"/>
      <c r="D75" s="16" t="n"/>
      <c r="E75" s="17">
        <f>IF($A75="","",DATE(YEAR($A75),MONTH($A75),1))</f>
        <v/>
      </c>
      <c r="F75" s="18">
        <f>IF($B75="","",IFERROR(INDEX(Budget!$B$9:$B$208,MATCH($B75,Budget!$A$9:$A$208,0)),"⚠ unmapped"))</f>
        <v/>
      </c>
      <c r="G75" s="18">
        <f>IF($B75="","",IF(COUNTIF(Budget!$A$9:$A$208,$B75)=0,"⚠ no such category","Yes"))</f>
        <v/>
      </c>
      <c r="H75" s="18">
        <f>IF($A75="","",IF(YEAR($A75)=BudgetYear,"Yes","⚠ other year"))</f>
        <v/>
      </c>
    </row>
    <row r="76">
      <c r="A76" s="6" t="n"/>
      <c r="B76" s="10" t="n"/>
      <c r="C76" s="10" t="n"/>
      <c r="D76" s="16" t="n"/>
      <c r="E76" s="17">
        <f>IF($A76="","",DATE(YEAR($A76),MONTH($A76),1))</f>
        <v/>
      </c>
      <c r="F76" s="18">
        <f>IF($B76="","",IFERROR(INDEX(Budget!$B$9:$B$208,MATCH($B76,Budget!$A$9:$A$208,0)),"⚠ unmapped"))</f>
        <v/>
      </c>
      <c r="G76" s="18">
        <f>IF($B76="","",IF(COUNTIF(Budget!$A$9:$A$208,$B76)=0,"⚠ no such category","Yes"))</f>
        <v/>
      </c>
      <c r="H76" s="18">
        <f>IF($A76="","",IF(YEAR($A76)=BudgetYear,"Yes","⚠ other year"))</f>
        <v/>
      </c>
    </row>
    <row r="77">
      <c r="A77" s="6" t="n"/>
      <c r="B77" s="10" t="n"/>
      <c r="C77" s="10" t="n"/>
      <c r="D77" s="16" t="n"/>
      <c r="E77" s="17">
        <f>IF($A77="","",DATE(YEAR($A77),MONTH($A77),1))</f>
        <v/>
      </c>
      <c r="F77" s="18">
        <f>IF($B77="","",IFERROR(INDEX(Budget!$B$9:$B$208,MATCH($B77,Budget!$A$9:$A$208,0)),"⚠ unmapped"))</f>
        <v/>
      </c>
      <c r="G77" s="18">
        <f>IF($B77="","",IF(COUNTIF(Budget!$A$9:$A$208,$B77)=0,"⚠ no such category","Yes"))</f>
        <v/>
      </c>
      <c r="H77" s="18">
        <f>IF($A77="","",IF(YEAR($A77)=BudgetYear,"Yes","⚠ other year"))</f>
        <v/>
      </c>
    </row>
    <row r="78">
      <c r="A78" s="6" t="n"/>
      <c r="B78" s="10" t="n"/>
      <c r="C78" s="10" t="n"/>
      <c r="D78" s="16" t="n"/>
      <c r="E78" s="17">
        <f>IF($A78="","",DATE(YEAR($A78),MONTH($A78),1))</f>
        <v/>
      </c>
      <c r="F78" s="18">
        <f>IF($B78="","",IFERROR(INDEX(Budget!$B$9:$B$208,MATCH($B78,Budget!$A$9:$A$208,0)),"⚠ unmapped"))</f>
        <v/>
      </c>
      <c r="G78" s="18">
        <f>IF($B78="","",IF(COUNTIF(Budget!$A$9:$A$208,$B78)=0,"⚠ no such category","Yes"))</f>
        <v/>
      </c>
      <c r="H78" s="18">
        <f>IF($A78="","",IF(YEAR($A78)=BudgetYear,"Yes","⚠ other year"))</f>
        <v/>
      </c>
    </row>
    <row r="79">
      <c r="A79" s="6" t="n"/>
      <c r="B79" s="10" t="n"/>
      <c r="C79" s="10" t="n"/>
      <c r="D79" s="16" t="n"/>
      <c r="E79" s="17">
        <f>IF($A79="","",DATE(YEAR($A79),MONTH($A79),1))</f>
        <v/>
      </c>
      <c r="F79" s="18">
        <f>IF($B79="","",IFERROR(INDEX(Budget!$B$9:$B$208,MATCH($B79,Budget!$A$9:$A$208,0)),"⚠ unmapped"))</f>
        <v/>
      </c>
      <c r="G79" s="18">
        <f>IF($B79="","",IF(COUNTIF(Budget!$A$9:$A$208,$B79)=0,"⚠ no such category","Yes"))</f>
        <v/>
      </c>
      <c r="H79" s="18">
        <f>IF($A79="","",IF(YEAR($A79)=BudgetYear,"Yes","⚠ other year"))</f>
        <v/>
      </c>
    </row>
    <row r="80">
      <c r="A80" s="6" t="n"/>
      <c r="B80" s="10" t="n"/>
      <c r="C80" s="10" t="n"/>
      <c r="D80" s="16" t="n"/>
      <c r="E80" s="17">
        <f>IF($A80="","",DATE(YEAR($A80),MONTH($A80),1))</f>
        <v/>
      </c>
      <c r="F80" s="18">
        <f>IF($B80="","",IFERROR(INDEX(Budget!$B$9:$B$208,MATCH($B80,Budget!$A$9:$A$208,0)),"⚠ unmapped"))</f>
        <v/>
      </c>
      <c r="G80" s="18">
        <f>IF($B80="","",IF(COUNTIF(Budget!$A$9:$A$208,$B80)=0,"⚠ no such category","Yes"))</f>
        <v/>
      </c>
      <c r="H80" s="18">
        <f>IF($A80="","",IF(YEAR($A80)=BudgetYear,"Yes","⚠ other year"))</f>
        <v/>
      </c>
    </row>
    <row r="81">
      <c r="A81" s="6" t="n"/>
      <c r="B81" s="10" t="n"/>
      <c r="C81" s="10" t="n"/>
      <c r="D81" s="16" t="n"/>
      <c r="E81" s="17">
        <f>IF($A81="","",DATE(YEAR($A81),MONTH($A81),1))</f>
        <v/>
      </c>
      <c r="F81" s="18">
        <f>IF($B81="","",IFERROR(INDEX(Budget!$B$9:$B$208,MATCH($B81,Budget!$A$9:$A$208,0)),"⚠ unmapped"))</f>
        <v/>
      </c>
      <c r="G81" s="18">
        <f>IF($B81="","",IF(COUNTIF(Budget!$A$9:$A$208,$B81)=0,"⚠ no such category","Yes"))</f>
        <v/>
      </c>
      <c r="H81" s="18">
        <f>IF($A81="","",IF(YEAR($A81)=BudgetYear,"Yes","⚠ other year"))</f>
        <v/>
      </c>
    </row>
    <row r="82">
      <c r="A82" s="6" t="n"/>
      <c r="B82" s="10" t="n"/>
      <c r="C82" s="10" t="n"/>
      <c r="D82" s="16" t="n"/>
      <c r="E82" s="17">
        <f>IF($A82="","",DATE(YEAR($A82),MONTH($A82),1))</f>
        <v/>
      </c>
      <c r="F82" s="18">
        <f>IF($B82="","",IFERROR(INDEX(Budget!$B$9:$B$208,MATCH($B82,Budget!$A$9:$A$208,0)),"⚠ unmapped"))</f>
        <v/>
      </c>
      <c r="G82" s="18">
        <f>IF($B82="","",IF(COUNTIF(Budget!$A$9:$A$208,$B82)=0,"⚠ no such category","Yes"))</f>
        <v/>
      </c>
      <c r="H82" s="18">
        <f>IF($A82="","",IF(YEAR($A82)=BudgetYear,"Yes","⚠ other year"))</f>
        <v/>
      </c>
    </row>
    <row r="83">
      <c r="A83" s="6" t="n"/>
      <c r="B83" s="10" t="n"/>
      <c r="C83" s="10" t="n"/>
      <c r="D83" s="16" t="n"/>
      <c r="E83" s="17">
        <f>IF($A83="","",DATE(YEAR($A83),MONTH($A83),1))</f>
        <v/>
      </c>
      <c r="F83" s="18">
        <f>IF($B83="","",IFERROR(INDEX(Budget!$B$9:$B$208,MATCH($B83,Budget!$A$9:$A$208,0)),"⚠ unmapped"))</f>
        <v/>
      </c>
      <c r="G83" s="18">
        <f>IF($B83="","",IF(COUNTIF(Budget!$A$9:$A$208,$B83)=0,"⚠ no such category","Yes"))</f>
        <v/>
      </c>
      <c r="H83" s="18">
        <f>IF($A83="","",IF(YEAR($A83)=BudgetYear,"Yes","⚠ other year"))</f>
        <v/>
      </c>
    </row>
    <row r="84">
      <c r="A84" s="6" t="n"/>
      <c r="B84" s="10" t="n"/>
      <c r="C84" s="10" t="n"/>
      <c r="D84" s="16" t="n"/>
      <c r="E84" s="17">
        <f>IF($A84="","",DATE(YEAR($A84),MONTH($A84),1))</f>
        <v/>
      </c>
      <c r="F84" s="18">
        <f>IF($B84="","",IFERROR(INDEX(Budget!$B$9:$B$208,MATCH($B84,Budget!$A$9:$A$208,0)),"⚠ unmapped"))</f>
        <v/>
      </c>
      <c r="G84" s="18">
        <f>IF($B84="","",IF(COUNTIF(Budget!$A$9:$A$208,$B84)=0,"⚠ no such category","Yes"))</f>
        <v/>
      </c>
      <c r="H84" s="18">
        <f>IF($A84="","",IF(YEAR($A84)=BudgetYear,"Yes","⚠ other year"))</f>
        <v/>
      </c>
    </row>
    <row r="85">
      <c r="A85" s="6" t="n"/>
      <c r="B85" s="10" t="n"/>
      <c r="C85" s="10" t="n"/>
      <c r="D85" s="16" t="n"/>
      <c r="E85" s="17">
        <f>IF($A85="","",DATE(YEAR($A85),MONTH($A85),1))</f>
        <v/>
      </c>
      <c r="F85" s="18">
        <f>IF($B85="","",IFERROR(INDEX(Budget!$B$9:$B$208,MATCH($B85,Budget!$A$9:$A$208,0)),"⚠ unmapped"))</f>
        <v/>
      </c>
      <c r="G85" s="18">
        <f>IF($B85="","",IF(COUNTIF(Budget!$A$9:$A$208,$B85)=0,"⚠ no such category","Yes"))</f>
        <v/>
      </c>
      <c r="H85" s="18">
        <f>IF($A85="","",IF(YEAR($A85)=BudgetYear,"Yes","⚠ other year"))</f>
        <v/>
      </c>
    </row>
    <row r="86">
      <c r="A86" s="6" t="n"/>
      <c r="B86" s="10" t="n"/>
      <c r="C86" s="10" t="n"/>
      <c r="D86" s="16" t="n"/>
      <c r="E86" s="17">
        <f>IF($A86="","",DATE(YEAR($A86),MONTH($A86),1))</f>
        <v/>
      </c>
      <c r="F86" s="18">
        <f>IF($B86="","",IFERROR(INDEX(Budget!$B$9:$B$208,MATCH($B86,Budget!$A$9:$A$208,0)),"⚠ unmapped"))</f>
        <v/>
      </c>
      <c r="G86" s="18">
        <f>IF($B86="","",IF(COUNTIF(Budget!$A$9:$A$208,$B86)=0,"⚠ no such category","Yes"))</f>
        <v/>
      </c>
      <c r="H86" s="18">
        <f>IF($A86="","",IF(YEAR($A86)=BudgetYear,"Yes","⚠ other year"))</f>
        <v/>
      </c>
    </row>
    <row r="87">
      <c r="A87" s="6" t="n"/>
      <c r="B87" s="10" t="n"/>
      <c r="C87" s="10" t="n"/>
      <c r="D87" s="16" t="n"/>
      <c r="E87" s="17">
        <f>IF($A87="","",DATE(YEAR($A87),MONTH($A87),1))</f>
        <v/>
      </c>
      <c r="F87" s="18">
        <f>IF($B87="","",IFERROR(INDEX(Budget!$B$9:$B$208,MATCH($B87,Budget!$A$9:$A$208,0)),"⚠ unmapped"))</f>
        <v/>
      </c>
      <c r="G87" s="18">
        <f>IF($B87="","",IF(COUNTIF(Budget!$A$9:$A$208,$B87)=0,"⚠ no such category","Yes"))</f>
        <v/>
      </c>
      <c r="H87" s="18">
        <f>IF($A87="","",IF(YEAR($A87)=BudgetYear,"Yes","⚠ other year"))</f>
        <v/>
      </c>
    </row>
    <row r="88">
      <c r="A88" s="6" t="n"/>
      <c r="B88" s="10" t="n"/>
      <c r="C88" s="10" t="n"/>
      <c r="D88" s="16" t="n"/>
      <c r="E88" s="17">
        <f>IF($A88="","",DATE(YEAR($A88),MONTH($A88),1))</f>
        <v/>
      </c>
      <c r="F88" s="18">
        <f>IF($B88="","",IFERROR(INDEX(Budget!$B$9:$B$208,MATCH($B88,Budget!$A$9:$A$208,0)),"⚠ unmapped"))</f>
        <v/>
      </c>
      <c r="G88" s="18">
        <f>IF($B88="","",IF(COUNTIF(Budget!$A$9:$A$208,$B88)=0,"⚠ no such category","Yes"))</f>
        <v/>
      </c>
      <c r="H88" s="18">
        <f>IF($A88="","",IF(YEAR($A88)=BudgetYear,"Yes","⚠ other year"))</f>
        <v/>
      </c>
    </row>
    <row r="89">
      <c r="A89" s="6" t="n"/>
      <c r="B89" s="10" t="n"/>
      <c r="C89" s="10" t="n"/>
      <c r="D89" s="16" t="n"/>
      <c r="E89" s="17">
        <f>IF($A89="","",DATE(YEAR($A89),MONTH($A89),1))</f>
        <v/>
      </c>
      <c r="F89" s="18">
        <f>IF($B89="","",IFERROR(INDEX(Budget!$B$9:$B$208,MATCH($B89,Budget!$A$9:$A$208,0)),"⚠ unmapped"))</f>
        <v/>
      </c>
      <c r="G89" s="18">
        <f>IF($B89="","",IF(COUNTIF(Budget!$A$9:$A$208,$B89)=0,"⚠ no such category","Yes"))</f>
        <v/>
      </c>
      <c r="H89" s="18">
        <f>IF($A89="","",IF(YEAR($A89)=BudgetYear,"Yes","⚠ other year"))</f>
        <v/>
      </c>
    </row>
    <row r="90">
      <c r="A90" s="6" t="n"/>
      <c r="B90" s="10" t="n"/>
      <c r="C90" s="10" t="n"/>
      <c r="D90" s="16" t="n"/>
      <c r="E90" s="17">
        <f>IF($A90="","",DATE(YEAR($A90),MONTH($A90),1))</f>
        <v/>
      </c>
      <c r="F90" s="18">
        <f>IF($B90="","",IFERROR(INDEX(Budget!$B$9:$B$208,MATCH($B90,Budget!$A$9:$A$208,0)),"⚠ unmapped"))</f>
        <v/>
      </c>
      <c r="G90" s="18">
        <f>IF($B90="","",IF(COUNTIF(Budget!$A$9:$A$208,$B90)=0,"⚠ no such category","Yes"))</f>
        <v/>
      </c>
      <c r="H90" s="18">
        <f>IF($A90="","",IF(YEAR($A90)=BudgetYear,"Yes","⚠ other year"))</f>
        <v/>
      </c>
    </row>
    <row r="91">
      <c r="A91" s="6" t="n"/>
      <c r="B91" s="10" t="n"/>
      <c r="C91" s="10" t="n"/>
      <c r="D91" s="16" t="n"/>
      <c r="E91" s="17">
        <f>IF($A91="","",DATE(YEAR($A91),MONTH($A91),1))</f>
        <v/>
      </c>
      <c r="F91" s="18">
        <f>IF($B91="","",IFERROR(INDEX(Budget!$B$9:$B$208,MATCH($B91,Budget!$A$9:$A$208,0)),"⚠ unmapped"))</f>
        <v/>
      </c>
      <c r="G91" s="18">
        <f>IF($B91="","",IF(COUNTIF(Budget!$A$9:$A$208,$B91)=0,"⚠ no such category","Yes"))</f>
        <v/>
      </c>
      <c r="H91" s="18">
        <f>IF($A91="","",IF(YEAR($A91)=BudgetYear,"Yes","⚠ other year"))</f>
        <v/>
      </c>
    </row>
    <row r="92">
      <c r="A92" s="6" t="n"/>
      <c r="B92" s="10" t="n"/>
      <c r="C92" s="10" t="n"/>
      <c r="D92" s="16" t="n"/>
      <c r="E92" s="17">
        <f>IF($A92="","",DATE(YEAR($A92),MONTH($A92),1))</f>
        <v/>
      </c>
      <c r="F92" s="18">
        <f>IF($B92="","",IFERROR(INDEX(Budget!$B$9:$B$208,MATCH($B92,Budget!$A$9:$A$208,0)),"⚠ unmapped"))</f>
        <v/>
      </c>
      <c r="G92" s="18">
        <f>IF($B92="","",IF(COUNTIF(Budget!$A$9:$A$208,$B92)=0,"⚠ no such category","Yes"))</f>
        <v/>
      </c>
      <c r="H92" s="18">
        <f>IF($A92="","",IF(YEAR($A92)=BudgetYear,"Yes","⚠ other year"))</f>
        <v/>
      </c>
    </row>
    <row r="93">
      <c r="A93" s="6" t="n"/>
      <c r="B93" s="10" t="n"/>
      <c r="C93" s="10" t="n"/>
      <c r="D93" s="16" t="n"/>
      <c r="E93" s="17">
        <f>IF($A93="","",DATE(YEAR($A93),MONTH($A93),1))</f>
        <v/>
      </c>
      <c r="F93" s="18">
        <f>IF($B93="","",IFERROR(INDEX(Budget!$B$9:$B$208,MATCH($B93,Budget!$A$9:$A$208,0)),"⚠ unmapped"))</f>
        <v/>
      </c>
      <c r="G93" s="18">
        <f>IF($B93="","",IF(COUNTIF(Budget!$A$9:$A$208,$B93)=0,"⚠ no such category","Yes"))</f>
        <v/>
      </c>
      <c r="H93" s="18">
        <f>IF($A93="","",IF(YEAR($A93)=BudgetYear,"Yes","⚠ other year"))</f>
        <v/>
      </c>
    </row>
    <row r="94">
      <c r="A94" s="6" t="n"/>
      <c r="B94" s="10" t="n"/>
      <c r="C94" s="10" t="n"/>
      <c r="D94" s="16" t="n"/>
      <c r="E94" s="17">
        <f>IF($A94="","",DATE(YEAR($A94),MONTH($A94),1))</f>
        <v/>
      </c>
      <c r="F94" s="18">
        <f>IF($B94="","",IFERROR(INDEX(Budget!$B$9:$B$208,MATCH($B94,Budget!$A$9:$A$208,0)),"⚠ unmapped"))</f>
        <v/>
      </c>
      <c r="G94" s="18">
        <f>IF($B94="","",IF(COUNTIF(Budget!$A$9:$A$208,$B94)=0,"⚠ no such category","Yes"))</f>
        <v/>
      </c>
      <c r="H94" s="18">
        <f>IF($A94="","",IF(YEAR($A94)=BudgetYear,"Yes","⚠ other year"))</f>
        <v/>
      </c>
    </row>
    <row r="95">
      <c r="A95" s="6" t="n"/>
      <c r="B95" s="10" t="n"/>
      <c r="C95" s="10" t="n"/>
      <c r="D95" s="16" t="n"/>
      <c r="E95" s="17">
        <f>IF($A95="","",DATE(YEAR($A95),MONTH($A95),1))</f>
        <v/>
      </c>
      <c r="F95" s="18">
        <f>IF($B95="","",IFERROR(INDEX(Budget!$B$9:$B$208,MATCH($B95,Budget!$A$9:$A$208,0)),"⚠ unmapped"))</f>
        <v/>
      </c>
      <c r="G95" s="18">
        <f>IF($B95="","",IF(COUNTIF(Budget!$A$9:$A$208,$B95)=0,"⚠ no such category","Yes"))</f>
        <v/>
      </c>
      <c r="H95" s="18">
        <f>IF($A95="","",IF(YEAR($A95)=BudgetYear,"Yes","⚠ other year"))</f>
        <v/>
      </c>
    </row>
    <row r="96">
      <c r="A96" s="6" t="n"/>
      <c r="B96" s="10" t="n"/>
      <c r="C96" s="10" t="n"/>
      <c r="D96" s="16" t="n"/>
      <c r="E96" s="17">
        <f>IF($A96="","",DATE(YEAR($A96),MONTH($A96),1))</f>
        <v/>
      </c>
      <c r="F96" s="18">
        <f>IF($B96="","",IFERROR(INDEX(Budget!$B$9:$B$208,MATCH($B96,Budget!$A$9:$A$208,0)),"⚠ unmapped"))</f>
        <v/>
      </c>
      <c r="G96" s="18">
        <f>IF($B96="","",IF(COUNTIF(Budget!$A$9:$A$208,$B96)=0,"⚠ no such category","Yes"))</f>
        <v/>
      </c>
      <c r="H96" s="18">
        <f>IF($A96="","",IF(YEAR($A96)=BudgetYear,"Yes","⚠ other year"))</f>
        <v/>
      </c>
    </row>
    <row r="97">
      <c r="A97" s="6" t="n"/>
      <c r="B97" s="10" t="n"/>
      <c r="C97" s="10" t="n"/>
      <c r="D97" s="16" t="n"/>
      <c r="E97" s="17">
        <f>IF($A97="","",DATE(YEAR($A97),MONTH($A97),1))</f>
        <v/>
      </c>
      <c r="F97" s="18">
        <f>IF($B97="","",IFERROR(INDEX(Budget!$B$9:$B$208,MATCH($B97,Budget!$A$9:$A$208,0)),"⚠ unmapped"))</f>
        <v/>
      </c>
      <c r="G97" s="18">
        <f>IF($B97="","",IF(COUNTIF(Budget!$A$9:$A$208,$B97)=0,"⚠ no such category","Yes"))</f>
        <v/>
      </c>
      <c r="H97" s="18">
        <f>IF($A97="","",IF(YEAR($A97)=BudgetYear,"Yes","⚠ other year"))</f>
        <v/>
      </c>
    </row>
    <row r="98">
      <c r="A98" s="6" t="n"/>
      <c r="B98" s="10" t="n"/>
      <c r="C98" s="10" t="n"/>
      <c r="D98" s="16" t="n"/>
      <c r="E98" s="17">
        <f>IF($A98="","",DATE(YEAR($A98),MONTH($A98),1))</f>
        <v/>
      </c>
      <c r="F98" s="18">
        <f>IF($B98="","",IFERROR(INDEX(Budget!$B$9:$B$208,MATCH($B98,Budget!$A$9:$A$208,0)),"⚠ unmapped"))</f>
        <v/>
      </c>
      <c r="G98" s="18">
        <f>IF($B98="","",IF(COUNTIF(Budget!$A$9:$A$208,$B98)=0,"⚠ no such category","Yes"))</f>
        <v/>
      </c>
      <c r="H98" s="18">
        <f>IF($A98="","",IF(YEAR($A98)=BudgetYear,"Yes","⚠ other year"))</f>
        <v/>
      </c>
    </row>
    <row r="99">
      <c r="A99" s="6" t="n"/>
      <c r="B99" s="10" t="n"/>
      <c r="C99" s="10" t="n"/>
      <c r="D99" s="16" t="n"/>
      <c r="E99" s="17">
        <f>IF($A99="","",DATE(YEAR($A99),MONTH($A99),1))</f>
        <v/>
      </c>
      <c r="F99" s="18">
        <f>IF($B99="","",IFERROR(INDEX(Budget!$B$9:$B$208,MATCH($B99,Budget!$A$9:$A$208,0)),"⚠ unmapped"))</f>
        <v/>
      </c>
      <c r="G99" s="18">
        <f>IF($B99="","",IF(COUNTIF(Budget!$A$9:$A$208,$B99)=0,"⚠ no such category","Yes"))</f>
        <v/>
      </c>
      <c r="H99" s="18">
        <f>IF($A99="","",IF(YEAR($A99)=BudgetYear,"Yes","⚠ other year"))</f>
        <v/>
      </c>
    </row>
    <row r="100">
      <c r="A100" s="6" t="n"/>
      <c r="B100" s="10" t="n"/>
      <c r="C100" s="10" t="n"/>
      <c r="D100" s="16" t="n"/>
      <c r="E100" s="17">
        <f>IF($A100="","",DATE(YEAR($A100),MONTH($A100),1))</f>
        <v/>
      </c>
      <c r="F100" s="18">
        <f>IF($B100="","",IFERROR(INDEX(Budget!$B$9:$B$208,MATCH($B100,Budget!$A$9:$A$208,0)),"⚠ unmapped"))</f>
        <v/>
      </c>
      <c r="G100" s="18">
        <f>IF($B100="","",IF(COUNTIF(Budget!$A$9:$A$208,$B100)=0,"⚠ no such category","Yes"))</f>
        <v/>
      </c>
      <c r="H100" s="18">
        <f>IF($A100="","",IF(YEAR($A100)=BudgetYear,"Yes","⚠ other year"))</f>
        <v/>
      </c>
    </row>
    <row r="101">
      <c r="A101" s="6" t="n"/>
      <c r="B101" s="10" t="n"/>
      <c r="C101" s="10" t="n"/>
      <c r="D101" s="16" t="n"/>
      <c r="E101" s="17">
        <f>IF($A101="","",DATE(YEAR($A101),MONTH($A101),1))</f>
        <v/>
      </c>
      <c r="F101" s="18">
        <f>IF($B101="","",IFERROR(INDEX(Budget!$B$9:$B$208,MATCH($B101,Budget!$A$9:$A$208,0)),"⚠ unmapped"))</f>
        <v/>
      </c>
      <c r="G101" s="18">
        <f>IF($B101="","",IF(COUNTIF(Budget!$A$9:$A$208,$B101)=0,"⚠ no such category","Yes"))</f>
        <v/>
      </c>
      <c r="H101" s="18">
        <f>IF($A101="","",IF(YEAR($A101)=BudgetYear,"Yes","⚠ other year"))</f>
        <v/>
      </c>
    </row>
    <row r="102">
      <c r="A102" s="6" t="n"/>
      <c r="B102" s="10" t="n"/>
      <c r="C102" s="10" t="n"/>
      <c r="D102" s="16" t="n"/>
      <c r="E102" s="17">
        <f>IF($A102="","",DATE(YEAR($A102),MONTH($A102),1))</f>
        <v/>
      </c>
      <c r="F102" s="18">
        <f>IF($B102="","",IFERROR(INDEX(Budget!$B$9:$B$208,MATCH($B102,Budget!$A$9:$A$208,0)),"⚠ unmapped"))</f>
        <v/>
      </c>
      <c r="G102" s="18">
        <f>IF($B102="","",IF(COUNTIF(Budget!$A$9:$A$208,$B102)=0,"⚠ no such category","Yes"))</f>
        <v/>
      </c>
      <c r="H102" s="18">
        <f>IF($A102="","",IF(YEAR($A102)=BudgetYear,"Yes","⚠ other year"))</f>
        <v/>
      </c>
    </row>
    <row r="103">
      <c r="A103" s="6" t="n"/>
      <c r="B103" s="10" t="n"/>
      <c r="C103" s="10" t="n"/>
      <c r="D103" s="16" t="n"/>
      <c r="E103" s="17">
        <f>IF($A103="","",DATE(YEAR($A103),MONTH($A103),1))</f>
        <v/>
      </c>
      <c r="F103" s="18">
        <f>IF($B103="","",IFERROR(INDEX(Budget!$B$9:$B$208,MATCH($B103,Budget!$A$9:$A$208,0)),"⚠ unmapped"))</f>
        <v/>
      </c>
      <c r="G103" s="18">
        <f>IF($B103="","",IF(COUNTIF(Budget!$A$9:$A$208,$B103)=0,"⚠ no such category","Yes"))</f>
        <v/>
      </c>
      <c r="H103" s="18">
        <f>IF($A103="","",IF(YEAR($A103)=BudgetYear,"Yes","⚠ other year"))</f>
        <v/>
      </c>
    </row>
    <row r="104">
      <c r="A104" s="6" t="n"/>
      <c r="B104" s="10" t="n"/>
      <c r="C104" s="10" t="n"/>
      <c r="D104" s="16" t="n"/>
      <c r="E104" s="17">
        <f>IF($A104="","",DATE(YEAR($A104),MONTH($A104),1))</f>
        <v/>
      </c>
      <c r="F104" s="18">
        <f>IF($B104="","",IFERROR(INDEX(Budget!$B$9:$B$208,MATCH($B104,Budget!$A$9:$A$208,0)),"⚠ unmapped"))</f>
        <v/>
      </c>
      <c r="G104" s="18">
        <f>IF($B104="","",IF(COUNTIF(Budget!$A$9:$A$208,$B104)=0,"⚠ no such category","Yes"))</f>
        <v/>
      </c>
      <c r="H104" s="18">
        <f>IF($A104="","",IF(YEAR($A104)=BudgetYear,"Yes","⚠ other year"))</f>
        <v/>
      </c>
    </row>
    <row r="105">
      <c r="A105" s="6" t="n"/>
      <c r="B105" s="10" t="n"/>
      <c r="C105" s="10" t="n"/>
      <c r="D105" s="16" t="n"/>
      <c r="E105" s="17">
        <f>IF($A105="","",DATE(YEAR($A105),MONTH($A105),1))</f>
        <v/>
      </c>
      <c r="F105" s="18">
        <f>IF($B105="","",IFERROR(INDEX(Budget!$B$9:$B$208,MATCH($B105,Budget!$A$9:$A$208,0)),"⚠ unmapped"))</f>
        <v/>
      </c>
      <c r="G105" s="18">
        <f>IF($B105="","",IF(COUNTIF(Budget!$A$9:$A$208,$B105)=0,"⚠ no such category","Yes"))</f>
        <v/>
      </c>
      <c r="H105" s="18">
        <f>IF($A105="","",IF(YEAR($A105)=BudgetYear,"Yes","⚠ other year"))</f>
        <v/>
      </c>
    </row>
    <row r="106">
      <c r="A106" s="6" t="n"/>
      <c r="B106" s="10" t="n"/>
      <c r="C106" s="10" t="n"/>
      <c r="D106" s="16" t="n"/>
      <c r="E106" s="17">
        <f>IF($A106="","",DATE(YEAR($A106),MONTH($A106),1))</f>
        <v/>
      </c>
      <c r="F106" s="18">
        <f>IF($B106="","",IFERROR(INDEX(Budget!$B$9:$B$208,MATCH($B106,Budget!$A$9:$A$208,0)),"⚠ unmapped"))</f>
        <v/>
      </c>
      <c r="G106" s="18">
        <f>IF($B106="","",IF(COUNTIF(Budget!$A$9:$A$208,$B106)=0,"⚠ no such category","Yes"))</f>
        <v/>
      </c>
      <c r="H106" s="18">
        <f>IF($A106="","",IF(YEAR($A106)=BudgetYear,"Yes","⚠ other year"))</f>
        <v/>
      </c>
    </row>
    <row r="107">
      <c r="A107" s="6" t="n"/>
      <c r="B107" s="10" t="n"/>
      <c r="C107" s="10" t="n"/>
      <c r="D107" s="16" t="n"/>
      <c r="E107" s="17">
        <f>IF($A107="","",DATE(YEAR($A107),MONTH($A107),1))</f>
        <v/>
      </c>
      <c r="F107" s="18">
        <f>IF($B107="","",IFERROR(INDEX(Budget!$B$9:$B$208,MATCH($B107,Budget!$A$9:$A$208,0)),"⚠ unmapped"))</f>
        <v/>
      </c>
      <c r="G107" s="18">
        <f>IF($B107="","",IF(COUNTIF(Budget!$A$9:$A$208,$B107)=0,"⚠ no such category","Yes"))</f>
        <v/>
      </c>
      <c r="H107" s="18">
        <f>IF($A107="","",IF(YEAR($A107)=BudgetYear,"Yes","⚠ other year"))</f>
        <v/>
      </c>
    </row>
    <row r="108">
      <c r="A108" s="6" t="n"/>
      <c r="B108" s="10" t="n"/>
      <c r="C108" s="10" t="n"/>
      <c r="D108" s="16" t="n"/>
      <c r="E108" s="17">
        <f>IF($A108="","",DATE(YEAR($A108),MONTH($A108),1))</f>
        <v/>
      </c>
      <c r="F108" s="18">
        <f>IF($B108="","",IFERROR(INDEX(Budget!$B$9:$B$208,MATCH($B108,Budget!$A$9:$A$208,0)),"⚠ unmapped"))</f>
        <v/>
      </c>
      <c r="G108" s="18">
        <f>IF($B108="","",IF(COUNTIF(Budget!$A$9:$A$208,$B108)=0,"⚠ no such category","Yes"))</f>
        <v/>
      </c>
      <c r="H108" s="18">
        <f>IF($A108="","",IF(YEAR($A108)=BudgetYear,"Yes","⚠ other year"))</f>
        <v/>
      </c>
    </row>
    <row r="109">
      <c r="A109" s="6" t="n"/>
      <c r="B109" s="10" t="n"/>
      <c r="C109" s="10" t="n"/>
      <c r="D109" s="16" t="n"/>
      <c r="E109" s="17">
        <f>IF($A109="","",DATE(YEAR($A109),MONTH($A109),1))</f>
        <v/>
      </c>
      <c r="F109" s="18">
        <f>IF($B109="","",IFERROR(INDEX(Budget!$B$9:$B$208,MATCH($B109,Budget!$A$9:$A$208,0)),"⚠ unmapped"))</f>
        <v/>
      </c>
      <c r="G109" s="18">
        <f>IF($B109="","",IF(COUNTIF(Budget!$A$9:$A$208,$B109)=0,"⚠ no such category","Yes"))</f>
        <v/>
      </c>
      <c r="H109" s="18">
        <f>IF($A109="","",IF(YEAR($A109)=BudgetYear,"Yes","⚠ other year"))</f>
        <v/>
      </c>
    </row>
    <row r="110">
      <c r="A110" s="6" t="n"/>
      <c r="B110" s="10" t="n"/>
      <c r="C110" s="10" t="n"/>
      <c r="D110" s="16" t="n"/>
      <c r="E110" s="17">
        <f>IF($A110="","",DATE(YEAR($A110),MONTH($A110),1))</f>
        <v/>
      </c>
      <c r="F110" s="18">
        <f>IF($B110="","",IFERROR(INDEX(Budget!$B$9:$B$208,MATCH($B110,Budget!$A$9:$A$208,0)),"⚠ unmapped"))</f>
        <v/>
      </c>
      <c r="G110" s="18">
        <f>IF($B110="","",IF(COUNTIF(Budget!$A$9:$A$208,$B110)=0,"⚠ no such category","Yes"))</f>
        <v/>
      </c>
      <c r="H110" s="18">
        <f>IF($A110="","",IF(YEAR($A110)=BudgetYear,"Yes","⚠ other year"))</f>
        <v/>
      </c>
    </row>
    <row r="111">
      <c r="A111" s="6" t="n"/>
      <c r="B111" s="10" t="n"/>
      <c r="C111" s="10" t="n"/>
      <c r="D111" s="16" t="n"/>
      <c r="E111" s="17">
        <f>IF($A111="","",DATE(YEAR($A111),MONTH($A111),1))</f>
        <v/>
      </c>
      <c r="F111" s="18">
        <f>IF($B111="","",IFERROR(INDEX(Budget!$B$9:$B$208,MATCH($B111,Budget!$A$9:$A$208,0)),"⚠ unmapped"))</f>
        <v/>
      </c>
      <c r="G111" s="18">
        <f>IF($B111="","",IF(COUNTIF(Budget!$A$9:$A$208,$B111)=0,"⚠ no such category","Yes"))</f>
        <v/>
      </c>
      <c r="H111" s="18">
        <f>IF($A111="","",IF(YEAR($A111)=BudgetYear,"Yes","⚠ other year"))</f>
        <v/>
      </c>
    </row>
    <row r="112">
      <c r="A112" s="6" t="n"/>
      <c r="B112" s="10" t="n"/>
      <c r="C112" s="10" t="n"/>
      <c r="D112" s="16" t="n"/>
      <c r="E112" s="17">
        <f>IF($A112="","",DATE(YEAR($A112),MONTH($A112),1))</f>
        <v/>
      </c>
      <c r="F112" s="18">
        <f>IF($B112="","",IFERROR(INDEX(Budget!$B$9:$B$208,MATCH($B112,Budget!$A$9:$A$208,0)),"⚠ unmapped"))</f>
        <v/>
      </c>
      <c r="G112" s="18">
        <f>IF($B112="","",IF(COUNTIF(Budget!$A$9:$A$208,$B112)=0,"⚠ no such category","Yes"))</f>
        <v/>
      </c>
      <c r="H112" s="18">
        <f>IF($A112="","",IF(YEAR($A112)=BudgetYear,"Yes","⚠ other year"))</f>
        <v/>
      </c>
    </row>
    <row r="113">
      <c r="A113" s="6" t="n"/>
      <c r="B113" s="10" t="n"/>
      <c r="C113" s="10" t="n"/>
      <c r="D113" s="16" t="n"/>
      <c r="E113" s="17">
        <f>IF($A113="","",DATE(YEAR($A113),MONTH($A113),1))</f>
        <v/>
      </c>
      <c r="F113" s="18">
        <f>IF($B113="","",IFERROR(INDEX(Budget!$B$9:$B$208,MATCH($B113,Budget!$A$9:$A$208,0)),"⚠ unmapped"))</f>
        <v/>
      </c>
      <c r="G113" s="18">
        <f>IF($B113="","",IF(COUNTIF(Budget!$A$9:$A$208,$B113)=0,"⚠ no such category","Yes"))</f>
        <v/>
      </c>
      <c r="H113" s="18">
        <f>IF($A113="","",IF(YEAR($A113)=BudgetYear,"Yes","⚠ other year"))</f>
        <v/>
      </c>
    </row>
    <row r="114">
      <c r="A114" s="6" t="n"/>
      <c r="B114" s="10" t="n"/>
      <c r="C114" s="10" t="n"/>
      <c r="D114" s="16" t="n"/>
      <c r="E114" s="17">
        <f>IF($A114="","",DATE(YEAR($A114),MONTH($A114),1))</f>
        <v/>
      </c>
      <c r="F114" s="18">
        <f>IF($B114="","",IFERROR(INDEX(Budget!$B$9:$B$208,MATCH($B114,Budget!$A$9:$A$208,0)),"⚠ unmapped"))</f>
        <v/>
      </c>
      <c r="G114" s="18">
        <f>IF($B114="","",IF(COUNTIF(Budget!$A$9:$A$208,$B114)=0,"⚠ no such category","Yes"))</f>
        <v/>
      </c>
      <c r="H114" s="18">
        <f>IF($A114="","",IF(YEAR($A114)=BudgetYear,"Yes","⚠ other year"))</f>
        <v/>
      </c>
    </row>
    <row r="115">
      <c r="A115" s="6" t="n"/>
      <c r="B115" s="10" t="n"/>
      <c r="C115" s="10" t="n"/>
      <c r="D115" s="16" t="n"/>
      <c r="E115" s="17">
        <f>IF($A115="","",DATE(YEAR($A115),MONTH($A115),1))</f>
        <v/>
      </c>
      <c r="F115" s="18">
        <f>IF($B115="","",IFERROR(INDEX(Budget!$B$9:$B$208,MATCH($B115,Budget!$A$9:$A$208,0)),"⚠ unmapped"))</f>
        <v/>
      </c>
      <c r="G115" s="18">
        <f>IF($B115="","",IF(COUNTIF(Budget!$A$9:$A$208,$B115)=0,"⚠ no such category","Yes"))</f>
        <v/>
      </c>
      <c r="H115" s="18">
        <f>IF($A115="","",IF(YEAR($A115)=BudgetYear,"Yes","⚠ other year"))</f>
        <v/>
      </c>
    </row>
    <row r="116">
      <c r="A116" s="6" t="n"/>
      <c r="B116" s="10" t="n"/>
      <c r="C116" s="10" t="n"/>
      <c r="D116" s="16" t="n"/>
      <c r="E116" s="17">
        <f>IF($A116="","",DATE(YEAR($A116),MONTH($A116),1))</f>
        <v/>
      </c>
      <c r="F116" s="18">
        <f>IF($B116="","",IFERROR(INDEX(Budget!$B$9:$B$208,MATCH($B116,Budget!$A$9:$A$208,0)),"⚠ unmapped"))</f>
        <v/>
      </c>
      <c r="G116" s="18">
        <f>IF($B116="","",IF(COUNTIF(Budget!$A$9:$A$208,$B116)=0,"⚠ no such category","Yes"))</f>
        <v/>
      </c>
      <c r="H116" s="18">
        <f>IF($A116="","",IF(YEAR($A116)=BudgetYear,"Yes","⚠ other year"))</f>
        <v/>
      </c>
    </row>
    <row r="117">
      <c r="A117" s="6" t="n"/>
      <c r="B117" s="10" t="n"/>
      <c r="C117" s="10" t="n"/>
      <c r="D117" s="16" t="n"/>
      <c r="E117" s="17">
        <f>IF($A117="","",DATE(YEAR($A117),MONTH($A117),1))</f>
        <v/>
      </c>
      <c r="F117" s="18">
        <f>IF($B117="","",IFERROR(INDEX(Budget!$B$9:$B$208,MATCH($B117,Budget!$A$9:$A$208,0)),"⚠ unmapped"))</f>
        <v/>
      </c>
      <c r="G117" s="18">
        <f>IF($B117="","",IF(COUNTIF(Budget!$A$9:$A$208,$B117)=0,"⚠ no such category","Yes"))</f>
        <v/>
      </c>
      <c r="H117" s="18">
        <f>IF($A117="","",IF(YEAR($A117)=BudgetYear,"Yes","⚠ other year"))</f>
        <v/>
      </c>
    </row>
    <row r="118">
      <c r="A118" s="6" t="n"/>
      <c r="B118" s="10" t="n"/>
      <c r="C118" s="10" t="n"/>
      <c r="D118" s="16" t="n"/>
      <c r="E118" s="17">
        <f>IF($A118="","",DATE(YEAR($A118),MONTH($A118),1))</f>
        <v/>
      </c>
      <c r="F118" s="18">
        <f>IF($B118="","",IFERROR(INDEX(Budget!$B$9:$B$208,MATCH($B118,Budget!$A$9:$A$208,0)),"⚠ unmapped"))</f>
        <v/>
      </c>
      <c r="G118" s="18">
        <f>IF($B118="","",IF(COUNTIF(Budget!$A$9:$A$208,$B118)=0,"⚠ no such category","Yes"))</f>
        <v/>
      </c>
      <c r="H118" s="18">
        <f>IF($A118="","",IF(YEAR($A118)=BudgetYear,"Yes","⚠ other year"))</f>
        <v/>
      </c>
    </row>
    <row r="119">
      <c r="A119" s="6" t="n"/>
      <c r="B119" s="10" t="n"/>
      <c r="C119" s="10" t="n"/>
      <c r="D119" s="16" t="n"/>
      <c r="E119" s="17">
        <f>IF($A119="","",DATE(YEAR($A119),MONTH($A119),1))</f>
        <v/>
      </c>
      <c r="F119" s="18">
        <f>IF($B119="","",IFERROR(INDEX(Budget!$B$9:$B$208,MATCH($B119,Budget!$A$9:$A$208,0)),"⚠ unmapped"))</f>
        <v/>
      </c>
      <c r="G119" s="18">
        <f>IF($B119="","",IF(COUNTIF(Budget!$A$9:$A$208,$B119)=0,"⚠ no such category","Yes"))</f>
        <v/>
      </c>
      <c r="H119" s="18">
        <f>IF($A119="","",IF(YEAR($A119)=BudgetYear,"Yes","⚠ other year"))</f>
        <v/>
      </c>
    </row>
    <row r="120">
      <c r="A120" s="6" t="n"/>
      <c r="B120" s="10" t="n"/>
      <c r="C120" s="10" t="n"/>
      <c r="D120" s="16" t="n"/>
      <c r="E120" s="17">
        <f>IF($A120="","",DATE(YEAR($A120),MONTH($A120),1))</f>
        <v/>
      </c>
      <c r="F120" s="18">
        <f>IF($B120="","",IFERROR(INDEX(Budget!$B$9:$B$208,MATCH($B120,Budget!$A$9:$A$208,0)),"⚠ unmapped"))</f>
        <v/>
      </c>
      <c r="G120" s="18">
        <f>IF($B120="","",IF(COUNTIF(Budget!$A$9:$A$208,$B120)=0,"⚠ no such category","Yes"))</f>
        <v/>
      </c>
      <c r="H120" s="18">
        <f>IF($A120="","",IF(YEAR($A120)=BudgetYear,"Yes","⚠ other year"))</f>
        <v/>
      </c>
    </row>
    <row r="121">
      <c r="A121" s="6" t="n"/>
      <c r="B121" s="10" t="n"/>
      <c r="C121" s="10" t="n"/>
      <c r="D121" s="16" t="n"/>
      <c r="E121" s="17">
        <f>IF($A121="","",DATE(YEAR($A121),MONTH($A121),1))</f>
        <v/>
      </c>
      <c r="F121" s="18">
        <f>IF($B121="","",IFERROR(INDEX(Budget!$B$9:$B$208,MATCH($B121,Budget!$A$9:$A$208,0)),"⚠ unmapped"))</f>
        <v/>
      </c>
      <c r="G121" s="18">
        <f>IF($B121="","",IF(COUNTIF(Budget!$A$9:$A$208,$B121)=0,"⚠ no such category","Yes"))</f>
        <v/>
      </c>
      <c r="H121" s="18">
        <f>IF($A121="","",IF(YEAR($A121)=BudgetYear,"Yes","⚠ other year"))</f>
        <v/>
      </c>
    </row>
    <row r="122">
      <c r="A122" s="6" t="n"/>
      <c r="B122" s="10" t="n"/>
      <c r="C122" s="10" t="n"/>
      <c r="D122" s="16" t="n"/>
      <c r="E122" s="17">
        <f>IF($A122="","",DATE(YEAR($A122),MONTH($A122),1))</f>
        <v/>
      </c>
      <c r="F122" s="18">
        <f>IF($B122="","",IFERROR(INDEX(Budget!$B$9:$B$208,MATCH($B122,Budget!$A$9:$A$208,0)),"⚠ unmapped"))</f>
        <v/>
      </c>
      <c r="G122" s="18">
        <f>IF($B122="","",IF(COUNTIF(Budget!$A$9:$A$208,$B122)=0,"⚠ no such category","Yes"))</f>
        <v/>
      </c>
      <c r="H122" s="18">
        <f>IF($A122="","",IF(YEAR($A122)=BudgetYear,"Yes","⚠ other year"))</f>
        <v/>
      </c>
    </row>
    <row r="123">
      <c r="A123" s="6" t="n"/>
      <c r="B123" s="10" t="n"/>
      <c r="C123" s="10" t="n"/>
      <c r="D123" s="16" t="n"/>
      <c r="E123" s="17">
        <f>IF($A123="","",DATE(YEAR($A123),MONTH($A123),1))</f>
        <v/>
      </c>
      <c r="F123" s="18">
        <f>IF($B123="","",IFERROR(INDEX(Budget!$B$9:$B$208,MATCH($B123,Budget!$A$9:$A$208,0)),"⚠ unmapped"))</f>
        <v/>
      </c>
      <c r="G123" s="18">
        <f>IF($B123="","",IF(COUNTIF(Budget!$A$9:$A$208,$B123)=0,"⚠ no such category","Yes"))</f>
        <v/>
      </c>
      <c r="H123" s="18">
        <f>IF($A123="","",IF(YEAR($A123)=BudgetYear,"Yes","⚠ other year"))</f>
        <v/>
      </c>
    </row>
    <row r="124">
      <c r="A124" s="6" t="n"/>
      <c r="B124" s="10" t="n"/>
      <c r="C124" s="10" t="n"/>
      <c r="D124" s="16" t="n"/>
      <c r="E124" s="17">
        <f>IF($A124="","",DATE(YEAR($A124),MONTH($A124),1))</f>
        <v/>
      </c>
      <c r="F124" s="18">
        <f>IF($B124="","",IFERROR(INDEX(Budget!$B$9:$B$208,MATCH($B124,Budget!$A$9:$A$208,0)),"⚠ unmapped"))</f>
        <v/>
      </c>
      <c r="G124" s="18">
        <f>IF($B124="","",IF(COUNTIF(Budget!$A$9:$A$208,$B124)=0,"⚠ no such category","Yes"))</f>
        <v/>
      </c>
      <c r="H124" s="18">
        <f>IF($A124="","",IF(YEAR($A124)=BudgetYear,"Yes","⚠ other year"))</f>
        <v/>
      </c>
    </row>
    <row r="125">
      <c r="A125" s="6" t="n"/>
      <c r="B125" s="10" t="n"/>
      <c r="C125" s="10" t="n"/>
      <c r="D125" s="16" t="n"/>
      <c r="E125" s="17">
        <f>IF($A125="","",DATE(YEAR($A125),MONTH($A125),1))</f>
        <v/>
      </c>
      <c r="F125" s="18">
        <f>IF($B125="","",IFERROR(INDEX(Budget!$B$9:$B$208,MATCH($B125,Budget!$A$9:$A$208,0)),"⚠ unmapped"))</f>
        <v/>
      </c>
      <c r="G125" s="18">
        <f>IF($B125="","",IF(COUNTIF(Budget!$A$9:$A$208,$B125)=0,"⚠ no such category","Yes"))</f>
        <v/>
      </c>
      <c r="H125" s="18">
        <f>IF($A125="","",IF(YEAR($A125)=BudgetYear,"Yes","⚠ other year"))</f>
        <v/>
      </c>
    </row>
    <row r="126">
      <c r="A126" s="6" t="n"/>
      <c r="B126" s="10" t="n"/>
      <c r="C126" s="10" t="n"/>
      <c r="D126" s="16" t="n"/>
      <c r="E126" s="17">
        <f>IF($A126="","",DATE(YEAR($A126),MONTH($A126),1))</f>
        <v/>
      </c>
      <c r="F126" s="18">
        <f>IF($B126="","",IFERROR(INDEX(Budget!$B$9:$B$208,MATCH($B126,Budget!$A$9:$A$208,0)),"⚠ unmapped"))</f>
        <v/>
      </c>
      <c r="G126" s="18">
        <f>IF($B126="","",IF(COUNTIF(Budget!$A$9:$A$208,$B126)=0,"⚠ no such category","Yes"))</f>
        <v/>
      </c>
      <c r="H126" s="18">
        <f>IF($A126="","",IF(YEAR($A126)=BudgetYear,"Yes","⚠ other year"))</f>
        <v/>
      </c>
    </row>
    <row r="127">
      <c r="A127" s="6" t="n"/>
      <c r="B127" s="10" t="n"/>
      <c r="C127" s="10" t="n"/>
      <c r="D127" s="16" t="n"/>
      <c r="E127" s="17">
        <f>IF($A127="","",DATE(YEAR($A127),MONTH($A127),1))</f>
        <v/>
      </c>
      <c r="F127" s="18">
        <f>IF($B127="","",IFERROR(INDEX(Budget!$B$9:$B$208,MATCH($B127,Budget!$A$9:$A$208,0)),"⚠ unmapped"))</f>
        <v/>
      </c>
      <c r="G127" s="18">
        <f>IF($B127="","",IF(COUNTIF(Budget!$A$9:$A$208,$B127)=0,"⚠ no such category","Yes"))</f>
        <v/>
      </c>
      <c r="H127" s="18">
        <f>IF($A127="","",IF(YEAR($A127)=BudgetYear,"Yes","⚠ other year"))</f>
        <v/>
      </c>
    </row>
    <row r="128">
      <c r="A128" s="6" t="n"/>
      <c r="B128" s="10" t="n"/>
      <c r="C128" s="10" t="n"/>
      <c r="D128" s="16" t="n"/>
      <c r="E128" s="17">
        <f>IF($A128="","",DATE(YEAR($A128),MONTH($A128),1))</f>
        <v/>
      </c>
      <c r="F128" s="18">
        <f>IF($B128="","",IFERROR(INDEX(Budget!$B$9:$B$208,MATCH($B128,Budget!$A$9:$A$208,0)),"⚠ unmapped"))</f>
        <v/>
      </c>
      <c r="G128" s="18">
        <f>IF($B128="","",IF(COUNTIF(Budget!$A$9:$A$208,$B128)=0,"⚠ no such category","Yes"))</f>
        <v/>
      </c>
      <c r="H128" s="18">
        <f>IF($A128="","",IF(YEAR($A128)=BudgetYear,"Yes","⚠ other year"))</f>
        <v/>
      </c>
    </row>
    <row r="129">
      <c r="A129" s="6" t="n"/>
      <c r="B129" s="10" t="n"/>
      <c r="C129" s="10" t="n"/>
      <c r="D129" s="16" t="n"/>
      <c r="E129" s="17">
        <f>IF($A129="","",DATE(YEAR($A129),MONTH($A129),1))</f>
        <v/>
      </c>
      <c r="F129" s="18">
        <f>IF($B129="","",IFERROR(INDEX(Budget!$B$9:$B$208,MATCH($B129,Budget!$A$9:$A$208,0)),"⚠ unmapped"))</f>
        <v/>
      </c>
      <c r="G129" s="18">
        <f>IF($B129="","",IF(COUNTIF(Budget!$A$9:$A$208,$B129)=0,"⚠ no such category","Yes"))</f>
        <v/>
      </c>
      <c r="H129" s="18">
        <f>IF($A129="","",IF(YEAR($A129)=BudgetYear,"Yes","⚠ other year"))</f>
        <v/>
      </c>
    </row>
    <row r="130">
      <c r="A130" s="6" t="n"/>
      <c r="B130" s="10" t="n"/>
      <c r="C130" s="10" t="n"/>
      <c r="D130" s="16" t="n"/>
      <c r="E130" s="17">
        <f>IF($A130="","",DATE(YEAR($A130),MONTH($A130),1))</f>
        <v/>
      </c>
      <c r="F130" s="18">
        <f>IF($B130="","",IFERROR(INDEX(Budget!$B$9:$B$208,MATCH($B130,Budget!$A$9:$A$208,0)),"⚠ unmapped"))</f>
        <v/>
      </c>
      <c r="G130" s="18">
        <f>IF($B130="","",IF(COUNTIF(Budget!$A$9:$A$208,$B130)=0,"⚠ no such category","Yes"))</f>
        <v/>
      </c>
      <c r="H130" s="18">
        <f>IF($A130="","",IF(YEAR($A130)=BudgetYear,"Yes","⚠ other year"))</f>
        <v/>
      </c>
    </row>
    <row r="131">
      <c r="A131" s="6" t="n"/>
      <c r="B131" s="10" t="n"/>
      <c r="C131" s="10" t="n"/>
      <c r="D131" s="16" t="n"/>
      <c r="E131" s="17">
        <f>IF($A131="","",DATE(YEAR($A131),MONTH($A131),1))</f>
        <v/>
      </c>
      <c r="F131" s="18">
        <f>IF($B131="","",IFERROR(INDEX(Budget!$B$9:$B$208,MATCH($B131,Budget!$A$9:$A$208,0)),"⚠ unmapped"))</f>
        <v/>
      </c>
      <c r="G131" s="18">
        <f>IF($B131="","",IF(COUNTIF(Budget!$A$9:$A$208,$B131)=0,"⚠ no such category","Yes"))</f>
        <v/>
      </c>
      <c r="H131" s="18">
        <f>IF($A131="","",IF(YEAR($A131)=BudgetYear,"Yes","⚠ other year"))</f>
        <v/>
      </c>
    </row>
    <row r="132">
      <c r="A132" s="6" t="n"/>
      <c r="B132" s="10" t="n"/>
      <c r="C132" s="10" t="n"/>
      <c r="D132" s="16" t="n"/>
      <c r="E132" s="17">
        <f>IF($A132="","",DATE(YEAR($A132),MONTH($A132),1))</f>
        <v/>
      </c>
      <c r="F132" s="18">
        <f>IF($B132="","",IFERROR(INDEX(Budget!$B$9:$B$208,MATCH($B132,Budget!$A$9:$A$208,0)),"⚠ unmapped"))</f>
        <v/>
      </c>
      <c r="G132" s="18">
        <f>IF($B132="","",IF(COUNTIF(Budget!$A$9:$A$208,$B132)=0,"⚠ no such category","Yes"))</f>
        <v/>
      </c>
      <c r="H132" s="18">
        <f>IF($A132="","",IF(YEAR($A132)=BudgetYear,"Yes","⚠ other year"))</f>
        <v/>
      </c>
    </row>
    <row r="133">
      <c r="A133" s="6" t="n"/>
      <c r="B133" s="10" t="n"/>
      <c r="C133" s="10" t="n"/>
      <c r="D133" s="16" t="n"/>
      <c r="E133" s="17">
        <f>IF($A133="","",DATE(YEAR($A133),MONTH($A133),1))</f>
        <v/>
      </c>
      <c r="F133" s="18">
        <f>IF($B133="","",IFERROR(INDEX(Budget!$B$9:$B$208,MATCH($B133,Budget!$A$9:$A$208,0)),"⚠ unmapped"))</f>
        <v/>
      </c>
      <c r="G133" s="18">
        <f>IF($B133="","",IF(COUNTIF(Budget!$A$9:$A$208,$B133)=0,"⚠ no such category","Yes"))</f>
        <v/>
      </c>
      <c r="H133" s="18">
        <f>IF($A133="","",IF(YEAR($A133)=BudgetYear,"Yes","⚠ other year"))</f>
        <v/>
      </c>
    </row>
    <row r="134">
      <c r="A134" s="6" t="n"/>
      <c r="B134" s="10" t="n"/>
      <c r="C134" s="10" t="n"/>
      <c r="D134" s="16" t="n"/>
      <c r="E134" s="17">
        <f>IF($A134="","",DATE(YEAR($A134),MONTH($A134),1))</f>
        <v/>
      </c>
      <c r="F134" s="18">
        <f>IF($B134="","",IFERROR(INDEX(Budget!$B$9:$B$208,MATCH($B134,Budget!$A$9:$A$208,0)),"⚠ unmapped"))</f>
        <v/>
      </c>
      <c r="G134" s="18">
        <f>IF($B134="","",IF(COUNTIF(Budget!$A$9:$A$208,$B134)=0,"⚠ no such category","Yes"))</f>
        <v/>
      </c>
      <c r="H134" s="18">
        <f>IF($A134="","",IF(YEAR($A134)=BudgetYear,"Yes","⚠ other year"))</f>
        <v/>
      </c>
    </row>
    <row r="135">
      <c r="A135" s="6" t="n"/>
      <c r="B135" s="10" t="n"/>
      <c r="C135" s="10" t="n"/>
      <c r="D135" s="16" t="n"/>
      <c r="E135" s="17">
        <f>IF($A135="","",DATE(YEAR($A135),MONTH($A135),1))</f>
        <v/>
      </c>
      <c r="F135" s="18">
        <f>IF($B135="","",IFERROR(INDEX(Budget!$B$9:$B$208,MATCH($B135,Budget!$A$9:$A$208,0)),"⚠ unmapped"))</f>
        <v/>
      </c>
      <c r="G135" s="18">
        <f>IF($B135="","",IF(COUNTIF(Budget!$A$9:$A$208,$B135)=0,"⚠ no such category","Yes"))</f>
        <v/>
      </c>
      <c r="H135" s="18">
        <f>IF($A135="","",IF(YEAR($A135)=BudgetYear,"Yes","⚠ other year"))</f>
        <v/>
      </c>
    </row>
    <row r="136">
      <c r="A136" s="6" t="n"/>
      <c r="B136" s="10" t="n"/>
      <c r="C136" s="10" t="n"/>
      <c r="D136" s="16" t="n"/>
      <c r="E136" s="17">
        <f>IF($A136="","",DATE(YEAR($A136),MONTH($A136),1))</f>
        <v/>
      </c>
      <c r="F136" s="18">
        <f>IF($B136="","",IFERROR(INDEX(Budget!$B$9:$B$208,MATCH($B136,Budget!$A$9:$A$208,0)),"⚠ unmapped"))</f>
        <v/>
      </c>
      <c r="G136" s="18">
        <f>IF($B136="","",IF(COUNTIF(Budget!$A$9:$A$208,$B136)=0,"⚠ no such category","Yes"))</f>
        <v/>
      </c>
      <c r="H136" s="18">
        <f>IF($A136="","",IF(YEAR($A136)=BudgetYear,"Yes","⚠ other year"))</f>
        <v/>
      </c>
    </row>
    <row r="137">
      <c r="A137" s="6" t="n"/>
      <c r="B137" s="10" t="n"/>
      <c r="C137" s="10" t="n"/>
      <c r="D137" s="16" t="n"/>
      <c r="E137" s="17">
        <f>IF($A137="","",DATE(YEAR($A137),MONTH($A137),1))</f>
        <v/>
      </c>
      <c r="F137" s="18">
        <f>IF($B137="","",IFERROR(INDEX(Budget!$B$9:$B$208,MATCH($B137,Budget!$A$9:$A$208,0)),"⚠ unmapped"))</f>
        <v/>
      </c>
      <c r="G137" s="18">
        <f>IF($B137="","",IF(COUNTIF(Budget!$A$9:$A$208,$B137)=0,"⚠ no such category","Yes"))</f>
        <v/>
      </c>
      <c r="H137" s="18">
        <f>IF($A137="","",IF(YEAR($A137)=BudgetYear,"Yes","⚠ other year"))</f>
        <v/>
      </c>
    </row>
    <row r="138">
      <c r="A138" s="6" t="n"/>
      <c r="B138" s="10" t="n"/>
      <c r="C138" s="10" t="n"/>
      <c r="D138" s="16" t="n"/>
      <c r="E138" s="17">
        <f>IF($A138="","",DATE(YEAR($A138),MONTH($A138),1))</f>
        <v/>
      </c>
      <c r="F138" s="18">
        <f>IF($B138="","",IFERROR(INDEX(Budget!$B$9:$B$208,MATCH($B138,Budget!$A$9:$A$208,0)),"⚠ unmapped"))</f>
        <v/>
      </c>
      <c r="G138" s="18">
        <f>IF($B138="","",IF(COUNTIF(Budget!$A$9:$A$208,$B138)=0,"⚠ no such category","Yes"))</f>
        <v/>
      </c>
      <c r="H138" s="18">
        <f>IF($A138="","",IF(YEAR($A138)=BudgetYear,"Yes","⚠ other year"))</f>
        <v/>
      </c>
    </row>
    <row r="139">
      <c r="A139" s="6" t="n"/>
      <c r="B139" s="10" t="n"/>
      <c r="C139" s="10" t="n"/>
      <c r="D139" s="16" t="n"/>
      <c r="E139" s="17">
        <f>IF($A139="","",DATE(YEAR($A139),MONTH($A139),1))</f>
        <v/>
      </c>
      <c r="F139" s="18">
        <f>IF($B139="","",IFERROR(INDEX(Budget!$B$9:$B$208,MATCH($B139,Budget!$A$9:$A$208,0)),"⚠ unmapped"))</f>
        <v/>
      </c>
      <c r="G139" s="18">
        <f>IF($B139="","",IF(COUNTIF(Budget!$A$9:$A$208,$B139)=0,"⚠ no such category","Yes"))</f>
        <v/>
      </c>
      <c r="H139" s="18">
        <f>IF($A139="","",IF(YEAR($A139)=BudgetYear,"Yes","⚠ other year"))</f>
        <v/>
      </c>
    </row>
    <row r="140">
      <c r="A140" s="6" t="n"/>
      <c r="B140" s="10" t="n"/>
      <c r="C140" s="10" t="n"/>
      <c r="D140" s="16" t="n"/>
      <c r="E140" s="17">
        <f>IF($A140="","",DATE(YEAR($A140),MONTH($A140),1))</f>
        <v/>
      </c>
      <c r="F140" s="18">
        <f>IF($B140="","",IFERROR(INDEX(Budget!$B$9:$B$208,MATCH($B140,Budget!$A$9:$A$208,0)),"⚠ unmapped"))</f>
        <v/>
      </c>
      <c r="G140" s="18">
        <f>IF($B140="","",IF(COUNTIF(Budget!$A$9:$A$208,$B140)=0,"⚠ no such category","Yes"))</f>
        <v/>
      </c>
      <c r="H140" s="18">
        <f>IF($A140="","",IF(YEAR($A140)=BudgetYear,"Yes","⚠ other year"))</f>
        <v/>
      </c>
    </row>
    <row r="141">
      <c r="A141" s="6" t="n"/>
      <c r="B141" s="10" t="n"/>
      <c r="C141" s="10" t="n"/>
      <c r="D141" s="16" t="n"/>
      <c r="E141" s="17">
        <f>IF($A141="","",DATE(YEAR($A141),MONTH($A141),1))</f>
        <v/>
      </c>
      <c r="F141" s="18">
        <f>IF($B141="","",IFERROR(INDEX(Budget!$B$9:$B$208,MATCH($B141,Budget!$A$9:$A$208,0)),"⚠ unmapped"))</f>
        <v/>
      </c>
      <c r="G141" s="18">
        <f>IF($B141="","",IF(COUNTIF(Budget!$A$9:$A$208,$B141)=0,"⚠ no such category","Yes"))</f>
        <v/>
      </c>
      <c r="H141" s="18">
        <f>IF($A141="","",IF(YEAR($A141)=BudgetYear,"Yes","⚠ other year"))</f>
        <v/>
      </c>
    </row>
    <row r="142">
      <c r="A142" s="6" t="n"/>
      <c r="B142" s="10" t="n"/>
      <c r="C142" s="10" t="n"/>
      <c r="D142" s="16" t="n"/>
      <c r="E142" s="17">
        <f>IF($A142="","",DATE(YEAR($A142),MONTH($A142),1))</f>
        <v/>
      </c>
      <c r="F142" s="18">
        <f>IF($B142="","",IFERROR(INDEX(Budget!$B$9:$B$208,MATCH($B142,Budget!$A$9:$A$208,0)),"⚠ unmapped"))</f>
        <v/>
      </c>
      <c r="G142" s="18">
        <f>IF($B142="","",IF(COUNTIF(Budget!$A$9:$A$208,$B142)=0,"⚠ no such category","Yes"))</f>
        <v/>
      </c>
      <c r="H142" s="18">
        <f>IF($A142="","",IF(YEAR($A142)=BudgetYear,"Yes","⚠ other year"))</f>
        <v/>
      </c>
    </row>
    <row r="143">
      <c r="A143" s="6" t="n"/>
      <c r="B143" s="10" t="n"/>
      <c r="C143" s="10" t="n"/>
      <c r="D143" s="16" t="n"/>
      <c r="E143" s="17">
        <f>IF($A143="","",DATE(YEAR($A143),MONTH($A143),1))</f>
        <v/>
      </c>
      <c r="F143" s="18">
        <f>IF($B143="","",IFERROR(INDEX(Budget!$B$9:$B$208,MATCH($B143,Budget!$A$9:$A$208,0)),"⚠ unmapped"))</f>
        <v/>
      </c>
      <c r="G143" s="18">
        <f>IF($B143="","",IF(COUNTIF(Budget!$A$9:$A$208,$B143)=0,"⚠ no such category","Yes"))</f>
        <v/>
      </c>
      <c r="H143" s="18">
        <f>IF($A143="","",IF(YEAR($A143)=BudgetYear,"Yes","⚠ other year"))</f>
        <v/>
      </c>
    </row>
    <row r="144">
      <c r="A144" s="6" t="n"/>
      <c r="B144" s="10" t="n"/>
      <c r="C144" s="10" t="n"/>
      <c r="D144" s="16" t="n"/>
      <c r="E144" s="17">
        <f>IF($A144="","",DATE(YEAR($A144),MONTH($A144),1))</f>
        <v/>
      </c>
      <c r="F144" s="18">
        <f>IF($B144="","",IFERROR(INDEX(Budget!$B$9:$B$208,MATCH($B144,Budget!$A$9:$A$208,0)),"⚠ unmapped"))</f>
        <v/>
      </c>
      <c r="G144" s="18">
        <f>IF($B144="","",IF(COUNTIF(Budget!$A$9:$A$208,$B144)=0,"⚠ no such category","Yes"))</f>
        <v/>
      </c>
      <c r="H144" s="18">
        <f>IF($A144="","",IF(YEAR($A144)=BudgetYear,"Yes","⚠ other year"))</f>
        <v/>
      </c>
    </row>
    <row r="145">
      <c r="A145" s="6" t="n"/>
      <c r="B145" s="10" t="n"/>
      <c r="C145" s="10" t="n"/>
      <c r="D145" s="16" t="n"/>
      <c r="E145" s="17">
        <f>IF($A145="","",DATE(YEAR($A145),MONTH($A145),1))</f>
        <v/>
      </c>
      <c r="F145" s="18">
        <f>IF($B145="","",IFERROR(INDEX(Budget!$B$9:$B$208,MATCH($B145,Budget!$A$9:$A$208,0)),"⚠ unmapped"))</f>
        <v/>
      </c>
      <c r="G145" s="18">
        <f>IF($B145="","",IF(COUNTIF(Budget!$A$9:$A$208,$B145)=0,"⚠ no such category","Yes"))</f>
        <v/>
      </c>
      <c r="H145" s="18">
        <f>IF($A145="","",IF(YEAR($A145)=BudgetYear,"Yes","⚠ other year"))</f>
        <v/>
      </c>
    </row>
    <row r="146">
      <c r="A146" s="6" t="n"/>
      <c r="B146" s="10" t="n"/>
      <c r="C146" s="10" t="n"/>
      <c r="D146" s="16" t="n"/>
      <c r="E146" s="17">
        <f>IF($A146="","",DATE(YEAR($A146),MONTH($A146),1))</f>
        <v/>
      </c>
      <c r="F146" s="18">
        <f>IF($B146="","",IFERROR(INDEX(Budget!$B$9:$B$208,MATCH($B146,Budget!$A$9:$A$208,0)),"⚠ unmapped"))</f>
        <v/>
      </c>
      <c r="G146" s="18">
        <f>IF($B146="","",IF(COUNTIF(Budget!$A$9:$A$208,$B146)=0,"⚠ no such category","Yes"))</f>
        <v/>
      </c>
      <c r="H146" s="18">
        <f>IF($A146="","",IF(YEAR($A146)=BudgetYear,"Yes","⚠ other year"))</f>
        <v/>
      </c>
    </row>
    <row r="147">
      <c r="A147" s="6" t="n"/>
      <c r="B147" s="10" t="n"/>
      <c r="C147" s="10" t="n"/>
      <c r="D147" s="16" t="n"/>
      <c r="E147" s="17">
        <f>IF($A147="","",DATE(YEAR($A147),MONTH($A147),1))</f>
        <v/>
      </c>
      <c r="F147" s="18">
        <f>IF($B147="","",IFERROR(INDEX(Budget!$B$9:$B$208,MATCH($B147,Budget!$A$9:$A$208,0)),"⚠ unmapped"))</f>
        <v/>
      </c>
      <c r="G147" s="18">
        <f>IF($B147="","",IF(COUNTIF(Budget!$A$9:$A$208,$B147)=0,"⚠ no such category","Yes"))</f>
        <v/>
      </c>
      <c r="H147" s="18">
        <f>IF($A147="","",IF(YEAR($A147)=BudgetYear,"Yes","⚠ other year"))</f>
        <v/>
      </c>
    </row>
    <row r="148">
      <c r="A148" s="6" t="n"/>
      <c r="B148" s="10" t="n"/>
      <c r="C148" s="10" t="n"/>
      <c r="D148" s="16" t="n"/>
      <c r="E148" s="17">
        <f>IF($A148="","",DATE(YEAR($A148),MONTH($A148),1))</f>
        <v/>
      </c>
      <c r="F148" s="18">
        <f>IF($B148="","",IFERROR(INDEX(Budget!$B$9:$B$208,MATCH($B148,Budget!$A$9:$A$208,0)),"⚠ unmapped"))</f>
        <v/>
      </c>
      <c r="G148" s="18">
        <f>IF($B148="","",IF(COUNTIF(Budget!$A$9:$A$208,$B148)=0,"⚠ no such category","Yes"))</f>
        <v/>
      </c>
      <c r="H148" s="18">
        <f>IF($A148="","",IF(YEAR($A148)=BudgetYear,"Yes","⚠ other year"))</f>
        <v/>
      </c>
    </row>
    <row r="149">
      <c r="A149" s="6" t="n"/>
      <c r="B149" s="10" t="n"/>
      <c r="C149" s="10" t="n"/>
      <c r="D149" s="16" t="n"/>
      <c r="E149" s="17">
        <f>IF($A149="","",DATE(YEAR($A149),MONTH($A149),1))</f>
        <v/>
      </c>
      <c r="F149" s="18">
        <f>IF($B149="","",IFERROR(INDEX(Budget!$B$9:$B$208,MATCH($B149,Budget!$A$9:$A$208,0)),"⚠ unmapped"))</f>
        <v/>
      </c>
      <c r="G149" s="18">
        <f>IF($B149="","",IF(COUNTIF(Budget!$A$9:$A$208,$B149)=0,"⚠ no such category","Yes"))</f>
        <v/>
      </c>
      <c r="H149" s="18">
        <f>IF($A149="","",IF(YEAR($A149)=BudgetYear,"Yes","⚠ other year"))</f>
        <v/>
      </c>
    </row>
    <row r="150">
      <c r="A150" s="6" t="n"/>
      <c r="B150" s="10" t="n"/>
      <c r="C150" s="10" t="n"/>
      <c r="D150" s="16" t="n"/>
      <c r="E150" s="17">
        <f>IF($A150="","",DATE(YEAR($A150),MONTH($A150),1))</f>
        <v/>
      </c>
      <c r="F150" s="18">
        <f>IF($B150="","",IFERROR(INDEX(Budget!$B$9:$B$208,MATCH($B150,Budget!$A$9:$A$208,0)),"⚠ unmapped"))</f>
        <v/>
      </c>
      <c r="G150" s="18">
        <f>IF($B150="","",IF(COUNTIF(Budget!$A$9:$A$208,$B150)=0,"⚠ no such category","Yes"))</f>
        <v/>
      </c>
      <c r="H150" s="18">
        <f>IF($A150="","",IF(YEAR($A150)=BudgetYear,"Yes","⚠ other year"))</f>
        <v/>
      </c>
    </row>
    <row r="151">
      <c r="A151" s="6" t="n"/>
      <c r="B151" s="10" t="n"/>
      <c r="C151" s="10" t="n"/>
      <c r="D151" s="16" t="n"/>
      <c r="E151" s="17">
        <f>IF($A151="","",DATE(YEAR($A151),MONTH($A151),1))</f>
        <v/>
      </c>
      <c r="F151" s="18">
        <f>IF($B151="","",IFERROR(INDEX(Budget!$B$9:$B$208,MATCH($B151,Budget!$A$9:$A$208,0)),"⚠ unmapped"))</f>
        <v/>
      </c>
      <c r="G151" s="18">
        <f>IF($B151="","",IF(COUNTIF(Budget!$A$9:$A$208,$B151)=0,"⚠ no such category","Yes"))</f>
        <v/>
      </c>
      <c r="H151" s="18">
        <f>IF($A151="","",IF(YEAR($A151)=BudgetYear,"Yes","⚠ other year"))</f>
        <v/>
      </c>
    </row>
    <row r="152">
      <c r="A152" s="6" t="n"/>
      <c r="B152" s="10" t="n"/>
      <c r="C152" s="10" t="n"/>
      <c r="D152" s="16" t="n"/>
      <c r="E152" s="17">
        <f>IF($A152="","",DATE(YEAR($A152),MONTH($A152),1))</f>
        <v/>
      </c>
      <c r="F152" s="18">
        <f>IF($B152="","",IFERROR(INDEX(Budget!$B$9:$B$208,MATCH($B152,Budget!$A$9:$A$208,0)),"⚠ unmapped"))</f>
        <v/>
      </c>
      <c r="G152" s="18">
        <f>IF($B152="","",IF(COUNTIF(Budget!$A$9:$A$208,$B152)=0,"⚠ no such category","Yes"))</f>
        <v/>
      </c>
      <c r="H152" s="18">
        <f>IF($A152="","",IF(YEAR($A152)=BudgetYear,"Yes","⚠ other year"))</f>
        <v/>
      </c>
    </row>
    <row r="153">
      <c r="A153" s="6" t="n"/>
      <c r="B153" s="10" t="n"/>
      <c r="C153" s="10" t="n"/>
      <c r="D153" s="16" t="n"/>
      <c r="E153" s="17">
        <f>IF($A153="","",DATE(YEAR($A153),MONTH($A153),1))</f>
        <v/>
      </c>
      <c r="F153" s="18">
        <f>IF($B153="","",IFERROR(INDEX(Budget!$B$9:$B$208,MATCH($B153,Budget!$A$9:$A$208,0)),"⚠ unmapped"))</f>
        <v/>
      </c>
      <c r="G153" s="18">
        <f>IF($B153="","",IF(COUNTIF(Budget!$A$9:$A$208,$B153)=0,"⚠ no such category","Yes"))</f>
        <v/>
      </c>
      <c r="H153" s="18">
        <f>IF($A153="","",IF(YEAR($A153)=BudgetYear,"Yes","⚠ other year"))</f>
        <v/>
      </c>
    </row>
    <row r="154">
      <c r="A154" s="6" t="n"/>
      <c r="B154" s="10" t="n"/>
      <c r="C154" s="10" t="n"/>
      <c r="D154" s="16" t="n"/>
      <c r="E154" s="17">
        <f>IF($A154="","",DATE(YEAR($A154),MONTH($A154),1))</f>
        <v/>
      </c>
      <c r="F154" s="18">
        <f>IF($B154="","",IFERROR(INDEX(Budget!$B$9:$B$208,MATCH($B154,Budget!$A$9:$A$208,0)),"⚠ unmapped"))</f>
        <v/>
      </c>
      <c r="G154" s="18">
        <f>IF($B154="","",IF(COUNTIF(Budget!$A$9:$A$208,$B154)=0,"⚠ no such category","Yes"))</f>
        <v/>
      </c>
      <c r="H154" s="18">
        <f>IF($A154="","",IF(YEAR($A154)=BudgetYear,"Yes","⚠ other year"))</f>
        <v/>
      </c>
    </row>
    <row r="155">
      <c r="A155" s="6" t="n"/>
      <c r="B155" s="10" t="n"/>
      <c r="C155" s="10" t="n"/>
      <c r="D155" s="16" t="n"/>
      <c r="E155" s="17">
        <f>IF($A155="","",DATE(YEAR($A155),MONTH($A155),1))</f>
        <v/>
      </c>
      <c r="F155" s="18">
        <f>IF($B155="","",IFERROR(INDEX(Budget!$B$9:$B$208,MATCH($B155,Budget!$A$9:$A$208,0)),"⚠ unmapped"))</f>
        <v/>
      </c>
      <c r="G155" s="18">
        <f>IF($B155="","",IF(COUNTIF(Budget!$A$9:$A$208,$B155)=0,"⚠ no such category","Yes"))</f>
        <v/>
      </c>
      <c r="H155" s="18">
        <f>IF($A155="","",IF(YEAR($A155)=BudgetYear,"Yes","⚠ other year"))</f>
        <v/>
      </c>
    </row>
    <row r="156">
      <c r="A156" s="6" t="n"/>
      <c r="B156" s="10" t="n"/>
      <c r="C156" s="10" t="n"/>
      <c r="D156" s="16" t="n"/>
      <c r="E156" s="17">
        <f>IF($A156="","",DATE(YEAR($A156),MONTH($A156),1))</f>
        <v/>
      </c>
      <c r="F156" s="18">
        <f>IF($B156="","",IFERROR(INDEX(Budget!$B$9:$B$208,MATCH($B156,Budget!$A$9:$A$208,0)),"⚠ unmapped"))</f>
        <v/>
      </c>
      <c r="G156" s="18">
        <f>IF($B156="","",IF(COUNTIF(Budget!$A$9:$A$208,$B156)=0,"⚠ no such category","Yes"))</f>
        <v/>
      </c>
      <c r="H156" s="18">
        <f>IF($A156="","",IF(YEAR($A156)=BudgetYear,"Yes","⚠ other year"))</f>
        <v/>
      </c>
    </row>
    <row r="157">
      <c r="A157" s="6" t="n"/>
      <c r="B157" s="10" t="n"/>
      <c r="C157" s="10" t="n"/>
      <c r="D157" s="16" t="n"/>
      <c r="E157" s="17">
        <f>IF($A157="","",DATE(YEAR($A157),MONTH($A157),1))</f>
        <v/>
      </c>
      <c r="F157" s="18">
        <f>IF($B157="","",IFERROR(INDEX(Budget!$B$9:$B$208,MATCH($B157,Budget!$A$9:$A$208,0)),"⚠ unmapped"))</f>
        <v/>
      </c>
      <c r="G157" s="18">
        <f>IF($B157="","",IF(COUNTIF(Budget!$A$9:$A$208,$B157)=0,"⚠ no such category","Yes"))</f>
        <v/>
      </c>
      <c r="H157" s="18">
        <f>IF($A157="","",IF(YEAR($A157)=BudgetYear,"Yes","⚠ other year"))</f>
        <v/>
      </c>
    </row>
    <row r="158">
      <c r="A158" s="6" t="n"/>
      <c r="B158" s="10" t="n"/>
      <c r="C158" s="10" t="n"/>
      <c r="D158" s="16" t="n"/>
      <c r="E158" s="17">
        <f>IF($A158="","",DATE(YEAR($A158),MONTH($A158),1))</f>
        <v/>
      </c>
      <c r="F158" s="18">
        <f>IF($B158="","",IFERROR(INDEX(Budget!$B$9:$B$208,MATCH($B158,Budget!$A$9:$A$208,0)),"⚠ unmapped"))</f>
        <v/>
      </c>
      <c r="G158" s="18">
        <f>IF($B158="","",IF(COUNTIF(Budget!$A$9:$A$208,$B158)=0,"⚠ no such category","Yes"))</f>
        <v/>
      </c>
      <c r="H158" s="18">
        <f>IF($A158="","",IF(YEAR($A158)=BudgetYear,"Yes","⚠ other year"))</f>
        <v/>
      </c>
    </row>
    <row r="159">
      <c r="A159" s="6" t="n"/>
      <c r="B159" s="10" t="n"/>
      <c r="C159" s="10" t="n"/>
      <c r="D159" s="16" t="n"/>
      <c r="E159" s="17">
        <f>IF($A159="","",DATE(YEAR($A159),MONTH($A159),1))</f>
        <v/>
      </c>
      <c r="F159" s="18">
        <f>IF($B159="","",IFERROR(INDEX(Budget!$B$9:$B$208,MATCH($B159,Budget!$A$9:$A$208,0)),"⚠ unmapped"))</f>
        <v/>
      </c>
      <c r="G159" s="18">
        <f>IF($B159="","",IF(COUNTIF(Budget!$A$9:$A$208,$B159)=0,"⚠ no such category","Yes"))</f>
        <v/>
      </c>
      <c r="H159" s="18">
        <f>IF($A159="","",IF(YEAR($A159)=BudgetYear,"Yes","⚠ other year"))</f>
        <v/>
      </c>
    </row>
    <row r="160">
      <c r="A160" s="6" t="n"/>
      <c r="B160" s="10" t="n"/>
      <c r="C160" s="10" t="n"/>
      <c r="D160" s="16" t="n"/>
      <c r="E160" s="17">
        <f>IF($A160="","",DATE(YEAR($A160),MONTH($A160),1))</f>
        <v/>
      </c>
      <c r="F160" s="18">
        <f>IF($B160="","",IFERROR(INDEX(Budget!$B$9:$B$208,MATCH($B160,Budget!$A$9:$A$208,0)),"⚠ unmapped"))</f>
        <v/>
      </c>
      <c r="G160" s="18">
        <f>IF($B160="","",IF(COUNTIF(Budget!$A$9:$A$208,$B160)=0,"⚠ no such category","Yes"))</f>
        <v/>
      </c>
      <c r="H160" s="18">
        <f>IF($A160="","",IF(YEAR($A160)=BudgetYear,"Yes","⚠ other year"))</f>
        <v/>
      </c>
    </row>
    <row r="161">
      <c r="A161" s="6" t="n"/>
      <c r="B161" s="10" t="n"/>
      <c r="C161" s="10" t="n"/>
      <c r="D161" s="16" t="n"/>
      <c r="E161" s="17">
        <f>IF($A161="","",DATE(YEAR($A161),MONTH($A161),1))</f>
        <v/>
      </c>
      <c r="F161" s="18">
        <f>IF($B161="","",IFERROR(INDEX(Budget!$B$9:$B$208,MATCH($B161,Budget!$A$9:$A$208,0)),"⚠ unmapped"))</f>
        <v/>
      </c>
      <c r="G161" s="18">
        <f>IF($B161="","",IF(COUNTIF(Budget!$A$9:$A$208,$B161)=0,"⚠ no such category","Yes"))</f>
        <v/>
      </c>
      <c r="H161" s="18">
        <f>IF($A161="","",IF(YEAR($A161)=BudgetYear,"Yes","⚠ other year"))</f>
        <v/>
      </c>
    </row>
    <row r="162">
      <c r="A162" s="6" t="n"/>
      <c r="B162" s="10" t="n"/>
      <c r="C162" s="10" t="n"/>
      <c r="D162" s="16" t="n"/>
      <c r="E162" s="17">
        <f>IF($A162="","",DATE(YEAR($A162),MONTH($A162),1))</f>
        <v/>
      </c>
      <c r="F162" s="18">
        <f>IF($B162="","",IFERROR(INDEX(Budget!$B$9:$B$208,MATCH($B162,Budget!$A$9:$A$208,0)),"⚠ unmapped"))</f>
        <v/>
      </c>
      <c r="G162" s="18">
        <f>IF($B162="","",IF(COUNTIF(Budget!$A$9:$A$208,$B162)=0,"⚠ no such category","Yes"))</f>
        <v/>
      </c>
      <c r="H162" s="18">
        <f>IF($A162="","",IF(YEAR($A162)=BudgetYear,"Yes","⚠ other year"))</f>
        <v/>
      </c>
    </row>
    <row r="163">
      <c r="A163" s="6" t="n"/>
      <c r="B163" s="10" t="n"/>
      <c r="C163" s="10" t="n"/>
      <c r="D163" s="16" t="n"/>
      <c r="E163" s="17">
        <f>IF($A163="","",DATE(YEAR($A163),MONTH($A163),1))</f>
        <v/>
      </c>
      <c r="F163" s="18">
        <f>IF($B163="","",IFERROR(INDEX(Budget!$B$9:$B$208,MATCH($B163,Budget!$A$9:$A$208,0)),"⚠ unmapped"))</f>
        <v/>
      </c>
      <c r="G163" s="18">
        <f>IF($B163="","",IF(COUNTIF(Budget!$A$9:$A$208,$B163)=0,"⚠ no such category","Yes"))</f>
        <v/>
      </c>
      <c r="H163" s="18">
        <f>IF($A163="","",IF(YEAR($A163)=BudgetYear,"Yes","⚠ other year"))</f>
        <v/>
      </c>
    </row>
    <row r="164">
      <c r="A164" s="6" t="n"/>
      <c r="B164" s="10" t="n"/>
      <c r="C164" s="10" t="n"/>
      <c r="D164" s="16" t="n"/>
      <c r="E164" s="17">
        <f>IF($A164="","",DATE(YEAR($A164),MONTH($A164),1))</f>
        <v/>
      </c>
      <c r="F164" s="18">
        <f>IF($B164="","",IFERROR(INDEX(Budget!$B$9:$B$208,MATCH($B164,Budget!$A$9:$A$208,0)),"⚠ unmapped"))</f>
        <v/>
      </c>
      <c r="G164" s="18">
        <f>IF($B164="","",IF(COUNTIF(Budget!$A$9:$A$208,$B164)=0,"⚠ no such category","Yes"))</f>
        <v/>
      </c>
      <c r="H164" s="18">
        <f>IF($A164="","",IF(YEAR($A164)=BudgetYear,"Yes","⚠ other year"))</f>
        <v/>
      </c>
    </row>
    <row r="165">
      <c r="A165" s="6" t="n"/>
      <c r="B165" s="10" t="n"/>
      <c r="C165" s="10" t="n"/>
      <c r="D165" s="16" t="n"/>
      <c r="E165" s="17">
        <f>IF($A165="","",DATE(YEAR($A165),MONTH($A165),1))</f>
        <v/>
      </c>
      <c r="F165" s="18">
        <f>IF($B165="","",IFERROR(INDEX(Budget!$B$9:$B$208,MATCH($B165,Budget!$A$9:$A$208,0)),"⚠ unmapped"))</f>
        <v/>
      </c>
      <c r="G165" s="18">
        <f>IF($B165="","",IF(COUNTIF(Budget!$A$9:$A$208,$B165)=0,"⚠ no such category","Yes"))</f>
        <v/>
      </c>
      <c r="H165" s="18">
        <f>IF($A165="","",IF(YEAR($A165)=BudgetYear,"Yes","⚠ other year"))</f>
        <v/>
      </c>
    </row>
    <row r="166">
      <c r="A166" s="6" t="n"/>
      <c r="B166" s="10" t="n"/>
      <c r="C166" s="10" t="n"/>
      <c r="D166" s="16" t="n"/>
      <c r="E166" s="17">
        <f>IF($A166="","",DATE(YEAR($A166),MONTH($A166),1))</f>
        <v/>
      </c>
      <c r="F166" s="18">
        <f>IF($B166="","",IFERROR(INDEX(Budget!$B$9:$B$208,MATCH($B166,Budget!$A$9:$A$208,0)),"⚠ unmapped"))</f>
        <v/>
      </c>
      <c r="G166" s="18">
        <f>IF($B166="","",IF(COUNTIF(Budget!$A$9:$A$208,$B166)=0,"⚠ no such category","Yes"))</f>
        <v/>
      </c>
      <c r="H166" s="18">
        <f>IF($A166="","",IF(YEAR($A166)=BudgetYear,"Yes","⚠ other year"))</f>
        <v/>
      </c>
    </row>
    <row r="167">
      <c r="A167" s="6" t="n"/>
      <c r="B167" s="10" t="n"/>
      <c r="C167" s="10" t="n"/>
      <c r="D167" s="16" t="n"/>
      <c r="E167" s="17">
        <f>IF($A167="","",DATE(YEAR($A167),MONTH($A167),1))</f>
        <v/>
      </c>
      <c r="F167" s="18">
        <f>IF($B167="","",IFERROR(INDEX(Budget!$B$9:$B$208,MATCH($B167,Budget!$A$9:$A$208,0)),"⚠ unmapped"))</f>
        <v/>
      </c>
      <c r="G167" s="18">
        <f>IF($B167="","",IF(COUNTIF(Budget!$A$9:$A$208,$B167)=0,"⚠ no such category","Yes"))</f>
        <v/>
      </c>
      <c r="H167" s="18">
        <f>IF($A167="","",IF(YEAR($A167)=BudgetYear,"Yes","⚠ other year"))</f>
        <v/>
      </c>
    </row>
    <row r="168">
      <c r="A168" s="6" t="n"/>
      <c r="B168" s="10" t="n"/>
      <c r="C168" s="10" t="n"/>
      <c r="D168" s="16" t="n"/>
      <c r="E168" s="17">
        <f>IF($A168="","",DATE(YEAR($A168),MONTH($A168),1))</f>
        <v/>
      </c>
      <c r="F168" s="18">
        <f>IF($B168="","",IFERROR(INDEX(Budget!$B$9:$B$208,MATCH($B168,Budget!$A$9:$A$208,0)),"⚠ unmapped"))</f>
        <v/>
      </c>
      <c r="G168" s="18">
        <f>IF($B168="","",IF(COUNTIF(Budget!$A$9:$A$208,$B168)=0,"⚠ no such category","Yes"))</f>
        <v/>
      </c>
      <c r="H168" s="18">
        <f>IF($A168="","",IF(YEAR($A168)=BudgetYear,"Yes","⚠ other year"))</f>
        <v/>
      </c>
    </row>
    <row r="169">
      <c r="A169" s="6" t="n"/>
      <c r="B169" s="10" t="n"/>
      <c r="C169" s="10" t="n"/>
      <c r="D169" s="16" t="n"/>
      <c r="E169" s="17">
        <f>IF($A169="","",DATE(YEAR($A169),MONTH($A169),1))</f>
        <v/>
      </c>
      <c r="F169" s="18">
        <f>IF($B169="","",IFERROR(INDEX(Budget!$B$9:$B$208,MATCH($B169,Budget!$A$9:$A$208,0)),"⚠ unmapped"))</f>
        <v/>
      </c>
      <c r="G169" s="18">
        <f>IF($B169="","",IF(COUNTIF(Budget!$A$9:$A$208,$B169)=0,"⚠ no such category","Yes"))</f>
        <v/>
      </c>
      <c r="H169" s="18">
        <f>IF($A169="","",IF(YEAR($A169)=BudgetYear,"Yes","⚠ other year"))</f>
        <v/>
      </c>
    </row>
    <row r="170">
      <c r="A170" s="6" t="n"/>
      <c r="B170" s="10" t="n"/>
      <c r="C170" s="10" t="n"/>
      <c r="D170" s="16" t="n"/>
      <c r="E170" s="17">
        <f>IF($A170="","",DATE(YEAR($A170),MONTH($A170),1))</f>
        <v/>
      </c>
      <c r="F170" s="18">
        <f>IF($B170="","",IFERROR(INDEX(Budget!$B$9:$B$208,MATCH($B170,Budget!$A$9:$A$208,0)),"⚠ unmapped"))</f>
        <v/>
      </c>
      <c r="G170" s="18">
        <f>IF($B170="","",IF(COUNTIF(Budget!$A$9:$A$208,$B170)=0,"⚠ no such category","Yes"))</f>
        <v/>
      </c>
      <c r="H170" s="18">
        <f>IF($A170="","",IF(YEAR($A170)=BudgetYear,"Yes","⚠ other year"))</f>
        <v/>
      </c>
    </row>
    <row r="171">
      <c r="A171" s="6" t="n"/>
      <c r="B171" s="10" t="n"/>
      <c r="C171" s="10" t="n"/>
      <c r="D171" s="16" t="n"/>
      <c r="E171" s="17">
        <f>IF($A171="","",DATE(YEAR($A171),MONTH($A171),1))</f>
        <v/>
      </c>
      <c r="F171" s="18">
        <f>IF($B171="","",IFERROR(INDEX(Budget!$B$9:$B$208,MATCH($B171,Budget!$A$9:$A$208,0)),"⚠ unmapped"))</f>
        <v/>
      </c>
      <c r="G171" s="18">
        <f>IF($B171="","",IF(COUNTIF(Budget!$A$9:$A$208,$B171)=0,"⚠ no such category","Yes"))</f>
        <v/>
      </c>
      <c r="H171" s="18">
        <f>IF($A171="","",IF(YEAR($A171)=BudgetYear,"Yes","⚠ other year"))</f>
        <v/>
      </c>
    </row>
    <row r="172">
      <c r="A172" s="6" t="n"/>
      <c r="B172" s="10" t="n"/>
      <c r="C172" s="10" t="n"/>
      <c r="D172" s="16" t="n"/>
      <c r="E172" s="17">
        <f>IF($A172="","",DATE(YEAR($A172),MONTH($A172),1))</f>
        <v/>
      </c>
      <c r="F172" s="18">
        <f>IF($B172="","",IFERROR(INDEX(Budget!$B$9:$B$208,MATCH($B172,Budget!$A$9:$A$208,0)),"⚠ unmapped"))</f>
        <v/>
      </c>
      <c r="G172" s="18">
        <f>IF($B172="","",IF(COUNTIF(Budget!$A$9:$A$208,$B172)=0,"⚠ no such category","Yes"))</f>
        <v/>
      </c>
      <c r="H172" s="18">
        <f>IF($A172="","",IF(YEAR($A172)=BudgetYear,"Yes","⚠ other year"))</f>
        <v/>
      </c>
    </row>
    <row r="173">
      <c r="A173" s="6" t="n"/>
      <c r="B173" s="10" t="n"/>
      <c r="C173" s="10" t="n"/>
      <c r="D173" s="16" t="n"/>
      <c r="E173" s="17">
        <f>IF($A173="","",DATE(YEAR($A173),MONTH($A173),1))</f>
        <v/>
      </c>
      <c r="F173" s="18">
        <f>IF($B173="","",IFERROR(INDEX(Budget!$B$9:$B$208,MATCH($B173,Budget!$A$9:$A$208,0)),"⚠ unmapped"))</f>
        <v/>
      </c>
      <c r="G173" s="18">
        <f>IF($B173="","",IF(COUNTIF(Budget!$A$9:$A$208,$B173)=0,"⚠ no such category","Yes"))</f>
        <v/>
      </c>
      <c r="H173" s="18">
        <f>IF($A173="","",IF(YEAR($A173)=BudgetYear,"Yes","⚠ other year"))</f>
        <v/>
      </c>
    </row>
    <row r="174">
      <c r="A174" s="6" t="n"/>
      <c r="B174" s="10" t="n"/>
      <c r="C174" s="10" t="n"/>
      <c r="D174" s="16" t="n"/>
      <c r="E174" s="17">
        <f>IF($A174="","",DATE(YEAR($A174),MONTH($A174),1))</f>
        <v/>
      </c>
      <c r="F174" s="18">
        <f>IF($B174="","",IFERROR(INDEX(Budget!$B$9:$B$208,MATCH($B174,Budget!$A$9:$A$208,0)),"⚠ unmapped"))</f>
        <v/>
      </c>
      <c r="G174" s="18">
        <f>IF($B174="","",IF(COUNTIF(Budget!$A$9:$A$208,$B174)=0,"⚠ no such category","Yes"))</f>
        <v/>
      </c>
      <c r="H174" s="18">
        <f>IF($A174="","",IF(YEAR($A174)=BudgetYear,"Yes","⚠ other year"))</f>
        <v/>
      </c>
    </row>
    <row r="175">
      <c r="A175" s="6" t="n"/>
      <c r="B175" s="10" t="n"/>
      <c r="C175" s="10" t="n"/>
      <c r="D175" s="16" t="n"/>
      <c r="E175" s="17">
        <f>IF($A175="","",DATE(YEAR($A175),MONTH($A175),1))</f>
        <v/>
      </c>
      <c r="F175" s="18">
        <f>IF($B175="","",IFERROR(INDEX(Budget!$B$9:$B$208,MATCH($B175,Budget!$A$9:$A$208,0)),"⚠ unmapped"))</f>
        <v/>
      </c>
      <c r="G175" s="18">
        <f>IF($B175="","",IF(COUNTIF(Budget!$A$9:$A$208,$B175)=0,"⚠ no such category","Yes"))</f>
        <v/>
      </c>
      <c r="H175" s="18">
        <f>IF($A175="","",IF(YEAR($A175)=BudgetYear,"Yes","⚠ other year"))</f>
        <v/>
      </c>
    </row>
    <row r="176">
      <c r="A176" s="6" t="n"/>
      <c r="B176" s="10" t="n"/>
      <c r="C176" s="10" t="n"/>
      <c r="D176" s="16" t="n"/>
      <c r="E176" s="17">
        <f>IF($A176="","",DATE(YEAR($A176),MONTH($A176),1))</f>
        <v/>
      </c>
      <c r="F176" s="18">
        <f>IF($B176="","",IFERROR(INDEX(Budget!$B$9:$B$208,MATCH($B176,Budget!$A$9:$A$208,0)),"⚠ unmapped"))</f>
        <v/>
      </c>
      <c r="G176" s="18">
        <f>IF($B176="","",IF(COUNTIF(Budget!$A$9:$A$208,$B176)=0,"⚠ no such category","Yes"))</f>
        <v/>
      </c>
      <c r="H176" s="18">
        <f>IF($A176="","",IF(YEAR($A176)=BudgetYear,"Yes","⚠ other year"))</f>
        <v/>
      </c>
    </row>
    <row r="177">
      <c r="A177" s="6" t="n"/>
      <c r="B177" s="10" t="n"/>
      <c r="C177" s="10" t="n"/>
      <c r="D177" s="16" t="n"/>
      <c r="E177" s="17">
        <f>IF($A177="","",DATE(YEAR($A177),MONTH($A177),1))</f>
        <v/>
      </c>
      <c r="F177" s="18">
        <f>IF($B177="","",IFERROR(INDEX(Budget!$B$9:$B$208,MATCH($B177,Budget!$A$9:$A$208,0)),"⚠ unmapped"))</f>
        <v/>
      </c>
      <c r="G177" s="18">
        <f>IF($B177="","",IF(COUNTIF(Budget!$A$9:$A$208,$B177)=0,"⚠ no such category","Yes"))</f>
        <v/>
      </c>
      <c r="H177" s="18">
        <f>IF($A177="","",IF(YEAR($A177)=BudgetYear,"Yes","⚠ other year"))</f>
        <v/>
      </c>
    </row>
    <row r="178">
      <c r="A178" s="6" t="n"/>
      <c r="B178" s="10" t="n"/>
      <c r="C178" s="10" t="n"/>
      <c r="D178" s="16" t="n"/>
      <c r="E178" s="17">
        <f>IF($A178="","",DATE(YEAR($A178),MONTH($A178),1))</f>
        <v/>
      </c>
      <c r="F178" s="18">
        <f>IF($B178="","",IFERROR(INDEX(Budget!$B$9:$B$208,MATCH($B178,Budget!$A$9:$A$208,0)),"⚠ unmapped"))</f>
        <v/>
      </c>
      <c r="G178" s="18">
        <f>IF($B178="","",IF(COUNTIF(Budget!$A$9:$A$208,$B178)=0,"⚠ no such category","Yes"))</f>
        <v/>
      </c>
      <c r="H178" s="18">
        <f>IF($A178="","",IF(YEAR($A178)=BudgetYear,"Yes","⚠ other year"))</f>
        <v/>
      </c>
    </row>
    <row r="179">
      <c r="A179" s="6" t="n"/>
      <c r="B179" s="10" t="n"/>
      <c r="C179" s="10" t="n"/>
      <c r="D179" s="16" t="n"/>
      <c r="E179" s="17">
        <f>IF($A179="","",DATE(YEAR($A179),MONTH($A179),1))</f>
        <v/>
      </c>
      <c r="F179" s="18">
        <f>IF($B179="","",IFERROR(INDEX(Budget!$B$9:$B$208,MATCH($B179,Budget!$A$9:$A$208,0)),"⚠ unmapped"))</f>
        <v/>
      </c>
      <c r="G179" s="18">
        <f>IF($B179="","",IF(COUNTIF(Budget!$A$9:$A$208,$B179)=0,"⚠ no such category","Yes"))</f>
        <v/>
      </c>
      <c r="H179" s="18">
        <f>IF($A179="","",IF(YEAR($A179)=BudgetYear,"Yes","⚠ other year"))</f>
        <v/>
      </c>
    </row>
    <row r="180">
      <c r="A180" s="6" t="n"/>
      <c r="B180" s="10" t="n"/>
      <c r="C180" s="10" t="n"/>
      <c r="D180" s="16" t="n"/>
      <c r="E180" s="17">
        <f>IF($A180="","",DATE(YEAR($A180),MONTH($A180),1))</f>
        <v/>
      </c>
      <c r="F180" s="18">
        <f>IF($B180="","",IFERROR(INDEX(Budget!$B$9:$B$208,MATCH($B180,Budget!$A$9:$A$208,0)),"⚠ unmapped"))</f>
        <v/>
      </c>
      <c r="G180" s="18">
        <f>IF($B180="","",IF(COUNTIF(Budget!$A$9:$A$208,$B180)=0,"⚠ no such category","Yes"))</f>
        <v/>
      </c>
      <c r="H180" s="18">
        <f>IF($A180="","",IF(YEAR($A180)=BudgetYear,"Yes","⚠ other year"))</f>
        <v/>
      </c>
    </row>
    <row r="181">
      <c r="A181" s="6" t="n"/>
      <c r="B181" s="10" t="n"/>
      <c r="C181" s="10" t="n"/>
      <c r="D181" s="16" t="n"/>
      <c r="E181" s="17">
        <f>IF($A181="","",DATE(YEAR($A181),MONTH($A181),1))</f>
        <v/>
      </c>
      <c r="F181" s="18">
        <f>IF($B181="","",IFERROR(INDEX(Budget!$B$9:$B$208,MATCH($B181,Budget!$A$9:$A$208,0)),"⚠ unmapped"))</f>
        <v/>
      </c>
      <c r="G181" s="18">
        <f>IF($B181="","",IF(COUNTIF(Budget!$A$9:$A$208,$B181)=0,"⚠ no such category","Yes"))</f>
        <v/>
      </c>
      <c r="H181" s="18">
        <f>IF($A181="","",IF(YEAR($A181)=BudgetYear,"Yes","⚠ other year"))</f>
        <v/>
      </c>
    </row>
    <row r="182">
      <c r="A182" s="6" t="n"/>
      <c r="B182" s="10" t="n"/>
      <c r="C182" s="10" t="n"/>
      <c r="D182" s="16" t="n"/>
      <c r="E182" s="17">
        <f>IF($A182="","",DATE(YEAR($A182),MONTH($A182),1))</f>
        <v/>
      </c>
      <c r="F182" s="18">
        <f>IF($B182="","",IFERROR(INDEX(Budget!$B$9:$B$208,MATCH($B182,Budget!$A$9:$A$208,0)),"⚠ unmapped"))</f>
        <v/>
      </c>
      <c r="G182" s="18">
        <f>IF($B182="","",IF(COUNTIF(Budget!$A$9:$A$208,$B182)=0,"⚠ no such category","Yes"))</f>
        <v/>
      </c>
      <c r="H182" s="18">
        <f>IF($A182="","",IF(YEAR($A182)=BudgetYear,"Yes","⚠ other year"))</f>
        <v/>
      </c>
    </row>
    <row r="183">
      <c r="A183" s="6" t="n"/>
      <c r="B183" s="10" t="n"/>
      <c r="C183" s="10" t="n"/>
      <c r="D183" s="16" t="n"/>
      <c r="E183" s="17">
        <f>IF($A183="","",DATE(YEAR($A183),MONTH($A183),1))</f>
        <v/>
      </c>
      <c r="F183" s="18">
        <f>IF($B183="","",IFERROR(INDEX(Budget!$B$9:$B$208,MATCH($B183,Budget!$A$9:$A$208,0)),"⚠ unmapped"))</f>
        <v/>
      </c>
      <c r="G183" s="18">
        <f>IF($B183="","",IF(COUNTIF(Budget!$A$9:$A$208,$B183)=0,"⚠ no such category","Yes"))</f>
        <v/>
      </c>
      <c r="H183" s="18">
        <f>IF($A183="","",IF(YEAR($A183)=BudgetYear,"Yes","⚠ other year"))</f>
        <v/>
      </c>
    </row>
    <row r="184">
      <c r="A184" s="6" t="n"/>
      <c r="B184" s="10" t="n"/>
      <c r="C184" s="10" t="n"/>
      <c r="D184" s="16" t="n"/>
      <c r="E184" s="17">
        <f>IF($A184="","",DATE(YEAR($A184),MONTH($A184),1))</f>
        <v/>
      </c>
      <c r="F184" s="18">
        <f>IF($B184="","",IFERROR(INDEX(Budget!$B$9:$B$208,MATCH($B184,Budget!$A$9:$A$208,0)),"⚠ unmapped"))</f>
        <v/>
      </c>
      <c r="G184" s="18">
        <f>IF($B184="","",IF(COUNTIF(Budget!$A$9:$A$208,$B184)=0,"⚠ no such category","Yes"))</f>
        <v/>
      </c>
      <c r="H184" s="18">
        <f>IF($A184="","",IF(YEAR($A184)=BudgetYear,"Yes","⚠ other year"))</f>
        <v/>
      </c>
    </row>
    <row r="185">
      <c r="A185" s="6" t="n"/>
      <c r="B185" s="10" t="n"/>
      <c r="C185" s="10" t="n"/>
      <c r="D185" s="16" t="n"/>
      <c r="E185" s="17">
        <f>IF($A185="","",DATE(YEAR($A185),MONTH($A185),1))</f>
        <v/>
      </c>
      <c r="F185" s="18">
        <f>IF($B185="","",IFERROR(INDEX(Budget!$B$9:$B$208,MATCH($B185,Budget!$A$9:$A$208,0)),"⚠ unmapped"))</f>
        <v/>
      </c>
      <c r="G185" s="18">
        <f>IF($B185="","",IF(COUNTIF(Budget!$A$9:$A$208,$B185)=0,"⚠ no such category","Yes"))</f>
        <v/>
      </c>
      <c r="H185" s="18">
        <f>IF($A185="","",IF(YEAR($A185)=BudgetYear,"Yes","⚠ other year"))</f>
        <v/>
      </c>
    </row>
    <row r="186">
      <c r="A186" s="6" t="n"/>
      <c r="B186" s="10" t="n"/>
      <c r="C186" s="10" t="n"/>
      <c r="D186" s="16" t="n"/>
      <c r="E186" s="17">
        <f>IF($A186="","",DATE(YEAR($A186),MONTH($A186),1))</f>
        <v/>
      </c>
      <c r="F186" s="18">
        <f>IF($B186="","",IFERROR(INDEX(Budget!$B$9:$B$208,MATCH($B186,Budget!$A$9:$A$208,0)),"⚠ unmapped"))</f>
        <v/>
      </c>
      <c r="G186" s="18">
        <f>IF($B186="","",IF(COUNTIF(Budget!$A$9:$A$208,$B186)=0,"⚠ no such category","Yes"))</f>
        <v/>
      </c>
      <c r="H186" s="18">
        <f>IF($A186="","",IF(YEAR($A186)=BudgetYear,"Yes","⚠ other year"))</f>
        <v/>
      </c>
    </row>
    <row r="187">
      <c r="A187" s="6" t="n"/>
      <c r="B187" s="10" t="n"/>
      <c r="C187" s="10" t="n"/>
      <c r="D187" s="16" t="n"/>
      <c r="E187" s="17">
        <f>IF($A187="","",DATE(YEAR($A187),MONTH($A187),1))</f>
        <v/>
      </c>
      <c r="F187" s="18">
        <f>IF($B187="","",IFERROR(INDEX(Budget!$B$9:$B$208,MATCH($B187,Budget!$A$9:$A$208,0)),"⚠ unmapped"))</f>
        <v/>
      </c>
      <c r="G187" s="18">
        <f>IF($B187="","",IF(COUNTIF(Budget!$A$9:$A$208,$B187)=0,"⚠ no such category","Yes"))</f>
        <v/>
      </c>
      <c r="H187" s="18">
        <f>IF($A187="","",IF(YEAR($A187)=BudgetYear,"Yes","⚠ other year"))</f>
        <v/>
      </c>
    </row>
    <row r="188">
      <c r="A188" s="6" t="n"/>
      <c r="B188" s="10" t="n"/>
      <c r="C188" s="10" t="n"/>
      <c r="D188" s="16" t="n"/>
      <c r="E188" s="17">
        <f>IF($A188="","",DATE(YEAR($A188),MONTH($A188),1))</f>
        <v/>
      </c>
      <c r="F188" s="18">
        <f>IF($B188="","",IFERROR(INDEX(Budget!$B$9:$B$208,MATCH($B188,Budget!$A$9:$A$208,0)),"⚠ unmapped"))</f>
        <v/>
      </c>
      <c r="G188" s="18">
        <f>IF($B188="","",IF(COUNTIF(Budget!$A$9:$A$208,$B188)=0,"⚠ no such category","Yes"))</f>
        <v/>
      </c>
      <c r="H188" s="18">
        <f>IF($A188="","",IF(YEAR($A188)=BudgetYear,"Yes","⚠ other year"))</f>
        <v/>
      </c>
    </row>
    <row r="189">
      <c r="A189" s="6" t="n"/>
      <c r="B189" s="10" t="n"/>
      <c r="C189" s="10" t="n"/>
      <c r="D189" s="16" t="n"/>
      <c r="E189" s="17">
        <f>IF($A189="","",DATE(YEAR($A189),MONTH($A189),1))</f>
        <v/>
      </c>
      <c r="F189" s="18">
        <f>IF($B189="","",IFERROR(INDEX(Budget!$B$9:$B$208,MATCH($B189,Budget!$A$9:$A$208,0)),"⚠ unmapped"))</f>
        <v/>
      </c>
      <c r="G189" s="18">
        <f>IF($B189="","",IF(COUNTIF(Budget!$A$9:$A$208,$B189)=0,"⚠ no such category","Yes"))</f>
        <v/>
      </c>
      <c r="H189" s="18">
        <f>IF($A189="","",IF(YEAR($A189)=BudgetYear,"Yes","⚠ other year"))</f>
        <v/>
      </c>
    </row>
    <row r="190">
      <c r="A190" s="6" t="n"/>
      <c r="B190" s="10" t="n"/>
      <c r="C190" s="10" t="n"/>
      <c r="D190" s="16" t="n"/>
      <c r="E190" s="17">
        <f>IF($A190="","",DATE(YEAR($A190),MONTH($A190),1))</f>
        <v/>
      </c>
      <c r="F190" s="18">
        <f>IF($B190="","",IFERROR(INDEX(Budget!$B$9:$B$208,MATCH($B190,Budget!$A$9:$A$208,0)),"⚠ unmapped"))</f>
        <v/>
      </c>
      <c r="G190" s="18">
        <f>IF($B190="","",IF(COUNTIF(Budget!$A$9:$A$208,$B190)=0,"⚠ no such category","Yes"))</f>
        <v/>
      </c>
      <c r="H190" s="18">
        <f>IF($A190="","",IF(YEAR($A190)=BudgetYear,"Yes","⚠ other year"))</f>
        <v/>
      </c>
    </row>
    <row r="191">
      <c r="A191" s="6" t="n"/>
      <c r="B191" s="10" t="n"/>
      <c r="C191" s="10" t="n"/>
      <c r="D191" s="16" t="n"/>
      <c r="E191" s="17">
        <f>IF($A191="","",DATE(YEAR($A191),MONTH($A191),1))</f>
        <v/>
      </c>
      <c r="F191" s="18">
        <f>IF($B191="","",IFERROR(INDEX(Budget!$B$9:$B$208,MATCH($B191,Budget!$A$9:$A$208,0)),"⚠ unmapped"))</f>
        <v/>
      </c>
      <c r="G191" s="18">
        <f>IF($B191="","",IF(COUNTIF(Budget!$A$9:$A$208,$B191)=0,"⚠ no such category","Yes"))</f>
        <v/>
      </c>
      <c r="H191" s="18">
        <f>IF($A191="","",IF(YEAR($A191)=BudgetYear,"Yes","⚠ other year"))</f>
        <v/>
      </c>
    </row>
    <row r="192">
      <c r="A192" s="6" t="n"/>
      <c r="B192" s="10" t="n"/>
      <c r="C192" s="10" t="n"/>
      <c r="D192" s="16" t="n"/>
      <c r="E192" s="17">
        <f>IF($A192="","",DATE(YEAR($A192),MONTH($A192),1))</f>
        <v/>
      </c>
      <c r="F192" s="18">
        <f>IF($B192="","",IFERROR(INDEX(Budget!$B$9:$B$208,MATCH($B192,Budget!$A$9:$A$208,0)),"⚠ unmapped"))</f>
        <v/>
      </c>
      <c r="G192" s="18">
        <f>IF($B192="","",IF(COUNTIF(Budget!$A$9:$A$208,$B192)=0,"⚠ no such category","Yes"))</f>
        <v/>
      </c>
      <c r="H192" s="18">
        <f>IF($A192="","",IF(YEAR($A192)=BudgetYear,"Yes","⚠ other year"))</f>
        <v/>
      </c>
    </row>
    <row r="193">
      <c r="A193" s="6" t="n"/>
      <c r="B193" s="10" t="n"/>
      <c r="C193" s="10" t="n"/>
      <c r="D193" s="16" t="n"/>
      <c r="E193" s="17">
        <f>IF($A193="","",DATE(YEAR($A193),MONTH($A193),1))</f>
        <v/>
      </c>
      <c r="F193" s="18">
        <f>IF($B193="","",IFERROR(INDEX(Budget!$B$9:$B$208,MATCH($B193,Budget!$A$9:$A$208,0)),"⚠ unmapped"))</f>
        <v/>
      </c>
      <c r="G193" s="18">
        <f>IF($B193="","",IF(COUNTIF(Budget!$A$9:$A$208,$B193)=0,"⚠ no such category","Yes"))</f>
        <v/>
      </c>
      <c r="H193" s="18">
        <f>IF($A193="","",IF(YEAR($A193)=BudgetYear,"Yes","⚠ other year"))</f>
        <v/>
      </c>
    </row>
    <row r="194">
      <c r="A194" s="6" t="n"/>
      <c r="B194" s="10" t="n"/>
      <c r="C194" s="10" t="n"/>
      <c r="D194" s="16" t="n"/>
      <c r="E194" s="17">
        <f>IF($A194="","",DATE(YEAR($A194),MONTH($A194),1))</f>
        <v/>
      </c>
      <c r="F194" s="18">
        <f>IF($B194="","",IFERROR(INDEX(Budget!$B$9:$B$208,MATCH($B194,Budget!$A$9:$A$208,0)),"⚠ unmapped"))</f>
        <v/>
      </c>
      <c r="G194" s="18">
        <f>IF($B194="","",IF(COUNTIF(Budget!$A$9:$A$208,$B194)=0,"⚠ no such category","Yes"))</f>
        <v/>
      </c>
      <c r="H194" s="18">
        <f>IF($A194="","",IF(YEAR($A194)=BudgetYear,"Yes","⚠ other year"))</f>
        <v/>
      </c>
    </row>
    <row r="195">
      <c r="A195" s="6" t="n"/>
      <c r="B195" s="10" t="n"/>
      <c r="C195" s="10" t="n"/>
      <c r="D195" s="16" t="n"/>
      <c r="E195" s="17">
        <f>IF($A195="","",DATE(YEAR($A195),MONTH($A195),1))</f>
        <v/>
      </c>
      <c r="F195" s="18">
        <f>IF($B195="","",IFERROR(INDEX(Budget!$B$9:$B$208,MATCH($B195,Budget!$A$9:$A$208,0)),"⚠ unmapped"))</f>
        <v/>
      </c>
      <c r="G195" s="18">
        <f>IF($B195="","",IF(COUNTIF(Budget!$A$9:$A$208,$B195)=0,"⚠ no such category","Yes"))</f>
        <v/>
      </c>
      <c r="H195" s="18">
        <f>IF($A195="","",IF(YEAR($A195)=BudgetYear,"Yes","⚠ other year"))</f>
        <v/>
      </c>
    </row>
    <row r="196">
      <c r="A196" s="6" t="n"/>
      <c r="B196" s="10" t="n"/>
      <c r="C196" s="10" t="n"/>
      <c r="D196" s="16" t="n"/>
      <c r="E196" s="17">
        <f>IF($A196="","",DATE(YEAR($A196),MONTH($A196),1))</f>
        <v/>
      </c>
      <c r="F196" s="18">
        <f>IF($B196="","",IFERROR(INDEX(Budget!$B$9:$B$208,MATCH($B196,Budget!$A$9:$A$208,0)),"⚠ unmapped"))</f>
        <v/>
      </c>
      <c r="G196" s="18">
        <f>IF($B196="","",IF(COUNTIF(Budget!$A$9:$A$208,$B196)=0,"⚠ no such category","Yes"))</f>
        <v/>
      </c>
      <c r="H196" s="18">
        <f>IF($A196="","",IF(YEAR($A196)=BudgetYear,"Yes","⚠ other year"))</f>
        <v/>
      </c>
    </row>
    <row r="197">
      <c r="A197" s="6" t="n"/>
      <c r="B197" s="10" t="n"/>
      <c r="C197" s="10" t="n"/>
      <c r="D197" s="16" t="n"/>
      <c r="E197" s="17">
        <f>IF($A197="","",DATE(YEAR($A197),MONTH($A197),1))</f>
        <v/>
      </c>
      <c r="F197" s="18">
        <f>IF($B197="","",IFERROR(INDEX(Budget!$B$9:$B$208,MATCH($B197,Budget!$A$9:$A$208,0)),"⚠ unmapped"))</f>
        <v/>
      </c>
      <c r="G197" s="18">
        <f>IF($B197="","",IF(COUNTIF(Budget!$A$9:$A$208,$B197)=0,"⚠ no such category","Yes"))</f>
        <v/>
      </c>
      <c r="H197" s="18">
        <f>IF($A197="","",IF(YEAR($A197)=BudgetYear,"Yes","⚠ other year"))</f>
        <v/>
      </c>
    </row>
    <row r="198">
      <c r="A198" s="6" t="n"/>
      <c r="B198" s="10" t="n"/>
      <c r="C198" s="10" t="n"/>
      <c r="D198" s="16" t="n"/>
      <c r="E198" s="17">
        <f>IF($A198="","",DATE(YEAR($A198),MONTH($A198),1))</f>
        <v/>
      </c>
      <c r="F198" s="18">
        <f>IF($B198="","",IFERROR(INDEX(Budget!$B$9:$B$208,MATCH($B198,Budget!$A$9:$A$208,0)),"⚠ unmapped"))</f>
        <v/>
      </c>
      <c r="G198" s="18">
        <f>IF($B198="","",IF(COUNTIF(Budget!$A$9:$A$208,$B198)=0,"⚠ no such category","Yes"))</f>
        <v/>
      </c>
      <c r="H198" s="18">
        <f>IF($A198="","",IF(YEAR($A198)=BudgetYear,"Yes","⚠ other year"))</f>
        <v/>
      </c>
    </row>
    <row r="199">
      <c r="A199" s="6" t="n"/>
      <c r="B199" s="10" t="n"/>
      <c r="C199" s="10" t="n"/>
      <c r="D199" s="16" t="n"/>
      <c r="E199" s="17">
        <f>IF($A199="","",DATE(YEAR($A199),MONTH($A199),1))</f>
        <v/>
      </c>
      <c r="F199" s="18">
        <f>IF($B199="","",IFERROR(INDEX(Budget!$B$9:$B$208,MATCH($B199,Budget!$A$9:$A$208,0)),"⚠ unmapped"))</f>
        <v/>
      </c>
      <c r="G199" s="18">
        <f>IF($B199="","",IF(COUNTIF(Budget!$A$9:$A$208,$B199)=0,"⚠ no such category","Yes"))</f>
        <v/>
      </c>
      <c r="H199" s="18">
        <f>IF($A199="","",IF(YEAR($A199)=BudgetYear,"Yes","⚠ other year"))</f>
        <v/>
      </c>
    </row>
    <row r="200">
      <c r="A200" s="6" t="n"/>
      <c r="B200" s="10" t="n"/>
      <c r="C200" s="10" t="n"/>
      <c r="D200" s="16" t="n"/>
      <c r="E200" s="17">
        <f>IF($A200="","",DATE(YEAR($A200),MONTH($A200),1))</f>
        <v/>
      </c>
      <c r="F200" s="18">
        <f>IF($B200="","",IFERROR(INDEX(Budget!$B$9:$B$208,MATCH($B200,Budget!$A$9:$A$208,0)),"⚠ unmapped"))</f>
        <v/>
      </c>
      <c r="G200" s="18">
        <f>IF($B200="","",IF(COUNTIF(Budget!$A$9:$A$208,$B200)=0,"⚠ no such category","Yes"))</f>
        <v/>
      </c>
      <c r="H200" s="18">
        <f>IF($A200="","",IF(YEAR($A200)=BudgetYear,"Yes","⚠ other year"))</f>
        <v/>
      </c>
    </row>
    <row r="201">
      <c r="A201" s="6" t="n"/>
      <c r="B201" s="10" t="n"/>
      <c r="C201" s="10" t="n"/>
      <c r="D201" s="16" t="n"/>
      <c r="E201" s="17">
        <f>IF($A201="","",DATE(YEAR($A201),MONTH($A201),1))</f>
        <v/>
      </c>
      <c r="F201" s="18">
        <f>IF($B201="","",IFERROR(INDEX(Budget!$B$9:$B$208,MATCH($B201,Budget!$A$9:$A$208,0)),"⚠ unmapped"))</f>
        <v/>
      </c>
      <c r="G201" s="18">
        <f>IF($B201="","",IF(COUNTIF(Budget!$A$9:$A$208,$B201)=0,"⚠ no such category","Yes"))</f>
        <v/>
      </c>
      <c r="H201" s="18">
        <f>IF($A201="","",IF(YEAR($A201)=BudgetYear,"Yes","⚠ other year"))</f>
        <v/>
      </c>
    </row>
    <row r="202">
      <c r="A202" s="6" t="n"/>
      <c r="B202" s="10" t="n"/>
      <c r="C202" s="10" t="n"/>
      <c r="D202" s="16" t="n"/>
      <c r="E202" s="17">
        <f>IF($A202="","",DATE(YEAR($A202),MONTH($A202),1))</f>
        <v/>
      </c>
      <c r="F202" s="18">
        <f>IF($B202="","",IFERROR(INDEX(Budget!$B$9:$B$208,MATCH($B202,Budget!$A$9:$A$208,0)),"⚠ unmapped"))</f>
        <v/>
      </c>
      <c r="G202" s="18">
        <f>IF($B202="","",IF(COUNTIF(Budget!$A$9:$A$208,$B202)=0,"⚠ no such category","Yes"))</f>
        <v/>
      </c>
      <c r="H202" s="18">
        <f>IF($A202="","",IF(YEAR($A202)=BudgetYear,"Yes","⚠ other year"))</f>
        <v/>
      </c>
    </row>
    <row r="203">
      <c r="A203" s="6" t="n"/>
      <c r="B203" s="10" t="n"/>
      <c r="C203" s="10" t="n"/>
      <c r="D203" s="16" t="n"/>
      <c r="E203" s="17">
        <f>IF($A203="","",DATE(YEAR($A203),MONTH($A203),1))</f>
        <v/>
      </c>
      <c r="F203" s="18">
        <f>IF($B203="","",IFERROR(INDEX(Budget!$B$9:$B$208,MATCH($B203,Budget!$A$9:$A$208,0)),"⚠ unmapped"))</f>
        <v/>
      </c>
      <c r="G203" s="18">
        <f>IF($B203="","",IF(COUNTIF(Budget!$A$9:$A$208,$B203)=0,"⚠ no such category","Yes"))</f>
        <v/>
      </c>
      <c r="H203" s="18">
        <f>IF($A203="","",IF(YEAR($A203)=BudgetYear,"Yes","⚠ other year"))</f>
        <v/>
      </c>
    </row>
    <row r="204">
      <c r="A204" s="6" t="n"/>
      <c r="B204" s="10" t="n"/>
      <c r="C204" s="10" t="n"/>
      <c r="D204" s="16" t="n"/>
      <c r="E204" s="17">
        <f>IF($A204="","",DATE(YEAR($A204),MONTH($A204),1))</f>
        <v/>
      </c>
      <c r="F204" s="18">
        <f>IF($B204="","",IFERROR(INDEX(Budget!$B$9:$B$208,MATCH($B204,Budget!$A$9:$A$208,0)),"⚠ unmapped"))</f>
        <v/>
      </c>
      <c r="G204" s="18">
        <f>IF($B204="","",IF(COUNTIF(Budget!$A$9:$A$208,$B204)=0,"⚠ no such category","Yes"))</f>
        <v/>
      </c>
      <c r="H204" s="18">
        <f>IF($A204="","",IF(YEAR($A204)=BudgetYear,"Yes","⚠ other year"))</f>
        <v/>
      </c>
    </row>
    <row r="205">
      <c r="A205" s="6" t="n"/>
      <c r="B205" s="10" t="n"/>
      <c r="C205" s="10" t="n"/>
      <c r="D205" s="16" t="n"/>
      <c r="E205" s="17">
        <f>IF($A205="","",DATE(YEAR($A205),MONTH($A205),1))</f>
        <v/>
      </c>
      <c r="F205" s="18">
        <f>IF($B205="","",IFERROR(INDEX(Budget!$B$9:$B$208,MATCH($B205,Budget!$A$9:$A$208,0)),"⚠ unmapped"))</f>
        <v/>
      </c>
      <c r="G205" s="18">
        <f>IF($B205="","",IF(COUNTIF(Budget!$A$9:$A$208,$B205)=0,"⚠ no such category","Yes"))</f>
        <v/>
      </c>
      <c r="H205" s="18">
        <f>IF($A205="","",IF(YEAR($A205)=BudgetYear,"Yes","⚠ other year"))</f>
        <v/>
      </c>
    </row>
    <row r="206">
      <c r="A206" s="6" t="n"/>
      <c r="B206" s="10" t="n"/>
      <c r="C206" s="10" t="n"/>
      <c r="D206" s="16" t="n"/>
      <c r="E206" s="17">
        <f>IF($A206="","",DATE(YEAR($A206),MONTH($A206),1))</f>
        <v/>
      </c>
      <c r="F206" s="18">
        <f>IF($B206="","",IFERROR(INDEX(Budget!$B$9:$B$208,MATCH($B206,Budget!$A$9:$A$208,0)),"⚠ unmapped"))</f>
        <v/>
      </c>
      <c r="G206" s="18">
        <f>IF($B206="","",IF(COUNTIF(Budget!$A$9:$A$208,$B206)=0,"⚠ no such category","Yes"))</f>
        <v/>
      </c>
      <c r="H206" s="18">
        <f>IF($A206="","",IF(YEAR($A206)=BudgetYear,"Yes","⚠ other year"))</f>
        <v/>
      </c>
    </row>
    <row r="207">
      <c r="A207" s="6" t="n"/>
      <c r="B207" s="10" t="n"/>
      <c r="C207" s="10" t="n"/>
      <c r="D207" s="16" t="n"/>
      <c r="E207" s="17">
        <f>IF($A207="","",DATE(YEAR($A207),MONTH($A207),1))</f>
        <v/>
      </c>
      <c r="F207" s="18">
        <f>IF($B207="","",IFERROR(INDEX(Budget!$B$9:$B$208,MATCH($B207,Budget!$A$9:$A$208,0)),"⚠ unmapped"))</f>
        <v/>
      </c>
      <c r="G207" s="18">
        <f>IF($B207="","",IF(COUNTIF(Budget!$A$9:$A$208,$B207)=0,"⚠ no such category","Yes"))</f>
        <v/>
      </c>
      <c r="H207" s="18">
        <f>IF($A207="","",IF(YEAR($A207)=BudgetYear,"Yes","⚠ other year"))</f>
        <v/>
      </c>
    </row>
    <row r="208">
      <c r="A208" s="6" t="n"/>
      <c r="B208" s="10" t="n"/>
      <c r="C208" s="10" t="n"/>
      <c r="D208" s="16" t="n"/>
      <c r="E208" s="17">
        <f>IF($A208="","",DATE(YEAR($A208),MONTH($A208),1))</f>
        <v/>
      </c>
      <c r="F208" s="18">
        <f>IF($B208="","",IFERROR(INDEX(Budget!$B$9:$B$208,MATCH($B208,Budget!$A$9:$A$208,0)),"⚠ unmapped"))</f>
        <v/>
      </c>
      <c r="G208" s="18">
        <f>IF($B208="","",IF(COUNTIF(Budget!$A$9:$A$208,$B208)=0,"⚠ no such category","Yes"))</f>
        <v/>
      </c>
      <c r="H208" s="18">
        <f>IF($A208="","",IF(YEAR($A208)=BudgetYear,"Yes","⚠ other year"))</f>
        <v/>
      </c>
    </row>
    <row r="209">
      <c r="A209" s="6" t="n"/>
      <c r="B209" s="10" t="n"/>
      <c r="C209" s="10" t="n"/>
      <c r="D209" s="16" t="n"/>
      <c r="E209" s="17">
        <f>IF($A209="","",DATE(YEAR($A209),MONTH($A209),1))</f>
        <v/>
      </c>
      <c r="F209" s="18">
        <f>IF($B209="","",IFERROR(INDEX(Budget!$B$9:$B$208,MATCH($B209,Budget!$A$9:$A$208,0)),"⚠ unmapped"))</f>
        <v/>
      </c>
      <c r="G209" s="18">
        <f>IF($B209="","",IF(COUNTIF(Budget!$A$9:$A$208,$B209)=0,"⚠ no such category","Yes"))</f>
        <v/>
      </c>
      <c r="H209" s="18">
        <f>IF($A209="","",IF(YEAR($A209)=BudgetYear,"Yes","⚠ other year"))</f>
        <v/>
      </c>
    </row>
    <row r="210">
      <c r="A210" s="6" t="n"/>
      <c r="B210" s="10" t="n"/>
      <c r="C210" s="10" t="n"/>
      <c r="D210" s="16" t="n"/>
      <c r="E210" s="17">
        <f>IF($A210="","",DATE(YEAR($A210),MONTH($A210),1))</f>
        <v/>
      </c>
      <c r="F210" s="18">
        <f>IF($B210="","",IFERROR(INDEX(Budget!$B$9:$B$208,MATCH($B210,Budget!$A$9:$A$208,0)),"⚠ unmapped"))</f>
        <v/>
      </c>
      <c r="G210" s="18">
        <f>IF($B210="","",IF(COUNTIF(Budget!$A$9:$A$208,$B210)=0,"⚠ no such category","Yes"))</f>
        <v/>
      </c>
      <c r="H210" s="18">
        <f>IF($A210="","",IF(YEAR($A210)=BudgetYear,"Yes","⚠ other year"))</f>
        <v/>
      </c>
    </row>
    <row r="211">
      <c r="A211" s="6" t="n"/>
      <c r="B211" s="10" t="n"/>
      <c r="C211" s="10" t="n"/>
      <c r="D211" s="16" t="n"/>
      <c r="E211" s="17">
        <f>IF($A211="","",DATE(YEAR($A211),MONTH($A211),1))</f>
        <v/>
      </c>
      <c r="F211" s="18">
        <f>IF($B211="","",IFERROR(INDEX(Budget!$B$9:$B$208,MATCH($B211,Budget!$A$9:$A$208,0)),"⚠ unmapped"))</f>
        <v/>
      </c>
      <c r="G211" s="18">
        <f>IF($B211="","",IF(COUNTIF(Budget!$A$9:$A$208,$B211)=0,"⚠ no such category","Yes"))</f>
        <v/>
      </c>
      <c r="H211" s="18">
        <f>IF($A211="","",IF(YEAR($A211)=BudgetYear,"Yes","⚠ other year"))</f>
        <v/>
      </c>
    </row>
    <row r="212">
      <c r="A212" s="6" t="n"/>
      <c r="B212" s="10" t="n"/>
      <c r="C212" s="10" t="n"/>
      <c r="D212" s="16" t="n"/>
      <c r="E212" s="17">
        <f>IF($A212="","",DATE(YEAR($A212),MONTH($A212),1))</f>
        <v/>
      </c>
      <c r="F212" s="18">
        <f>IF($B212="","",IFERROR(INDEX(Budget!$B$9:$B$208,MATCH($B212,Budget!$A$9:$A$208,0)),"⚠ unmapped"))</f>
        <v/>
      </c>
      <c r="G212" s="18">
        <f>IF($B212="","",IF(COUNTIF(Budget!$A$9:$A$208,$B212)=0,"⚠ no such category","Yes"))</f>
        <v/>
      </c>
      <c r="H212" s="18">
        <f>IF($A212="","",IF(YEAR($A212)=BudgetYear,"Yes","⚠ other year"))</f>
        <v/>
      </c>
    </row>
    <row r="213">
      <c r="A213" s="6" t="n"/>
      <c r="B213" s="10" t="n"/>
      <c r="C213" s="10" t="n"/>
      <c r="D213" s="16" t="n"/>
      <c r="E213" s="17">
        <f>IF($A213="","",DATE(YEAR($A213),MONTH($A213),1))</f>
        <v/>
      </c>
      <c r="F213" s="18">
        <f>IF($B213="","",IFERROR(INDEX(Budget!$B$9:$B$208,MATCH($B213,Budget!$A$9:$A$208,0)),"⚠ unmapped"))</f>
        <v/>
      </c>
      <c r="G213" s="18">
        <f>IF($B213="","",IF(COUNTIF(Budget!$A$9:$A$208,$B213)=0,"⚠ no such category","Yes"))</f>
        <v/>
      </c>
      <c r="H213" s="18">
        <f>IF($A213="","",IF(YEAR($A213)=BudgetYear,"Yes","⚠ other year"))</f>
        <v/>
      </c>
    </row>
    <row r="214">
      <c r="A214" s="6" t="n"/>
      <c r="B214" s="10" t="n"/>
      <c r="C214" s="10" t="n"/>
      <c r="D214" s="16" t="n"/>
      <c r="E214" s="17">
        <f>IF($A214="","",DATE(YEAR($A214),MONTH($A214),1))</f>
        <v/>
      </c>
      <c r="F214" s="18">
        <f>IF($B214="","",IFERROR(INDEX(Budget!$B$9:$B$208,MATCH($B214,Budget!$A$9:$A$208,0)),"⚠ unmapped"))</f>
        <v/>
      </c>
      <c r="G214" s="18">
        <f>IF($B214="","",IF(COUNTIF(Budget!$A$9:$A$208,$B214)=0,"⚠ no such category","Yes"))</f>
        <v/>
      </c>
      <c r="H214" s="18">
        <f>IF($A214="","",IF(YEAR($A214)=BudgetYear,"Yes","⚠ other year"))</f>
        <v/>
      </c>
    </row>
    <row r="215">
      <c r="A215" s="6" t="n"/>
      <c r="B215" s="10" t="n"/>
      <c r="C215" s="10" t="n"/>
      <c r="D215" s="16" t="n"/>
      <c r="E215" s="17">
        <f>IF($A215="","",DATE(YEAR($A215),MONTH($A215),1))</f>
        <v/>
      </c>
      <c r="F215" s="18">
        <f>IF($B215="","",IFERROR(INDEX(Budget!$B$9:$B$208,MATCH($B215,Budget!$A$9:$A$208,0)),"⚠ unmapped"))</f>
        <v/>
      </c>
      <c r="G215" s="18">
        <f>IF($B215="","",IF(COUNTIF(Budget!$A$9:$A$208,$B215)=0,"⚠ no such category","Yes"))</f>
        <v/>
      </c>
      <c r="H215" s="18">
        <f>IF($A215="","",IF(YEAR($A215)=BudgetYear,"Yes","⚠ other year"))</f>
        <v/>
      </c>
    </row>
    <row r="216">
      <c r="A216" s="6" t="n"/>
      <c r="B216" s="10" t="n"/>
      <c r="C216" s="10" t="n"/>
      <c r="D216" s="16" t="n"/>
      <c r="E216" s="17">
        <f>IF($A216="","",DATE(YEAR($A216),MONTH($A216),1))</f>
        <v/>
      </c>
      <c r="F216" s="18">
        <f>IF($B216="","",IFERROR(INDEX(Budget!$B$9:$B$208,MATCH($B216,Budget!$A$9:$A$208,0)),"⚠ unmapped"))</f>
        <v/>
      </c>
      <c r="G216" s="18">
        <f>IF($B216="","",IF(COUNTIF(Budget!$A$9:$A$208,$B216)=0,"⚠ no such category","Yes"))</f>
        <v/>
      </c>
      <c r="H216" s="18">
        <f>IF($A216="","",IF(YEAR($A216)=BudgetYear,"Yes","⚠ other year"))</f>
        <v/>
      </c>
    </row>
    <row r="217">
      <c r="A217" s="6" t="n"/>
      <c r="B217" s="10" t="n"/>
      <c r="C217" s="10" t="n"/>
      <c r="D217" s="16" t="n"/>
      <c r="E217" s="17">
        <f>IF($A217="","",DATE(YEAR($A217),MONTH($A217),1))</f>
        <v/>
      </c>
      <c r="F217" s="18">
        <f>IF($B217="","",IFERROR(INDEX(Budget!$B$9:$B$208,MATCH($B217,Budget!$A$9:$A$208,0)),"⚠ unmapped"))</f>
        <v/>
      </c>
      <c r="G217" s="18">
        <f>IF($B217="","",IF(COUNTIF(Budget!$A$9:$A$208,$B217)=0,"⚠ no such category","Yes"))</f>
        <v/>
      </c>
      <c r="H217" s="18">
        <f>IF($A217="","",IF(YEAR($A217)=BudgetYear,"Yes","⚠ other year"))</f>
        <v/>
      </c>
    </row>
    <row r="218">
      <c r="A218" s="6" t="n"/>
      <c r="B218" s="10" t="n"/>
      <c r="C218" s="10" t="n"/>
      <c r="D218" s="16" t="n"/>
      <c r="E218" s="17">
        <f>IF($A218="","",DATE(YEAR($A218),MONTH($A218),1))</f>
        <v/>
      </c>
      <c r="F218" s="18">
        <f>IF($B218="","",IFERROR(INDEX(Budget!$B$9:$B$208,MATCH($B218,Budget!$A$9:$A$208,0)),"⚠ unmapped"))</f>
        <v/>
      </c>
      <c r="G218" s="18">
        <f>IF($B218="","",IF(COUNTIF(Budget!$A$9:$A$208,$B218)=0,"⚠ no such category","Yes"))</f>
        <v/>
      </c>
      <c r="H218" s="18">
        <f>IF($A218="","",IF(YEAR($A218)=BudgetYear,"Yes","⚠ other year"))</f>
        <v/>
      </c>
    </row>
    <row r="219">
      <c r="A219" s="6" t="n"/>
      <c r="B219" s="10" t="n"/>
      <c r="C219" s="10" t="n"/>
      <c r="D219" s="16" t="n"/>
      <c r="E219" s="17">
        <f>IF($A219="","",DATE(YEAR($A219),MONTH($A219),1))</f>
        <v/>
      </c>
      <c r="F219" s="18">
        <f>IF($B219="","",IFERROR(INDEX(Budget!$B$9:$B$208,MATCH($B219,Budget!$A$9:$A$208,0)),"⚠ unmapped"))</f>
        <v/>
      </c>
      <c r="G219" s="18">
        <f>IF($B219="","",IF(COUNTIF(Budget!$A$9:$A$208,$B219)=0,"⚠ no such category","Yes"))</f>
        <v/>
      </c>
      <c r="H219" s="18">
        <f>IF($A219="","",IF(YEAR($A219)=BudgetYear,"Yes","⚠ other year"))</f>
        <v/>
      </c>
    </row>
    <row r="220">
      <c r="A220" s="6" t="n"/>
      <c r="B220" s="10" t="n"/>
      <c r="C220" s="10" t="n"/>
      <c r="D220" s="16" t="n"/>
      <c r="E220" s="17">
        <f>IF($A220="","",DATE(YEAR($A220),MONTH($A220),1))</f>
        <v/>
      </c>
      <c r="F220" s="18">
        <f>IF($B220="","",IFERROR(INDEX(Budget!$B$9:$B$208,MATCH($B220,Budget!$A$9:$A$208,0)),"⚠ unmapped"))</f>
        <v/>
      </c>
      <c r="G220" s="18">
        <f>IF($B220="","",IF(COUNTIF(Budget!$A$9:$A$208,$B220)=0,"⚠ no such category","Yes"))</f>
        <v/>
      </c>
      <c r="H220" s="18">
        <f>IF($A220="","",IF(YEAR($A220)=BudgetYear,"Yes","⚠ other year"))</f>
        <v/>
      </c>
    </row>
    <row r="221">
      <c r="A221" s="6" t="n"/>
      <c r="B221" s="10" t="n"/>
      <c r="C221" s="10" t="n"/>
      <c r="D221" s="16" t="n"/>
      <c r="E221" s="17">
        <f>IF($A221="","",DATE(YEAR($A221),MONTH($A221),1))</f>
        <v/>
      </c>
      <c r="F221" s="18">
        <f>IF($B221="","",IFERROR(INDEX(Budget!$B$9:$B$208,MATCH($B221,Budget!$A$9:$A$208,0)),"⚠ unmapped"))</f>
        <v/>
      </c>
      <c r="G221" s="18">
        <f>IF($B221="","",IF(COUNTIF(Budget!$A$9:$A$208,$B221)=0,"⚠ no such category","Yes"))</f>
        <v/>
      </c>
      <c r="H221" s="18">
        <f>IF($A221="","",IF(YEAR($A221)=BudgetYear,"Yes","⚠ other year"))</f>
        <v/>
      </c>
    </row>
    <row r="222">
      <c r="A222" s="6" t="n"/>
      <c r="B222" s="10" t="n"/>
      <c r="C222" s="10" t="n"/>
      <c r="D222" s="16" t="n"/>
      <c r="E222" s="17">
        <f>IF($A222="","",DATE(YEAR($A222),MONTH($A222),1))</f>
        <v/>
      </c>
      <c r="F222" s="18">
        <f>IF($B222="","",IFERROR(INDEX(Budget!$B$9:$B$208,MATCH($B222,Budget!$A$9:$A$208,0)),"⚠ unmapped"))</f>
        <v/>
      </c>
      <c r="G222" s="18">
        <f>IF($B222="","",IF(COUNTIF(Budget!$A$9:$A$208,$B222)=0,"⚠ no such category","Yes"))</f>
        <v/>
      </c>
      <c r="H222" s="18">
        <f>IF($A222="","",IF(YEAR($A222)=BudgetYear,"Yes","⚠ other year"))</f>
        <v/>
      </c>
    </row>
    <row r="223">
      <c r="A223" s="6" t="n"/>
      <c r="B223" s="10" t="n"/>
      <c r="C223" s="10" t="n"/>
      <c r="D223" s="16" t="n"/>
      <c r="E223" s="17">
        <f>IF($A223="","",DATE(YEAR($A223),MONTH($A223),1))</f>
        <v/>
      </c>
      <c r="F223" s="18">
        <f>IF($B223="","",IFERROR(INDEX(Budget!$B$9:$B$208,MATCH($B223,Budget!$A$9:$A$208,0)),"⚠ unmapped"))</f>
        <v/>
      </c>
      <c r="G223" s="18">
        <f>IF($B223="","",IF(COUNTIF(Budget!$A$9:$A$208,$B223)=0,"⚠ no such category","Yes"))</f>
        <v/>
      </c>
      <c r="H223" s="18">
        <f>IF($A223="","",IF(YEAR($A223)=BudgetYear,"Yes","⚠ other year"))</f>
        <v/>
      </c>
    </row>
    <row r="224">
      <c r="A224" s="6" t="n"/>
      <c r="B224" s="10" t="n"/>
      <c r="C224" s="10" t="n"/>
      <c r="D224" s="16" t="n"/>
      <c r="E224" s="17">
        <f>IF($A224="","",DATE(YEAR($A224),MONTH($A224),1))</f>
        <v/>
      </c>
      <c r="F224" s="18">
        <f>IF($B224="","",IFERROR(INDEX(Budget!$B$9:$B$208,MATCH($B224,Budget!$A$9:$A$208,0)),"⚠ unmapped"))</f>
        <v/>
      </c>
      <c r="G224" s="18">
        <f>IF($B224="","",IF(COUNTIF(Budget!$A$9:$A$208,$B224)=0,"⚠ no such category","Yes"))</f>
        <v/>
      </c>
      <c r="H224" s="18">
        <f>IF($A224="","",IF(YEAR($A224)=BudgetYear,"Yes","⚠ other year"))</f>
        <v/>
      </c>
    </row>
    <row r="225">
      <c r="A225" s="6" t="n"/>
      <c r="B225" s="10" t="n"/>
      <c r="C225" s="10" t="n"/>
      <c r="D225" s="16" t="n"/>
      <c r="E225" s="17">
        <f>IF($A225="","",DATE(YEAR($A225),MONTH($A225),1))</f>
        <v/>
      </c>
      <c r="F225" s="18">
        <f>IF($B225="","",IFERROR(INDEX(Budget!$B$9:$B$208,MATCH($B225,Budget!$A$9:$A$208,0)),"⚠ unmapped"))</f>
        <v/>
      </c>
      <c r="G225" s="18">
        <f>IF($B225="","",IF(COUNTIF(Budget!$A$9:$A$208,$B225)=0,"⚠ no such category","Yes"))</f>
        <v/>
      </c>
      <c r="H225" s="18">
        <f>IF($A225="","",IF(YEAR($A225)=BudgetYear,"Yes","⚠ other year"))</f>
        <v/>
      </c>
    </row>
    <row r="226">
      <c r="A226" s="6" t="n"/>
      <c r="B226" s="10" t="n"/>
      <c r="C226" s="10" t="n"/>
      <c r="D226" s="16" t="n"/>
      <c r="E226" s="17">
        <f>IF($A226="","",DATE(YEAR($A226),MONTH($A226),1))</f>
        <v/>
      </c>
      <c r="F226" s="18">
        <f>IF($B226="","",IFERROR(INDEX(Budget!$B$9:$B$208,MATCH($B226,Budget!$A$9:$A$208,0)),"⚠ unmapped"))</f>
        <v/>
      </c>
      <c r="G226" s="18">
        <f>IF($B226="","",IF(COUNTIF(Budget!$A$9:$A$208,$B226)=0,"⚠ no such category","Yes"))</f>
        <v/>
      </c>
      <c r="H226" s="18">
        <f>IF($A226="","",IF(YEAR($A226)=BudgetYear,"Yes","⚠ other year"))</f>
        <v/>
      </c>
    </row>
    <row r="227">
      <c r="A227" s="6" t="n"/>
      <c r="B227" s="10" t="n"/>
      <c r="C227" s="10" t="n"/>
      <c r="D227" s="16" t="n"/>
      <c r="E227" s="17">
        <f>IF($A227="","",DATE(YEAR($A227),MONTH($A227),1))</f>
        <v/>
      </c>
      <c r="F227" s="18">
        <f>IF($B227="","",IFERROR(INDEX(Budget!$B$9:$B$208,MATCH($B227,Budget!$A$9:$A$208,0)),"⚠ unmapped"))</f>
        <v/>
      </c>
      <c r="G227" s="18">
        <f>IF($B227="","",IF(COUNTIF(Budget!$A$9:$A$208,$B227)=0,"⚠ no such category","Yes"))</f>
        <v/>
      </c>
      <c r="H227" s="18">
        <f>IF($A227="","",IF(YEAR($A227)=BudgetYear,"Yes","⚠ other year"))</f>
        <v/>
      </c>
    </row>
    <row r="228">
      <c r="A228" s="6" t="n"/>
      <c r="B228" s="10" t="n"/>
      <c r="C228" s="10" t="n"/>
      <c r="D228" s="16" t="n"/>
      <c r="E228" s="17">
        <f>IF($A228="","",DATE(YEAR($A228),MONTH($A228),1))</f>
        <v/>
      </c>
      <c r="F228" s="18">
        <f>IF($B228="","",IFERROR(INDEX(Budget!$B$9:$B$208,MATCH($B228,Budget!$A$9:$A$208,0)),"⚠ unmapped"))</f>
        <v/>
      </c>
      <c r="G228" s="18">
        <f>IF($B228="","",IF(COUNTIF(Budget!$A$9:$A$208,$B228)=0,"⚠ no such category","Yes"))</f>
        <v/>
      </c>
      <c r="H228" s="18">
        <f>IF($A228="","",IF(YEAR($A228)=BudgetYear,"Yes","⚠ other year"))</f>
        <v/>
      </c>
    </row>
    <row r="229">
      <c r="A229" s="6" t="n"/>
      <c r="B229" s="10" t="n"/>
      <c r="C229" s="10" t="n"/>
      <c r="D229" s="16" t="n"/>
      <c r="E229" s="17">
        <f>IF($A229="","",DATE(YEAR($A229),MONTH($A229),1))</f>
        <v/>
      </c>
      <c r="F229" s="18">
        <f>IF($B229="","",IFERROR(INDEX(Budget!$B$9:$B$208,MATCH($B229,Budget!$A$9:$A$208,0)),"⚠ unmapped"))</f>
        <v/>
      </c>
      <c r="G229" s="18">
        <f>IF($B229="","",IF(COUNTIF(Budget!$A$9:$A$208,$B229)=0,"⚠ no such category","Yes"))</f>
        <v/>
      </c>
      <c r="H229" s="18">
        <f>IF($A229="","",IF(YEAR($A229)=BudgetYear,"Yes","⚠ other year"))</f>
        <v/>
      </c>
    </row>
    <row r="230">
      <c r="A230" s="6" t="n"/>
      <c r="B230" s="10" t="n"/>
      <c r="C230" s="10" t="n"/>
      <c r="D230" s="16" t="n"/>
      <c r="E230" s="17">
        <f>IF($A230="","",DATE(YEAR($A230),MONTH($A230),1))</f>
        <v/>
      </c>
      <c r="F230" s="18">
        <f>IF($B230="","",IFERROR(INDEX(Budget!$B$9:$B$208,MATCH($B230,Budget!$A$9:$A$208,0)),"⚠ unmapped"))</f>
        <v/>
      </c>
      <c r="G230" s="18">
        <f>IF($B230="","",IF(COUNTIF(Budget!$A$9:$A$208,$B230)=0,"⚠ no such category","Yes"))</f>
        <v/>
      </c>
      <c r="H230" s="18">
        <f>IF($A230="","",IF(YEAR($A230)=BudgetYear,"Yes","⚠ other year"))</f>
        <v/>
      </c>
    </row>
    <row r="231">
      <c r="A231" s="6" t="n"/>
      <c r="B231" s="10" t="n"/>
      <c r="C231" s="10" t="n"/>
      <c r="D231" s="16" t="n"/>
      <c r="E231" s="17">
        <f>IF($A231="","",DATE(YEAR($A231),MONTH($A231),1))</f>
        <v/>
      </c>
      <c r="F231" s="18">
        <f>IF($B231="","",IFERROR(INDEX(Budget!$B$9:$B$208,MATCH($B231,Budget!$A$9:$A$208,0)),"⚠ unmapped"))</f>
        <v/>
      </c>
      <c r="G231" s="18">
        <f>IF($B231="","",IF(COUNTIF(Budget!$A$9:$A$208,$B231)=0,"⚠ no such category","Yes"))</f>
        <v/>
      </c>
      <c r="H231" s="18">
        <f>IF($A231="","",IF(YEAR($A231)=BudgetYear,"Yes","⚠ other year"))</f>
        <v/>
      </c>
    </row>
    <row r="232">
      <c r="A232" s="6" t="n"/>
      <c r="B232" s="10" t="n"/>
      <c r="C232" s="10" t="n"/>
      <c r="D232" s="16" t="n"/>
      <c r="E232" s="17">
        <f>IF($A232="","",DATE(YEAR($A232),MONTH($A232),1))</f>
        <v/>
      </c>
      <c r="F232" s="18">
        <f>IF($B232="","",IFERROR(INDEX(Budget!$B$9:$B$208,MATCH($B232,Budget!$A$9:$A$208,0)),"⚠ unmapped"))</f>
        <v/>
      </c>
      <c r="G232" s="18">
        <f>IF($B232="","",IF(COUNTIF(Budget!$A$9:$A$208,$B232)=0,"⚠ no such category","Yes"))</f>
        <v/>
      </c>
      <c r="H232" s="18">
        <f>IF($A232="","",IF(YEAR($A232)=BudgetYear,"Yes","⚠ other year"))</f>
        <v/>
      </c>
    </row>
    <row r="233">
      <c r="A233" s="6" t="n"/>
      <c r="B233" s="10" t="n"/>
      <c r="C233" s="10" t="n"/>
      <c r="D233" s="16" t="n"/>
      <c r="E233" s="17">
        <f>IF($A233="","",DATE(YEAR($A233),MONTH($A233),1))</f>
        <v/>
      </c>
      <c r="F233" s="18">
        <f>IF($B233="","",IFERROR(INDEX(Budget!$B$9:$B$208,MATCH($B233,Budget!$A$9:$A$208,0)),"⚠ unmapped"))</f>
        <v/>
      </c>
      <c r="G233" s="18">
        <f>IF($B233="","",IF(COUNTIF(Budget!$A$9:$A$208,$B233)=0,"⚠ no such category","Yes"))</f>
        <v/>
      </c>
      <c r="H233" s="18">
        <f>IF($A233="","",IF(YEAR($A233)=BudgetYear,"Yes","⚠ other year"))</f>
        <v/>
      </c>
    </row>
    <row r="234">
      <c r="A234" s="6" t="n"/>
      <c r="B234" s="10" t="n"/>
      <c r="C234" s="10" t="n"/>
      <c r="D234" s="16" t="n"/>
      <c r="E234" s="17">
        <f>IF($A234="","",DATE(YEAR($A234),MONTH($A234),1))</f>
        <v/>
      </c>
      <c r="F234" s="18">
        <f>IF($B234="","",IFERROR(INDEX(Budget!$B$9:$B$208,MATCH($B234,Budget!$A$9:$A$208,0)),"⚠ unmapped"))</f>
        <v/>
      </c>
      <c r="G234" s="18">
        <f>IF($B234="","",IF(COUNTIF(Budget!$A$9:$A$208,$B234)=0,"⚠ no such category","Yes"))</f>
        <v/>
      </c>
      <c r="H234" s="18">
        <f>IF($A234="","",IF(YEAR($A234)=BudgetYear,"Yes","⚠ other year"))</f>
        <v/>
      </c>
    </row>
    <row r="235">
      <c r="A235" s="6" t="n"/>
      <c r="B235" s="10" t="n"/>
      <c r="C235" s="10" t="n"/>
      <c r="D235" s="16" t="n"/>
      <c r="E235" s="17">
        <f>IF($A235="","",DATE(YEAR($A235),MONTH($A235),1))</f>
        <v/>
      </c>
      <c r="F235" s="18">
        <f>IF($B235="","",IFERROR(INDEX(Budget!$B$9:$B$208,MATCH($B235,Budget!$A$9:$A$208,0)),"⚠ unmapped"))</f>
        <v/>
      </c>
      <c r="G235" s="18">
        <f>IF($B235="","",IF(COUNTIF(Budget!$A$9:$A$208,$B235)=0,"⚠ no such category","Yes"))</f>
        <v/>
      </c>
      <c r="H235" s="18">
        <f>IF($A235="","",IF(YEAR($A235)=BudgetYear,"Yes","⚠ other year"))</f>
        <v/>
      </c>
    </row>
    <row r="236">
      <c r="A236" s="6" t="n"/>
      <c r="B236" s="10" t="n"/>
      <c r="C236" s="10" t="n"/>
      <c r="D236" s="16" t="n"/>
      <c r="E236" s="17">
        <f>IF($A236="","",DATE(YEAR($A236),MONTH($A236),1))</f>
        <v/>
      </c>
      <c r="F236" s="18">
        <f>IF($B236="","",IFERROR(INDEX(Budget!$B$9:$B$208,MATCH($B236,Budget!$A$9:$A$208,0)),"⚠ unmapped"))</f>
        <v/>
      </c>
      <c r="G236" s="18">
        <f>IF($B236="","",IF(COUNTIF(Budget!$A$9:$A$208,$B236)=0,"⚠ no such category","Yes"))</f>
        <v/>
      </c>
      <c r="H236" s="18">
        <f>IF($A236="","",IF(YEAR($A236)=BudgetYear,"Yes","⚠ other year"))</f>
        <v/>
      </c>
    </row>
    <row r="237">
      <c r="A237" s="6" t="n"/>
      <c r="B237" s="10" t="n"/>
      <c r="C237" s="10" t="n"/>
      <c r="D237" s="16" t="n"/>
      <c r="E237" s="17">
        <f>IF($A237="","",DATE(YEAR($A237),MONTH($A237),1))</f>
        <v/>
      </c>
      <c r="F237" s="18">
        <f>IF($B237="","",IFERROR(INDEX(Budget!$B$9:$B$208,MATCH($B237,Budget!$A$9:$A$208,0)),"⚠ unmapped"))</f>
        <v/>
      </c>
      <c r="G237" s="18">
        <f>IF($B237="","",IF(COUNTIF(Budget!$A$9:$A$208,$B237)=0,"⚠ no such category","Yes"))</f>
        <v/>
      </c>
      <c r="H237" s="18">
        <f>IF($A237="","",IF(YEAR($A237)=BudgetYear,"Yes","⚠ other year"))</f>
        <v/>
      </c>
    </row>
    <row r="238">
      <c r="A238" s="6" t="n"/>
      <c r="B238" s="10" t="n"/>
      <c r="C238" s="10" t="n"/>
      <c r="D238" s="16" t="n"/>
      <c r="E238" s="17">
        <f>IF($A238="","",DATE(YEAR($A238),MONTH($A238),1))</f>
        <v/>
      </c>
      <c r="F238" s="18">
        <f>IF($B238="","",IFERROR(INDEX(Budget!$B$9:$B$208,MATCH($B238,Budget!$A$9:$A$208,0)),"⚠ unmapped"))</f>
        <v/>
      </c>
      <c r="G238" s="18">
        <f>IF($B238="","",IF(COUNTIF(Budget!$A$9:$A$208,$B238)=0,"⚠ no such category","Yes"))</f>
        <v/>
      </c>
      <c r="H238" s="18">
        <f>IF($A238="","",IF(YEAR($A238)=BudgetYear,"Yes","⚠ other year"))</f>
        <v/>
      </c>
    </row>
    <row r="239">
      <c r="A239" s="6" t="n"/>
      <c r="B239" s="10" t="n"/>
      <c r="C239" s="10" t="n"/>
      <c r="D239" s="16" t="n"/>
      <c r="E239" s="17">
        <f>IF($A239="","",DATE(YEAR($A239),MONTH($A239),1))</f>
        <v/>
      </c>
      <c r="F239" s="18">
        <f>IF($B239="","",IFERROR(INDEX(Budget!$B$9:$B$208,MATCH($B239,Budget!$A$9:$A$208,0)),"⚠ unmapped"))</f>
        <v/>
      </c>
      <c r="G239" s="18">
        <f>IF($B239="","",IF(COUNTIF(Budget!$A$9:$A$208,$B239)=0,"⚠ no such category","Yes"))</f>
        <v/>
      </c>
      <c r="H239" s="18">
        <f>IF($A239="","",IF(YEAR($A239)=BudgetYear,"Yes","⚠ other year"))</f>
        <v/>
      </c>
    </row>
    <row r="240">
      <c r="A240" s="6" t="n"/>
      <c r="B240" s="10" t="n"/>
      <c r="C240" s="10" t="n"/>
      <c r="D240" s="16" t="n"/>
      <c r="E240" s="17">
        <f>IF($A240="","",DATE(YEAR($A240),MONTH($A240),1))</f>
        <v/>
      </c>
      <c r="F240" s="18">
        <f>IF($B240="","",IFERROR(INDEX(Budget!$B$9:$B$208,MATCH($B240,Budget!$A$9:$A$208,0)),"⚠ unmapped"))</f>
        <v/>
      </c>
      <c r="G240" s="18">
        <f>IF($B240="","",IF(COUNTIF(Budget!$A$9:$A$208,$B240)=0,"⚠ no such category","Yes"))</f>
        <v/>
      </c>
      <c r="H240" s="18">
        <f>IF($A240="","",IF(YEAR($A240)=BudgetYear,"Yes","⚠ other year"))</f>
        <v/>
      </c>
    </row>
    <row r="241">
      <c r="A241" s="6" t="n"/>
      <c r="B241" s="10" t="n"/>
      <c r="C241" s="10" t="n"/>
      <c r="D241" s="16" t="n"/>
      <c r="E241" s="17">
        <f>IF($A241="","",DATE(YEAR($A241),MONTH($A241),1))</f>
        <v/>
      </c>
      <c r="F241" s="18">
        <f>IF($B241="","",IFERROR(INDEX(Budget!$B$9:$B$208,MATCH($B241,Budget!$A$9:$A$208,0)),"⚠ unmapped"))</f>
        <v/>
      </c>
      <c r="G241" s="18">
        <f>IF($B241="","",IF(COUNTIF(Budget!$A$9:$A$208,$B241)=0,"⚠ no such category","Yes"))</f>
        <v/>
      </c>
      <c r="H241" s="18">
        <f>IF($A241="","",IF(YEAR($A241)=BudgetYear,"Yes","⚠ other year"))</f>
        <v/>
      </c>
    </row>
    <row r="242">
      <c r="A242" s="6" t="n"/>
      <c r="B242" s="10" t="n"/>
      <c r="C242" s="10" t="n"/>
      <c r="D242" s="16" t="n"/>
      <c r="E242" s="17">
        <f>IF($A242="","",DATE(YEAR($A242),MONTH($A242),1))</f>
        <v/>
      </c>
      <c r="F242" s="18">
        <f>IF($B242="","",IFERROR(INDEX(Budget!$B$9:$B$208,MATCH($B242,Budget!$A$9:$A$208,0)),"⚠ unmapped"))</f>
        <v/>
      </c>
      <c r="G242" s="18">
        <f>IF($B242="","",IF(COUNTIF(Budget!$A$9:$A$208,$B242)=0,"⚠ no such category","Yes"))</f>
        <v/>
      </c>
      <c r="H242" s="18">
        <f>IF($A242="","",IF(YEAR($A242)=BudgetYear,"Yes","⚠ other year"))</f>
        <v/>
      </c>
    </row>
    <row r="243">
      <c r="A243" s="6" t="n"/>
      <c r="B243" s="10" t="n"/>
      <c r="C243" s="10" t="n"/>
      <c r="D243" s="16" t="n"/>
      <c r="E243" s="17">
        <f>IF($A243="","",DATE(YEAR($A243),MONTH($A243),1))</f>
        <v/>
      </c>
      <c r="F243" s="18">
        <f>IF($B243="","",IFERROR(INDEX(Budget!$B$9:$B$208,MATCH($B243,Budget!$A$9:$A$208,0)),"⚠ unmapped"))</f>
        <v/>
      </c>
      <c r="G243" s="18">
        <f>IF($B243="","",IF(COUNTIF(Budget!$A$9:$A$208,$B243)=0,"⚠ no such category","Yes"))</f>
        <v/>
      </c>
      <c r="H243" s="18">
        <f>IF($A243="","",IF(YEAR($A243)=BudgetYear,"Yes","⚠ other year"))</f>
        <v/>
      </c>
    </row>
    <row r="244">
      <c r="A244" s="6" t="n"/>
      <c r="B244" s="10" t="n"/>
      <c r="C244" s="10" t="n"/>
      <c r="D244" s="16" t="n"/>
      <c r="E244" s="17">
        <f>IF($A244="","",DATE(YEAR($A244),MONTH($A244),1))</f>
        <v/>
      </c>
      <c r="F244" s="18">
        <f>IF($B244="","",IFERROR(INDEX(Budget!$B$9:$B$208,MATCH($B244,Budget!$A$9:$A$208,0)),"⚠ unmapped"))</f>
        <v/>
      </c>
      <c r="G244" s="18">
        <f>IF($B244="","",IF(COUNTIF(Budget!$A$9:$A$208,$B244)=0,"⚠ no such category","Yes"))</f>
        <v/>
      </c>
      <c r="H244" s="18">
        <f>IF($A244="","",IF(YEAR($A244)=BudgetYear,"Yes","⚠ other year"))</f>
        <v/>
      </c>
    </row>
    <row r="245">
      <c r="A245" s="6" t="n"/>
      <c r="B245" s="10" t="n"/>
      <c r="C245" s="10" t="n"/>
      <c r="D245" s="16" t="n"/>
      <c r="E245" s="17">
        <f>IF($A245="","",DATE(YEAR($A245),MONTH($A245),1))</f>
        <v/>
      </c>
      <c r="F245" s="18">
        <f>IF($B245="","",IFERROR(INDEX(Budget!$B$9:$B$208,MATCH($B245,Budget!$A$9:$A$208,0)),"⚠ unmapped"))</f>
        <v/>
      </c>
      <c r="G245" s="18">
        <f>IF($B245="","",IF(COUNTIF(Budget!$A$9:$A$208,$B245)=0,"⚠ no such category","Yes"))</f>
        <v/>
      </c>
      <c r="H245" s="18">
        <f>IF($A245="","",IF(YEAR($A245)=BudgetYear,"Yes","⚠ other year"))</f>
        <v/>
      </c>
    </row>
    <row r="246">
      <c r="A246" s="6" t="n"/>
      <c r="B246" s="10" t="n"/>
      <c r="C246" s="10" t="n"/>
      <c r="D246" s="16" t="n"/>
      <c r="E246" s="17">
        <f>IF($A246="","",DATE(YEAR($A246),MONTH($A246),1))</f>
        <v/>
      </c>
      <c r="F246" s="18">
        <f>IF($B246="","",IFERROR(INDEX(Budget!$B$9:$B$208,MATCH($B246,Budget!$A$9:$A$208,0)),"⚠ unmapped"))</f>
        <v/>
      </c>
      <c r="G246" s="18">
        <f>IF($B246="","",IF(COUNTIF(Budget!$A$9:$A$208,$B246)=0,"⚠ no such category","Yes"))</f>
        <v/>
      </c>
      <c r="H246" s="18">
        <f>IF($A246="","",IF(YEAR($A246)=BudgetYear,"Yes","⚠ other year"))</f>
        <v/>
      </c>
    </row>
    <row r="247">
      <c r="A247" s="6" t="n"/>
      <c r="B247" s="10" t="n"/>
      <c r="C247" s="10" t="n"/>
      <c r="D247" s="16" t="n"/>
      <c r="E247" s="17">
        <f>IF($A247="","",DATE(YEAR($A247),MONTH($A247),1))</f>
        <v/>
      </c>
      <c r="F247" s="18">
        <f>IF($B247="","",IFERROR(INDEX(Budget!$B$9:$B$208,MATCH($B247,Budget!$A$9:$A$208,0)),"⚠ unmapped"))</f>
        <v/>
      </c>
      <c r="G247" s="18">
        <f>IF($B247="","",IF(COUNTIF(Budget!$A$9:$A$208,$B247)=0,"⚠ no such category","Yes"))</f>
        <v/>
      </c>
      <c r="H247" s="18">
        <f>IF($A247="","",IF(YEAR($A247)=BudgetYear,"Yes","⚠ other year"))</f>
        <v/>
      </c>
    </row>
    <row r="248">
      <c r="A248" s="6" t="n"/>
      <c r="B248" s="10" t="n"/>
      <c r="C248" s="10" t="n"/>
      <c r="D248" s="16" t="n"/>
      <c r="E248" s="17">
        <f>IF($A248="","",DATE(YEAR($A248),MONTH($A248),1))</f>
        <v/>
      </c>
      <c r="F248" s="18">
        <f>IF($B248="","",IFERROR(INDEX(Budget!$B$9:$B$208,MATCH($B248,Budget!$A$9:$A$208,0)),"⚠ unmapped"))</f>
        <v/>
      </c>
      <c r="G248" s="18">
        <f>IF($B248="","",IF(COUNTIF(Budget!$A$9:$A$208,$B248)=0,"⚠ no such category","Yes"))</f>
        <v/>
      </c>
      <c r="H248" s="18">
        <f>IF($A248="","",IF(YEAR($A248)=BudgetYear,"Yes","⚠ other year"))</f>
        <v/>
      </c>
    </row>
    <row r="249">
      <c r="A249" s="6" t="n"/>
      <c r="B249" s="10" t="n"/>
      <c r="C249" s="10" t="n"/>
      <c r="D249" s="16" t="n"/>
      <c r="E249" s="17">
        <f>IF($A249="","",DATE(YEAR($A249),MONTH($A249),1))</f>
        <v/>
      </c>
      <c r="F249" s="18">
        <f>IF($B249="","",IFERROR(INDEX(Budget!$B$9:$B$208,MATCH($B249,Budget!$A$9:$A$208,0)),"⚠ unmapped"))</f>
        <v/>
      </c>
      <c r="G249" s="18">
        <f>IF($B249="","",IF(COUNTIF(Budget!$A$9:$A$208,$B249)=0,"⚠ no such category","Yes"))</f>
        <v/>
      </c>
      <c r="H249" s="18">
        <f>IF($A249="","",IF(YEAR($A249)=BudgetYear,"Yes","⚠ other year"))</f>
        <v/>
      </c>
    </row>
    <row r="250">
      <c r="A250" s="6" t="n"/>
      <c r="B250" s="10" t="n"/>
      <c r="C250" s="10" t="n"/>
      <c r="D250" s="16" t="n"/>
      <c r="E250" s="17">
        <f>IF($A250="","",DATE(YEAR($A250),MONTH($A250),1))</f>
        <v/>
      </c>
      <c r="F250" s="18">
        <f>IF($B250="","",IFERROR(INDEX(Budget!$B$9:$B$208,MATCH($B250,Budget!$A$9:$A$208,0)),"⚠ unmapped"))</f>
        <v/>
      </c>
      <c r="G250" s="18">
        <f>IF($B250="","",IF(COUNTIF(Budget!$A$9:$A$208,$B250)=0,"⚠ no such category","Yes"))</f>
        <v/>
      </c>
      <c r="H250" s="18">
        <f>IF($A250="","",IF(YEAR($A250)=BudgetYear,"Yes","⚠ other year"))</f>
        <v/>
      </c>
    </row>
    <row r="251">
      <c r="A251" s="6" t="n"/>
      <c r="B251" s="10" t="n"/>
      <c r="C251" s="10" t="n"/>
      <c r="D251" s="16" t="n"/>
      <c r="E251" s="17">
        <f>IF($A251="","",DATE(YEAR($A251),MONTH($A251),1))</f>
        <v/>
      </c>
      <c r="F251" s="18">
        <f>IF($B251="","",IFERROR(INDEX(Budget!$B$9:$B$208,MATCH($B251,Budget!$A$9:$A$208,0)),"⚠ unmapped"))</f>
        <v/>
      </c>
      <c r="G251" s="18">
        <f>IF($B251="","",IF(COUNTIF(Budget!$A$9:$A$208,$B251)=0,"⚠ no such category","Yes"))</f>
        <v/>
      </c>
      <c r="H251" s="18">
        <f>IF($A251="","",IF(YEAR($A251)=BudgetYear,"Yes","⚠ other year"))</f>
        <v/>
      </c>
    </row>
    <row r="252">
      <c r="A252" s="6" t="n"/>
      <c r="B252" s="10" t="n"/>
      <c r="C252" s="10" t="n"/>
      <c r="D252" s="16" t="n"/>
      <c r="E252" s="17">
        <f>IF($A252="","",DATE(YEAR($A252),MONTH($A252),1))</f>
        <v/>
      </c>
      <c r="F252" s="18">
        <f>IF($B252="","",IFERROR(INDEX(Budget!$B$9:$B$208,MATCH($B252,Budget!$A$9:$A$208,0)),"⚠ unmapped"))</f>
        <v/>
      </c>
      <c r="G252" s="18">
        <f>IF($B252="","",IF(COUNTIF(Budget!$A$9:$A$208,$B252)=0,"⚠ no such category","Yes"))</f>
        <v/>
      </c>
      <c r="H252" s="18">
        <f>IF($A252="","",IF(YEAR($A252)=BudgetYear,"Yes","⚠ other year"))</f>
        <v/>
      </c>
    </row>
    <row r="253">
      <c r="A253" s="6" t="n"/>
      <c r="B253" s="10" t="n"/>
      <c r="C253" s="10" t="n"/>
      <c r="D253" s="16" t="n"/>
      <c r="E253" s="17">
        <f>IF($A253="","",DATE(YEAR($A253),MONTH($A253),1))</f>
        <v/>
      </c>
      <c r="F253" s="18">
        <f>IF($B253="","",IFERROR(INDEX(Budget!$B$9:$B$208,MATCH($B253,Budget!$A$9:$A$208,0)),"⚠ unmapped"))</f>
        <v/>
      </c>
      <c r="G253" s="18">
        <f>IF($B253="","",IF(COUNTIF(Budget!$A$9:$A$208,$B253)=0,"⚠ no such category","Yes"))</f>
        <v/>
      </c>
      <c r="H253" s="18">
        <f>IF($A253="","",IF(YEAR($A253)=BudgetYear,"Yes","⚠ other year"))</f>
        <v/>
      </c>
    </row>
    <row r="254">
      <c r="A254" s="6" t="n"/>
      <c r="B254" s="10" t="n"/>
      <c r="C254" s="10" t="n"/>
      <c r="D254" s="16" t="n"/>
      <c r="E254" s="17">
        <f>IF($A254="","",DATE(YEAR($A254),MONTH($A254),1))</f>
        <v/>
      </c>
      <c r="F254" s="18">
        <f>IF($B254="","",IFERROR(INDEX(Budget!$B$9:$B$208,MATCH($B254,Budget!$A$9:$A$208,0)),"⚠ unmapped"))</f>
        <v/>
      </c>
      <c r="G254" s="18">
        <f>IF($B254="","",IF(COUNTIF(Budget!$A$9:$A$208,$B254)=0,"⚠ no such category","Yes"))</f>
        <v/>
      </c>
      <c r="H254" s="18">
        <f>IF($A254="","",IF(YEAR($A254)=BudgetYear,"Yes","⚠ other year"))</f>
        <v/>
      </c>
    </row>
    <row r="255">
      <c r="A255" s="6" t="n"/>
      <c r="B255" s="10" t="n"/>
      <c r="C255" s="10" t="n"/>
      <c r="D255" s="16" t="n"/>
      <c r="E255" s="17">
        <f>IF($A255="","",DATE(YEAR($A255),MONTH($A255),1))</f>
        <v/>
      </c>
      <c r="F255" s="18">
        <f>IF($B255="","",IFERROR(INDEX(Budget!$B$9:$B$208,MATCH($B255,Budget!$A$9:$A$208,0)),"⚠ unmapped"))</f>
        <v/>
      </c>
      <c r="G255" s="18">
        <f>IF($B255="","",IF(COUNTIF(Budget!$A$9:$A$208,$B255)=0,"⚠ no such category","Yes"))</f>
        <v/>
      </c>
      <c r="H255" s="18">
        <f>IF($A255="","",IF(YEAR($A255)=BudgetYear,"Yes","⚠ other year"))</f>
        <v/>
      </c>
    </row>
    <row r="256">
      <c r="A256" s="6" t="n"/>
      <c r="B256" s="10" t="n"/>
      <c r="C256" s="10" t="n"/>
      <c r="D256" s="16" t="n"/>
      <c r="E256" s="17">
        <f>IF($A256="","",DATE(YEAR($A256),MONTH($A256),1))</f>
        <v/>
      </c>
      <c r="F256" s="18">
        <f>IF($B256="","",IFERROR(INDEX(Budget!$B$9:$B$208,MATCH($B256,Budget!$A$9:$A$208,0)),"⚠ unmapped"))</f>
        <v/>
      </c>
      <c r="G256" s="18">
        <f>IF($B256="","",IF(COUNTIF(Budget!$A$9:$A$208,$B256)=0,"⚠ no such category","Yes"))</f>
        <v/>
      </c>
      <c r="H256" s="18">
        <f>IF($A256="","",IF(YEAR($A256)=BudgetYear,"Yes","⚠ other year"))</f>
        <v/>
      </c>
    </row>
    <row r="257">
      <c r="A257" s="6" t="n"/>
      <c r="B257" s="10" t="n"/>
      <c r="C257" s="10" t="n"/>
      <c r="D257" s="16" t="n"/>
      <c r="E257" s="17">
        <f>IF($A257="","",DATE(YEAR($A257),MONTH($A257),1))</f>
        <v/>
      </c>
      <c r="F257" s="18">
        <f>IF($B257="","",IFERROR(INDEX(Budget!$B$9:$B$208,MATCH($B257,Budget!$A$9:$A$208,0)),"⚠ unmapped"))</f>
        <v/>
      </c>
      <c r="G257" s="18">
        <f>IF($B257="","",IF(COUNTIF(Budget!$A$9:$A$208,$B257)=0,"⚠ no such category","Yes"))</f>
        <v/>
      </c>
      <c r="H257" s="18">
        <f>IF($A257="","",IF(YEAR($A257)=BudgetYear,"Yes","⚠ other year"))</f>
        <v/>
      </c>
    </row>
    <row r="258">
      <c r="A258" s="6" t="n"/>
      <c r="B258" s="10" t="n"/>
      <c r="C258" s="10" t="n"/>
      <c r="D258" s="16" t="n"/>
      <c r="E258" s="17">
        <f>IF($A258="","",DATE(YEAR($A258),MONTH($A258),1))</f>
        <v/>
      </c>
      <c r="F258" s="18">
        <f>IF($B258="","",IFERROR(INDEX(Budget!$B$9:$B$208,MATCH($B258,Budget!$A$9:$A$208,0)),"⚠ unmapped"))</f>
        <v/>
      </c>
      <c r="G258" s="18">
        <f>IF($B258="","",IF(COUNTIF(Budget!$A$9:$A$208,$B258)=0,"⚠ no such category","Yes"))</f>
        <v/>
      </c>
      <c r="H258" s="18">
        <f>IF($A258="","",IF(YEAR($A258)=BudgetYear,"Yes","⚠ other year"))</f>
        <v/>
      </c>
    </row>
    <row r="259">
      <c r="A259" s="6" t="n"/>
      <c r="B259" s="10" t="n"/>
      <c r="C259" s="10" t="n"/>
      <c r="D259" s="16" t="n"/>
      <c r="E259" s="17">
        <f>IF($A259="","",DATE(YEAR($A259),MONTH($A259),1))</f>
        <v/>
      </c>
      <c r="F259" s="18">
        <f>IF($B259="","",IFERROR(INDEX(Budget!$B$9:$B$208,MATCH($B259,Budget!$A$9:$A$208,0)),"⚠ unmapped"))</f>
        <v/>
      </c>
      <c r="G259" s="18">
        <f>IF($B259="","",IF(COUNTIF(Budget!$A$9:$A$208,$B259)=0,"⚠ no such category","Yes"))</f>
        <v/>
      </c>
      <c r="H259" s="18">
        <f>IF($A259="","",IF(YEAR($A259)=BudgetYear,"Yes","⚠ other year"))</f>
        <v/>
      </c>
    </row>
    <row r="260">
      <c r="A260" s="6" t="n"/>
      <c r="B260" s="10" t="n"/>
      <c r="C260" s="10" t="n"/>
      <c r="D260" s="16" t="n"/>
      <c r="E260" s="17">
        <f>IF($A260="","",DATE(YEAR($A260),MONTH($A260),1))</f>
        <v/>
      </c>
      <c r="F260" s="18">
        <f>IF($B260="","",IFERROR(INDEX(Budget!$B$9:$B$208,MATCH($B260,Budget!$A$9:$A$208,0)),"⚠ unmapped"))</f>
        <v/>
      </c>
      <c r="G260" s="18">
        <f>IF($B260="","",IF(COUNTIF(Budget!$A$9:$A$208,$B260)=0,"⚠ no such category","Yes"))</f>
        <v/>
      </c>
      <c r="H260" s="18">
        <f>IF($A260="","",IF(YEAR($A260)=BudgetYear,"Yes","⚠ other year"))</f>
        <v/>
      </c>
    </row>
    <row r="261">
      <c r="A261" s="6" t="n"/>
      <c r="B261" s="10" t="n"/>
      <c r="C261" s="10" t="n"/>
      <c r="D261" s="16" t="n"/>
      <c r="E261" s="17">
        <f>IF($A261="","",DATE(YEAR($A261),MONTH($A261),1))</f>
        <v/>
      </c>
      <c r="F261" s="18">
        <f>IF($B261="","",IFERROR(INDEX(Budget!$B$9:$B$208,MATCH($B261,Budget!$A$9:$A$208,0)),"⚠ unmapped"))</f>
        <v/>
      </c>
      <c r="G261" s="18">
        <f>IF($B261="","",IF(COUNTIF(Budget!$A$9:$A$208,$B261)=0,"⚠ no such category","Yes"))</f>
        <v/>
      </c>
      <c r="H261" s="18">
        <f>IF($A261="","",IF(YEAR($A261)=BudgetYear,"Yes","⚠ other year"))</f>
        <v/>
      </c>
    </row>
    <row r="262">
      <c r="A262" s="6" t="n"/>
      <c r="B262" s="10" t="n"/>
      <c r="C262" s="10" t="n"/>
      <c r="D262" s="16" t="n"/>
      <c r="E262" s="17">
        <f>IF($A262="","",DATE(YEAR($A262),MONTH($A262),1))</f>
        <v/>
      </c>
      <c r="F262" s="18">
        <f>IF($B262="","",IFERROR(INDEX(Budget!$B$9:$B$208,MATCH($B262,Budget!$A$9:$A$208,0)),"⚠ unmapped"))</f>
        <v/>
      </c>
      <c r="G262" s="18">
        <f>IF($B262="","",IF(COUNTIF(Budget!$A$9:$A$208,$B262)=0,"⚠ no such category","Yes"))</f>
        <v/>
      </c>
      <c r="H262" s="18">
        <f>IF($A262="","",IF(YEAR($A262)=BudgetYear,"Yes","⚠ other year"))</f>
        <v/>
      </c>
    </row>
    <row r="263">
      <c r="A263" s="6" t="n"/>
      <c r="B263" s="10" t="n"/>
      <c r="C263" s="10" t="n"/>
      <c r="D263" s="16" t="n"/>
      <c r="E263" s="17">
        <f>IF($A263="","",DATE(YEAR($A263),MONTH($A263),1))</f>
        <v/>
      </c>
      <c r="F263" s="18">
        <f>IF($B263="","",IFERROR(INDEX(Budget!$B$9:$B$208,MATCH($B263,Budget!$A$9:$A$208,0)),"⚠ unmapped"))</f>
        <v/>
      </c>
      <c r="G263" s="18">
        <f>IF($B263="","",IF(COUNTIF(Budget!$A$9:$A$208,$B263)=0,"⚠ no such category","Yes"))</f>
        <v/>
      </c>
      <c r="H263" s="18">
        <f>IF($A263="","",IF(YEAR($A263)=BudgetYear,"Yes","⚠ other year"))</f>
        <v/>
      </c>
    </row>
    <row r="264">
      <c r="A264" s="6" t="n"/>
      <c r="B264" s="10" t="n"/>
      <c r="C264" s="10" t="n"/>
      <c r="D264" s="16" t="n"/>
      <c r="E264" s="17">
        <f>IF($A264="","",DATE(YEAR($A264),MONTH($A264),1))</f>
        <v/>
      </c>
      <c r="F264" s="18">
        <f>IF($B264="","",IFERROR(INDEX(Budget!$B$9:$B$208,MATCH($B264,Budget!$A$9:$A$208,0)),"⚠ unmapped"))</f>
        <v/>
      </c>
      <c r="G264" s="18">
        <f>IF($B264="","",IF(COUNTIF(Budget!$A$9:$A$208,$B264)=0,"⚠ no such category","Yes"))</f>
        <v/>
      </c>
      <c r="H264" s="18">
        <f>IF($A264="","",IF(YEAR($A264)=BudgetYear,"Yes","⚠ other year"))</f>
        <v/>
      </c>
    </row>
    <row r="265">
      <c r="A265" s="6" t="n"/>
      <c r="B265" s="10" t="n"/>
      <c r="C265" s="10" t="n"/>
      <c r="D265" s="16" t="n"/>
      <c r="E265" s="17">
        <f>IF($A265="","",DATE(YEAR($A265),MONTH($A265),1))</f>
        <v/>
      </c>
      <c r="F265" s="18">
        <f>IF($B265="","",IFERROR(INDEX(Budget!$B$9:$B$208,MATCH($B265,Budget!$A$9:$A$208,0)),"⚠ unmapped"))</f>
        <v/>
      </c>
      <c r="G265" s="18">
        <f>IF($B265="","",IF(COUNTIF(Budget!$A$9:$A$208,$B265)=0,"⚠ no such category","Yes"))</f>
        <v/>
      </c>
      <c r="H265" s="18">
        <f>IF($A265="","",IF(YEAR($A265)=BudgetYear,"Yes","⚠ other year"))</f>
        <v/>
      </c>
    </row>
    <row r="266">
      <c r="A266" s="6" t="n"/>
      <c r="B266" s="10" t="n"/>
      <c r="C266" s="10" t="n"/>
      <c r="D266" s="16" t="n"/>
      <c r="E266" s="17">
        <f>IF($A266="","",DATE(YEAR($A266),MONTH($A266),1))</f>
        <v/>
      </c>
      <c r="F266" s="18">
        <f>IF($B266="","",IFERROR(INDEX(Budget!$B$9:$B$208,MATCH($B266,Budget!$A$9:$A$208,0)),"⚠ unmapped"))</f>
        <v/>
      </c>
      <c r="G266" s="18">
        <f>IF($B266="","",IF(COUNTIF(Budget!$A$9:$A$208,$B266)=0,"⚠ no such category","Yes"))</f>
        <v/>
      </c>
      <c r="H266" s="18">
        <f>IF($A266="","",IF(YEAR($A266)=BudgetYear,"Yes","⚠ other year"))</f>
        <v/>
      </c>
    </row>
    <row r="267">
      <c r="A267" s="6" t="n"/>
      <c r="B267" s="10" t="n"/>
      <c r="C267" s="10" t="n"/>
      <c r="D267" s="16" t="n"/>
      <c r="E267" s="17">
        <f>IF($A267="","",DATE(YEAR($A267),MONTH($A267),1))</f>
        <v/>
      </c>
      <c r="F267" s="18">
        <f>IF($B267="","",IFERROR(INDEX(Budget!$B$9:$B$208,MATCH($B267,Budget!$A$9:$A$208,0)),"⚠ unmapped"))</f>
        <v/>
      </c>
      <c r="G267" s="18">
        <f>IF($B267="","",IF(COUNTIF(Budget!$A$9:$A$208,$B267)=0,"⚠ no such category","Yes"))</f>
        <v/>
      </c>
      <c r="H267" s="18">
        <f>IF($A267="","",IF(YEAR($A267)=BudgetYear,"Yes","⚠ other year"))</f>
        <v/>
      </c>
    </row>
    <row r="268">
      <c r="A268" s="6" t="n"/>
      <c r="B268" s="10" t="n"/>
      <c r="C268" s="10" t="n"/>
      <c r="D268" s="16" t="n"/>
      <c r="E268" s="17">
        <f>IF($A268="","",DATE(YEAR($A268),MONTH($A268),1))</f>
        <v/>
      </c>
      <c r="F268" s="18">
        <f>IF($B268="","",IFERROR(INDEX(Budget!$B$9:$B$208,MATCH($B268,Budget!$A$9:$A$208,0)),"⚠ unmapped"))</f>
        <v/>
      </c>
      <c r="G268" s="18">
        <f>IF($B268="","",IF(COUNTIF(Budget!$A$9:$A$208,$B268)=0,"⚠ no such category","Yes"))</f>
        <v/>
      </c>
      <c r="H268" s="18">
        <f>IF($A268="","",IF(YEAR($A268)=BudgetYear,"Yes","⚠ other year"))</f>
        <v/>
      </c>
    </row>
    <row r="269">
      <c r="A269" s="6" t="n"/>
      <c r="B269" s="10" t="n"/>
      <c r="C269" s="10" t="n"/>
      <c r="D269" s="16" t="n"/>
      <c r="E269" s="17">
        <f>IF($A269="","",DATE(YEAR($A269),MONTH($A269),1))</f>
        <v/>
      </c>
      <c r="F269" s="18">
        <f>IF($B269="","",IFERROR(INDEX(Budget!$B$9:$B$208,MATCH($B269,Budget!$A$9:$A$208,0)),"⚠ unmapped"))</f>
        <v/>
      </c>
      <c r="G269" s="18">
        <f>IF($B269="","",IF(COUNTIF(Budget!$A$9:$A$208,$B269)=0,"⚠ no such category","Yes"))</f>
        <v/>
      </c>
      <c r="H269" s="18">
        <f>IF($A269="","",IF(YEAR($A269)=BudgetYear,"Yes","⚠ other year"))</f>
        <v/>
      </c>
    </row>
    <row r="270">
      <c r="A270" s="6" t="n"/>
      <c r="B270" s="10" t="n"/>
      <c r="C270" s="10" t="n"/>
      <c r="D270" s="16" t="n"/>
      <c r="E270" s="17">
        <f>IF($A270="","",DATE(YEAR($A270),MONTH($A270),1))</f>
        <v/>
      </c>
      <c r="F270" s="18">
        <f>IF($B270="","",IFERROR(INDEX(Budget!$B$9:$B$208,MATCH($B270,Budget!$A$9:$A$208,0)),"⚠ unmapped"))</f>
        <v/>
      </c>
      <c r="G270" s="18">
        <f>IF($B270="","",IF(COUNTIF(Budget!$A$9:$A$208,$B270)=0,"⚠ no such category","Yes"))</f>
        <v/>
      </c>
      <c r="H270" s="18">
        <f>IF($A270="","",IF(YEAR($A270)=BudgetYear,"Yes","⚠ other year"))</f>
        <v/>
      </c>
    </row>
    <row r="271">
      <c r="A271" s="6" t="n"/>
      <c r="B271" s="10" t="n"/>
      <c r="C271" s="10" t="n"/>
      <c r="D271" s="16" t="n"/>
      <c r="E271" s="17">
        <f>IF($A271="","",DATE(YEAR($A271),MONTH($A271),1))</f>
        <v/>
      </c>
      <c r="F271" s="18">
        <f>IF($B271="","",IFERROR(INDEX(Budget!$B$9:$B$208,MATCH($B271,Budget!$A$9:$A$208,0)),"⚠ unmapped"))</f>
        <v/>
      </c>
      <c r="G271" s="18">
        <f>IF($B271="","",IF(COUNTIF(Budget!$A$9:$A$208,$B271)=0,"⚠ no such category","Yes"))</f>
        <v/>
      </c>
      <c r="H271" s="18">
        <f>IF($A271="","",IF(YEAR($A271)=BudgetYear,"Yes","⚠ other year"))</f>
        <v/>
      </c>
    </row>
    <row r="272">
      <c r="A272" s="6" t="n"/>
      <c r="B272" s="10" t="n"/>
      <c r="C272" s="10" t="n"/>
      <c r="D272" s="16" t="n"/>
      <c r="E272" s="17">
        <f>IF($A272="","",DATE(YEAR($A272),MONTH($A272),1))</f>
        <v/>
      </c>
      <c r="F272" s="18">
        <f>IF($B272="","",IFERROR(INDEX(Budget!$B$9:$B$208,MATCH($B272,Budget!$A$9:$A$208,0)),"⚠ unmapped"))</f>
        <v/>
      </c>
      <c r="G272" s="18">
        <f>IF($B272="","",IF(COUNTIF(Budget!$A$9:$A$208,$B272)=0,"⚠ no such category","Yes"))</f>
        <v/>
      </c>
      <c r="H272" s="18">
        <f>IF($A272="","",IF(YEAR($A272)=BudgetYear,"Yes","⚠ other year"))</f>
        <v/>
      </c>
    </row>
    <row r="273">
      <c r="A273" s="6" t="n"/>
      <c r="B273" s="10" t="n"/>
      <c r="C273" s="10" t="n"/>
      <c r="D273" s="16" t="n"/>
      <c r="E273" s="17">
        <f>IF($A273="","",DATE(YEAR($A273),MONTH($A273),1))</f>
        <v/>
      </c>
      <c r="F273" s="18">
        <f>IF($B273="","",IFERROR(INDEX(Budget!$B$9:$B$208,MATCH($B273,Budget!$A$9:$A$208,0)),"⚠ unmapped"))</f>
        <v/>
      </c>
      <c r="G273" s="18">
        <f>IF($B273="","",IF(COUNTIF(Budget!$A$9:$A$208,$B273)=0,"⚠ no such category","Yes"))</f>
        <v/>
      </c>
      <c r="H273" s="18">
        <f>IF($A273="","",IF(YEAR($A273)=BudgetYear,"Yes","⚠ other year"))</f>
        <v/>
      </c>
    </row>
    <row r="274">
      <c r="A274" s="6" t="n"/>
      <c r="B274" s="10" t="n"/>
      <c r="C274" s="10" t="n"/>
      <c r="D274" s="16" t="n"/>
      <c r="E274" s="17">
        <f>IF($A274="","",DATE(YEAR($A274),MONTH($A274),1))</f>
        <v/>
      </c>
      <c r="F274" s="18">
        <f>IF($B274="","",IFERROR(INDEX(Budget!$B$9:$B$208,MATCH($B274,Budget!$A$9:$A$208,0)),"⚠ unmapped"))</f>
        <v/>
      </c>
      <c r="G274" s="18">
        <f>IF($B274="","",IF(COUNTIF(Budget!$A$9:$A$208,$B274)=0,"⚠ no such category","Yes"))</f>
        <v/>
      </c>
      <c r="H274" s="18">
        <f>IF($A274="","",IF(YEAR($A274)=BudgetYear,"Yes","⚠ other year"))</f>
        <v/>
      </c>
    </row>
    <row r="275">
      <c r="A275" s="6" t="n"/>
      <c r="B275" s="10" t="n"/>
      <c r="C275" s="10" t="n"/>
      <c r="D275" s="16" t="n"/>
      <c r="E275" s="17">
        <f>IF($A275="","",DATE(YEAR($A275),MONTH($A275),1))</f>
        <v/>
      </c>
      <c r="F275" s="18">
        <f>IF($B275="","",IFERROR(INDEX(Budget!$B$9:$B$208,MATCH($B275,Budget!$A$9:$A$208,0)),"⚠ unmapped"))</f>
        <v/>
      </c>
      <c r="G275" s="18">
        <f>IF($B275="","",IF(COUNTIF(Budget!$A$9:$A$208,$B275)=0,"⚠ no such category","Yes"))</f>
        <v/>
      </c>
      <c r="H275" s="18">
        <f>IF($A275="","",IF(YEAR($A275)=BudgetYear,"Yes","⚠ other year"))</f>
        <v/>
      </c>
    </row>
    <row r="276">
      <c r="A276" s="6" t="n"/>
      <c r="B276" s="10" t="n"/>
      <c r="C276" s="10" t="n"/>
      <c r="D276" s="16" t="n"/>
      <c r="E276" s="17">
        <f>IF($A276="","",DATE(YEAR($A276),MONTH($A276),1))</f>
        <v/>
      </c>
      <c r="F276" s="18">
        <f>IF($B276="","",IFERROR(INDEX(Budget!$B$9:$B$208,MATCH($B276,Budget!$A$9:$A$208,0)),"⚠ unmapped"))</f>
        <v/>
      </c>
      <c r="G276" s="18">
        <f>IF($B276="","",IF(COUNTIF(Budget!$A$9:$A$208,$B276)=0,"⚠ no such category","Yes"))</f>
        <v/>
      </c>
      <c r="H276" s="18">
        <f>IF($A276="","",IF(YEAR($A276)=BudgetYear,"Yes","⚠ other year"))</f>
        <v/>
      </c>
    </row>
    <row r="277">
      <c r="A277" s="6" t="n"/>
      <c r="B277" s="10" t="n"/>
      <c r="C277" s="10" t="n"/>
      <c r="D277" s="16" t="n"/>
      <c r="E277" s="17">
        <f>IF($A277="","",DATE(YEAR($A277),MONTH($A277),1))</f>
        <v/>
      </c>
      <c r="F277" s="18">
        <f>IF($B277="","",IFERROR(INDEX(Budget!$B$9:$B$208,MATCH($B277,Budget!$A$9:$A$208,0)),"⚠ unmapped"))</f>
        <v/>
      </c>
      <c r="G277" s="18">
        <f>IF($B277="","",IF(COUNTIF(Budget!$A$9:$A$208,$B277)=0,"⚠ no such category","Yes"))</f>
        <v/>
      </c>
      <c r="H277" s="18">
        <f>IF($A277="","",IF(YEAR($A277)=BudgetYear,"Yes","⚠ other year"))</f>
        <v/>
      </c>
    </row>
    <row r="278">
      <c r="A278" s="6" t="n"/>
      <c r="B278" s="10" t="n"/>
      <c r="C278" s="10" t="n"/>
      <c r="D278" s="16" t="n"/>
      <c r="E278" s="17">
        <f>IF($A278="","",DATE(YEAR($A278),MONTH($A278),1))</f>
        <v/>
      </c>
      <c r="F278" s="18">
        <f>IF($B278="","",IFERROR(INDEX(Budget!$B$9:$B$208,MATCH($B278,Budget!$A$9:$A$208,0)),"⚠ unmapped"))</f>
        <v/>
      </c>
      <c r="G278" s="18">
        <f>IF($B278="","",IF(COUNTIF(Budget!$A$9:$A$208,$B278)=0,"⚠ no such category","Yes"))</f>
        <v/>
      </c>
      <c r="H278" s="18">
        <f>IF($A278="","",IF(YEAR($A278)=BudgetYear,"Yes","⚠ other year"))</f>
        <v/>
      </c>
    </row>
    <row r="279">
      <c r="A279" s="6" t="n"/>
      <c r="B279" s="10" t="n"/>
      <c r="C279" s="10" t="n"/>
      <c r="D279" s="16" t="n"/>
      <c r="E279" s="17">
        <f>IF($A279="","",DATE(YEAR($A279),MONTH($A279),1))</f>
        <v/>
      </c>
      <c r="F279" s="18">
        <f>IF($B279="","",IFERROR(INDEX(Budget!$B$9:$B$208,MATCH($B279,Budget!$A$9:$A$208,0)),"⚠ unmapped"))</f>
        <v/>
      </c>
      <c r="G279" s="18">
        <f>IF($B279="","",IF(COUNTIF(Budget!$A$9:$A$208,$B279)=0,"⚠ no such category","Yes"))</f>
        <v/>
      </c>
      <c r="H279" s="18">
        <f>IF($A279="","",IF(YEAR($A279)=BudgetYear,"Yes","⚠ other year"))</f>
        <v/>
      </c>
    </row>
    <row r="280">
      <c r="A280" s="6" t="n"/>
      <c r="B280" s="10" t="n"/>
      <c r="C280" s="10" t="n"/>
      <c r="D280" s="16" t="n"/>
      <c r="E280" s="17">
        <f>IF($A280="","",DATE(YEAR($A280),MONTH($A280),1))</f>
        <v/>
      </c>
      <c r="F280" s="18">
        <f>IF($B280="","",IFERROR(INDEX(Budget!$B$9:$B$208,MATCH($B280,Budget!$A$9:$A$208,0)),"⚠ unmapped"))</f>
        <v/>
      </c>
      <c r="G280" s="18">
        <f>IF($B280="","",IF(COUNTIF(Budget!$A$9:$A$208,$B280)=0,"⚠ no such category","Yes"))</f>
        <v/>
      </c>
      <c r="H280" s="18">
        <f>IF($A280="","",IF(YEAR($A280)=BudgetYear,"Yes","⚠ other year"))</f>
        <v/>
      </c>
    </row>
    <row r="281">
      <c r="A281" s="6" t="n"/>
      <c r="B281" s="10" t="n"/>
      <c r="C281" s="10" t="n"/>
      <c r="D281" s="16" t="n"/>
      <c r="E281" s="17">
        <f>IF($A281="","",DATE(YEAR($A281),MONTH($A281),1))</f>
        <v/>
      </c>
      <c r="F281" s="18">
        <f>IF($B281="","",IFERROR(INDEX(Budget!$B$9:$B$208,MATCH($B281,Budget!$A$9:$A$208,0)),"⚠ unmapped"))</f>
        <v/>
      </c>
      <c r="G281" s="18">
        <f>IF($B281="","",IF(COUNTIF(Budget!$A$9:$A$208,$B281)=0,"⚠ no such category","Yes"))</f>
        <v/>
      </c>
      <c r="H281" s="18">
        <f>IF($A281="","",IF(YEAR($A281)=BudgetYear,"Yes","⚠ other year"))</f>
        <v/>
      </c>
    </row>
    <row r="282">
      <c r="A282" s="6" t="n"/>
      <c r="B282" s="10" t="n"/>
      <c r="C282" s="10" t="n"/>
      <c r="D282" s="16" t="n"/>
      <c r="E282" s="17">
        <f>IF($A282="","",DATE(YEAR($A282),MONTH($A282),1))</f>
        <v/>
      </c>
      <c r="F282" s="18">
        <f>IF($B282="","",IFERROR(INDEX(Budget!$B$9:$B$208,MATCH($B282,Budget!$A$9:$A$208,0)),"⚠ unmapped"))</f>
        <v/>
      </c>
      <c r="G282" s="18">
        <f>IF($B282="","",IF(COUNTIF(Budget!$A$9:$A$208,$B282)=0,"⚠ no such category","Yes"))</f>
        <v/>
      </c>
      <c r="H282" s="18">
        <f>IF($A282="","",IF(YEAR($A282)=BudgetYear,"Yes","⚠ other year"))</f>
        <v/>
      </c>
    </row>
    <row r="283">
      <c r="A283" s="6" t="n"/>
      <c r="B283" s="10" t="n"/>
      <c r="C283" s="10" t="n"/>
      <c r="D283" s="16" t="n"/>
      <c r="E283" s="17">
        <f>IF($A283="","",DATE(YEAR($A283),MONTH($A283),1))</f>
        <v/>
      </c>
      <c r="F283" s="18">
        <f>IF($B283="","",IFERROR(INDEX(Budget!$B$9:$B$208,MATCH($B283,Budget!$A$9:$A$208,0)),"⚠ unmapped"))</f>
        <v/>
      </c>
      <c r="G283" s="18">
        <f>IF($B283="","",IF(COUNTIF(Budget!$A$9:$A$208,$B283)=0,"⚠ no such category","Yes"))</f>
        <v/>
      </c>
      <c r="H283" s="18">
        <f>IF($A283="","",IF(YEAR($A283)=BudgetYear,"Yes","⚠ other year"))</f>
        <v/>
      </c>
    </row>
    <row r="284">
      <c r="A284" s="6" t="n"/>
      <c r="B284" s="10" t="n"/>
      <c r="C284" s="10" t="n"/>
      <c r="D284" s="16" t="n"/>
      <c r="E284" s="17">
        <f>IF($A284="","",DATE(YEAR($A284),MONTH($A284),1))</f>
        <v/>
      </c>
      <c r="F284" s="18">
        <f>IF($B284="","",IFERROR(INDEX(Budget!$B$9:$B$208,MATCH($B284,Budget!$A$9:$A$208,0)),"⚠ unmapped"))</f>
        <v/>
      </c>
      <c r="G284" s="18">
        <f>IF($B284="","",IF(COUNTIF(Budget!$A$9:$A$208,$B284)=0,"⚠ no such category","Yes"))</f>
        <v/>
      </c>
      <c r="H284" s="18">
        <f>IF($A284="","",IF(YEAR($A284)=BudgetYear,"Yes","⚠ other year"))</f>
        <v/>
      </c>
    </row>
    <row r="285">
      <c r="A285" s="6" t="n"/>
      <c r="B285" s="10" t="n"/>
      <c r="C285" s="10" t="n"/>
      <c r="D285" s="16" t="n"/>
      <c r="E285" s="17">
        <f>IF($A285="","",DATE(YEAR($A285),MONTH($A285),1))</f>
        <v/>
      </c>
      <c r="F285" s="18">
        <f>IF($B285="","",IFERROR(INDEX(Budget!$B$9:$B$208,MATCH($B285,Budget!$A$9:$A$208,0)),"⚠ unmapped"))</f>
        <v/>
      </c>
      <c r="G285" s="18">
        <f>IF($B285="","",IF(COUNTIF(Budget!$A$9:$A$208,$B285)=0,"⚠ no such category","Yes"))</f>
        <v/>
      </c>
      <c r="H285" s="18">
        <f>IF($A285="","",IF(YEAR($A285)=BudgetYear,"Yes","⚠ other year"))</f>
        <v/>
      </c>
    </row>
    <row r="286">
      <c r="A286" s="6" t="n"/>
      <c r="B286" s="10" t="n"/>
      <c r="C286" s="10" t="n"/>
      <c r="D286" s="16" t="n"/>
      <c r="E286" s="17">
        <f>IF($A286="","",DATE(YEAR($A286),MONTH($A286),1))</f>
        <v/>
      </c>
      <c r="F286" s="18">
        <f>IF($B286="","",IFERROR(INDEX(Budget!$B$9:$B$208,MATCH($B286,Budget!$A$9:$A$208,0)),"⚠ unmapped"))</f>
        <v/>
      </c>
      <c r="G286" s="18">
        <f>IF($B286="","",IF(COUNTIF(Budget!$A$9:$A$208,$B286)=0,"⚠ no such category","Yes"))</f>
        <v/>
      </c>
      <c r="H286" s="18">
        <f>IF($A286="","",IF(YEAR($A286)=BudgetYear,"Yes","⚠ other year"))</f>
        <v/>
      </c>
    </row>
    <row r="287">
      <c r="A287" s="6" t="n"/>
      <c r="B287" s="10" t="n"/>
      <c r="C287" s="10" t="n"/>
      <c r="D287" s="16" t="n"/>
      <c r="E287" s="17">
        <f>IF($A287="","",DATE(YEAR($A287),MONTH($A287),1))</f>
        <v/>
      </c>
      <c r="F287" s="18">
        <f>IF($B287="","",IFERROR(INDEX(Budget!$B$9:$B$208,MATCH($B287,Budget!$A$9:$A$208,0)),"⚠ unmapped"))</f>
        <v/>
      </c>
      <c r="G287" s="18">
        <f>IF($B287="","",IF(COUNTIF(Budget!$A$9:$A$208,$B287)=0,"⚠ no such category","Yes"))</f>
        <v/>
      </c>
      <c r="H287" s="18">
        <f>IF($A287="","",IF(YEAR($A287)=BudgetYear,"Yes","⚠ other year"))</f>
        <v/>
      </c>
    </row>
    <row r="288">
      <c r="A288" s="6" t="n"/>
      <c r="B288" s="10" t="n"/>
      <c r="C288" s="10" t="n"/>
      <c r="D288" s="16" t="n"/>
      <c r="E288" s="17">
        <f>IF($A288="","",DATE(YEAR($A288),MONTH($A288),1))</f>
        <v/>
      </c>
      <c r="F288" s="18">
        <f>IF($B288="","",IFERROR(INDEX(Budget!$B$9:$B$208,MATCH($B288,Budget!$A$9:$A$208,0)),"⚠ unmapped"))</f>
        <v/>
      </c>
      <c r="G288" s="18">
        <f>IF($B288="","",IF(COUNTIF(Budget!$A$9:$A$208,$B288)=0,"⚠ no such category","Yes"))</f>
        <v/>
      </c>
      <c r="H288" s="18">
        <f>IF($A288="","",IF(YEAR($A288)=BudgetYear,"Yes","⚠ other year"))</f>
        <v/>
      </c>
    </row>
    <row r="289">
      <c r="A289" s="6" t="n"/>
      <c r="B289" s="10" t="n"/>
      <c r="C289" s="10" t="n"/>
      <c r="D289" s="16" t="n"/>
      <c r="E289" s="17">
        <f>IF($A289="","",DATE(YEAR($A289),MONTH($A289),1))</f>
        <v/>
      </c>
      <c r="F289" s="18">
        <f>IF($B289="","",IFERROR(INDEX(Budget!$B$9:$B$208,MATCH($B289,Budget!$A$9:$A$208,0)),"⚠ unmapped"))</f>
        <v/>
      </c>
      <c r="G289" s="18">
        <f>IF($B289="","",IF(COUNTIF(Budget!$A$9:$A$208,$B289)=0,"⚠ no such category","Yes"))</f>
        <v/>
      </c>
      <c r="H289" s="18">
        <f>IF($A289="","",IF(YEAR($A289)=BudgetYear,"Yes","⚠ other year"))</f>
        <v/>
      </c>
    </row>
    <row r="290">
      <c r="A290" s="6" t="n"/>
      <c r="B290" s="10" t="n"/>
      <c r="C290" s="10" t="n"/>
      <c r="D290" s="16" t="n"/>
      <c r="E290" s="17">
        <f>IF($A290="","",DATE(YEAR($A290),MONTH($A290),1))</f>
        <v/>
      </c>
      <c r="F290" s="18">
        <f>IF($B290="","",IFERROR(INDEX(Budget!$B$9:$B$208,MATCH($B290,Budget!$A$9:$A$208,0)),"⚠ unmapped"))</f>
        <v/>
      </c>
      <c r="G290" s="18">
        <f>IF($B290="","",IF(COUNTIF(Budget!$A$9:$A$208,$B290)=0,"⚠ no such category","Yes"))</f>
        <v/>
      </c>
      <c r="H290" s="18">
        <f>IF($A290="","",IF(YEAR($A290)=BudgetYear,"Yes","⚠ other year"))</f>
        <v/>
      </c>
    </row>
    <row r="291">
      <c r="A291" s="6" t="n"/>
      <c r="B291" s="10" t="n"/>
      <c r="C291" s="10" t="n"/>
      <c r="D291" s="16" t="n"/>
      <c r="E291" s="17">
        <f>IF($A291="","",DATE(YEAR($A291),MONTH($A291),1))</f>
        <v/>
      </c>
      <c r="F291" s="18">
        <f>IF($B291="","",IFERROR(INDEX(Budget!$B$9:$B$208,MATCH($B291,Budget!$A$9:$A$208,0)),"⚠ unmapped"))</f>
        <v/>
      </c>
      <c r="G291" s="18">
        <f>IF($B291="","",IF(COUNTIF(Budget!$A$9:$A$208,$B291)=0,"⚠ no such category","Yes"))</f>
        <v/>
      </c>
      <c r="H291" s="18">
        <f>IF($A291="","",IF(YEAR($A291)=BudgetYear,"Yes","⚠ other year"))</f>
        <v/>
      </c>
    </row>
    <row r="292">
      <c r="A292" s="6" t="n"/>
      <c r="B292" s="10" t="n"/>
      <c r="C292" s="10" t="n"/>
      <c r="D292" s="16" t="n"/>
      <c r="E292" s="17">
        <f>IF($A292="","",DATE(YEAR($A292),MONTH($A292),1))</f>
        <v/>
      </c>
      <c r="F292" s="18">
        <f>IF($B292="","",IFERROR(INDEX(Budget!$B$9:$B$208,MATCH($B292,Budget!$A$9:$A$208,0)),"⚠ unmapped"))</f>
        <v/>
      </c>
      <c r="G292" s="18">
        <f>IF($B292="","",IF(COUNTIF(Budget!$A$9:$A$208,$B292)=0,"⚠ no such category","Yes"))</f>
        <v/>
      </c>
      <c r="H292" s="18">
        <f>IF($A292="","",IF(YEAR($A292)=BudgetYear,"Yes","⚠ other year"))</f>
        <v/>
      </c>
    </row>
    <row r="293">
      <c r="A293" s="6" t="n"/>
      <c r="B293" s="10" t="n"/>
      <c r="C293" s="10" t="n"/>
      <c r="D293" s="16" t="n"/>
      <c r="E293" s="17">
        <f>IF($A293="","",DATE(YEAR($A293),MONTH($A293),1))</f>
        <v/>
      </c>
      <c r="F293" s="18">
        <f>IF($B293="","",IFERROR(INDEX(Budget!$B$9:$B$208,MATCH($B293,Budget!$A$9:$A$208,0)),"⚠ unmapped"))</f>
        <v/>
      </c>
      <c r="G293" s="18">
        <f>IF($B293="","",IF(COUNTIF(Budget!$A$9:$A$208,$B293)=0,"⚠ no such category","Yes"))</f>
        <v/>
      </c>
      <c r="H293" s="18">
        <f>IF($A293="","",IF(YEAR($A293)=BudgetYear,"Yes","⚠ other year"))</f>
        <v/>
      </c>
    </row>
    <row r="294">
      <c r="A294" s="6" t="n"/>
      <c r="B294" s="10" t="n"/>
      <c r="C294" s="10" t="n"/>
      <c r="D294" s="16" t="n"/>
      <c r="E294" s="17">
        <f>IF($A294="","",DATE(YEAR($A294),MONTH($A294),1))</f>
        <v/>
      </c>
      <c r="F294" s="18">
        <f>IF($B294="","",IFERROR(INDEX(Budget!$B$9:$B$208,MATCH($B294,Budget!$A$9:$A$208,0)),"⚠ unmapped"))</f>
        <v/>
      </c>
      <c r="G294" s="18">
        <f>IF($B294="","",IF(COUNTIF(Budget!$A$9:$A$208,$B294)=0,"⚠ no such category","Yes"))</f>
        <v/>
      </c>
      <c r="H294" s="18">
        <f>IF($A294="","",IF(YEAR($A294)=BudgetYear,"Yes","⚠ other year"))</f>
        <v/>
      </c>
    </row>
    <row r="295">
      <c r="A295" s="6" t="n"/>
      <c r="B295" s="10" t="n"/>
      <c r="C295" s="10" t="n"/>
      <c r="D295" s="16" t="n"/>
      <c r="E295" s="17">
        <f>IF($A295="","",DATE(YEAR($A295),MONTH($A295),1))</f>
        <v/>
      </c>
      <c r="F295" s="18">
        <f>IF($B295="","",IFERROR(INDEX(Budget!$B$9:$B$208,MATCH($B295,Budget!$A$9:$A$208,0)),"⚠ unmapped"))</f>
        <v/>
      </c>
      <c r="G295" s="18">
        <f>IF($B295="","",IF(COUNTIF(Budget!$A$9:$A$208,$B295)=0,"⚠ no such category","Yes"))</f>
        <v/>
      </c>
      <c r="H295" s="18">
        <f>IF($A295="","",IF(YEAR($A295)=BudgetYear,"Yes","⚠ other year"))</f>
        <v/>
      </c>
    </row>
    <row r="296">
      <c r="A296" s="6" t="n"/>
      <c r="B296" s="10" t="n"/>
      <c r="C296" s="10" t="n"/>
      <c r="D296" s="16" t="n"/>
      <c r="E296" s="17">
        <f>IF($A296="","",DATE(YEAR($A296),MONTH($A296),1))</f>
        <v/>
      </c>
      <c r="F296" s="18">
        <f>IF($B296="","",IFERROR(INDEX(Budget!$B$9:$B$208,MATCH($B296,Budget!$A$9:$A$208,0)),"⚠ unmapped"))</f>
        <v/>
      </c>
      <c r="G296" s="18">
        <f>IF($B296="","",IF(COUNTIF(Budget!$A$9:$A$208,$B296)=0,"⚠ no such category","Yes"))</f>
        <v/>
      </c>
      <c r="H296" s="18">
        <f>IF($A296="","",IF(YEAR($A296)=BudgetYear,"Yes","⚠ other year"))</f>
        <v/>
      </c>
    </row>
    <row r="297">
      <c r="A297" s="6" t="n"/>
      <c r="B297" s="10" t="n"/>
      <c r="C297" s="10" t="n"/>
      <c r="D297" s="16" t="n"/>
      <c r="E297" s="17">
        <f>IF($A297="","",DATE(YEAR($A297),MONTH($A297),1))</f>
        <v/>
      </c>
      <c r="F297" s="18">
        <f>IF($B297="","",IFERROR(INDEX(Budget!$B$9:$B$208,MATCH($B297,Budget!$A$9:$A$208,0)),"⚠ unmapped"))</f>
        <v/>
      </c>
      <c r="G297" s="18">
        <f>IF($B297="","",IF(COUNTIF(Budget!$A$9:$A$208,$B297)=0,"⚠ no such category","Yes"))</f>
        <v/>
      </c>
      <c r="H297" s="18">
        <f>IF($A297="","",IF(YEAR($A297)=BudgetYear,"Yes","⚠ other year"))</f>
        <v/>
      </c>
    </row>
    <row r="298">
      <c r="A298" s="6" t="n"/>
      <c r="B298" s="10" t="n"/>
      <c r="C298" s="10" t="n"/>
      <c r="D298" s="16" t="n"/>
      <c r="E298" s="17">
        <f>IF($A298="","",DATE(YEAR($A298),MONTH($A298),1))</f>
        <v/>
      </c>
      <c r="F298" s="18">
        <f>IF($B298="","",IFERROR(INDEX(Budget!$B$9:$B$208,MATCH($B298,Budget!$A$9:$A$208,0)),"⚠ unmapped"))</f>
        <v/>
      </c>
      <c r="G298" s="18">
        <f>IF($B298="","",IF(COUNTIF(Budget!$A$9:$A$208,$B298)=0,"⚠ no such category","Yes"))</f>
        <v/>
      </c>
      <c r="H298" s="18">
        <f>IF($A298="","",IF(YEAR($A298)=BudgetYear,"Yes","⚠ other year"))</f>
        <v/>
      </c>
    </row>
    <row r="299">
      <c r="A299" s="6" t="n"/>
      <c r="B299" s="10" t="n"/>
      <c r="C299" s="10" t="n"/>
      <c r="D299" s="16" t="n"/>
      <c r="E299" s="17">
        <f>IF($A299="","",DATE(YEAR($A299),MONTH($A299),1))</f>
        <v/>
      </c>
      <c r="F299" s="18">
        <f>IF($B299="","",IFERROR(INDEX(Budget!$B$9:$B$208,MATCH($B299,Budget!$A$9:$A$208,0)),"⚠ unmapped"))</f>
        <v/>
      </c>
      <c r="G299" s="18">
        <f>IF($B299="","",IF(COUNTIF(Budget!$A$9:$A$208,$B299)=0,"⚠ no such category","Yes"))</f>
        <v/>
      </c>
      <c r="H299" s="18">
        <f>IF($A299="","",IF(YEAR($A299)=BudgetYear,"Yes","⚠ other year"))</f>
        <v/>
      </c>
    </row>
    <row r="300">
      <c r="A300" s="6" t="n"/>
      <c r="B300" s="10" t="n"/>
      <c r="C300" s="10" t="n"/>
      <c r="D300" s="16" t="n"/>
      <c r="E300" s="17">
        <f>IF($A300="","",DATE(YEAR($A300),MONTH($A300),1))</f>
        <v/>
      </c>
      <c r="F300" s="18">
        <f>IF($B300="","",IFERROR(INDEX(Budget!$B$9:$B$208,MATCH($B300,Budget!$A$9:$A$208,0)),"⚠ unmapped"))</f>
        <v/>
      </c>
      <c r="G300" s="18">
        <f>IF($B300="","",IF(COUNTIF(Budget!$A$9:$A$208,$B300)=0,"⚠ no such category","Yes"))</f>
        <v/>
      </c>
      <c r="H300" s="18">
        <f>IF($A300="","",IF(YEAR($A300)=BudgetYear,"Yes","⚠ other year"))</f>
        <v/>
      </c>
    </row>
    <row r="301">
      <c r="A301" s="6" t="n"/>
      <c r="B301" s="10" t="n"/>
      <c r="C301" s="10" t="n"/>
      <c r="D301" s="16" t="n"/>
      <c r="E301" s="17">
        <f>IF($A301="","",DATE(YEAR($A301),MONTH($A301),1))</f>
        <v/>
      </c>
      <c r="F301" s="18">
        <f>IF($B301="","",IFERROR(INDEX(Budget!$B$9:$B$208,MATCH($B301,Budget!$A$9:$A$208,0)),"⚠ unmapped"))</f>
        <v/>
      </c>
      <c r="G301" s="18">
        <f>IF($B301="","",IF(COUNTIF(Budget!$A$9:$A$208,$B301)=0,"⚠ no such category","Yes"))</f>
        <v/>
      </c>
      <c r="H301" s="18">
        <f>IF($A301="","",IF(YEAR($A301)=BudgetYear,"Yes","⚠ other year"))</f>
        <v/>
      </c>
    </row>
    <row r="302">
      <c r="A302" s="6" t="n"/>
      <c r="B302" s="10" t="n"/>
      <c r="C302" s="10" t="n"/>
      <c r="D302" s="16" t="n"/>
      <c r="E302" s="17">
        <f>IF($A302="","",DATE(YEAR($A302),MONTH($A302),1))</f>
        <v/>
      </c>
      <c r="F302" s="18">
        <f>IF($B302="","",IFERROR(INDEX(Budget!$B$9:$B$208,MATCH($B302,Budget!$A$9:$A$208,0)),"⚠ unmapped"))</f>
        <v/>
      </c>
      <c r="G302" s="18">
        <f>IF($B302="","",IF(COUNTIF(Budget!$A$9:$A$208,$B302)=0,"⚠ no such category","Yes"))</f>
        <v/>
      </c>
      <c r="H302" s="18">
        <f>IF($A302="","",IF(YEAR($A302)=BudgetYear,"Yes","⚠ other year"))</f>
        <v/>
      </c>
    </row>
    <row r="303">
      <c r="A303" s="6" t="n"/>
      <c r="B303" s="10" t="n"/>
      <c r="C303" s="10" t="n"/>
      <c r="D303" s="16" t="n"/>
      <c r="E303" s="17">
        <f>IF($A303="","",DATE(YEAR($A303),MONTH($A303),1))</f>
        <v/>
      </c>
      <c r="F303" s="18">
        <f>IF($B303="","",IFERROR(INDEX(Budget!$B$9:$B$208,MATCH($B303,Budget!$A$9:$A$208,0)),"⚠ unmapped"))</f>
        <v/>
      </c>
      <c r="G303" s="18">
        <f>IF($B303="","",IF(COUNTIF(Budget!$A$9:$A$208,$B303)=0,"⚠ no such category","Yes"))</f>
        <v/>
      </c>
      <c r="H303" s="18">
        <f>IF($A303="","",IF(YEAR($A303)=BudgetYear,"Yes","⚠ other year"))</f>
        <v/>
      </c>
    </row>
    <row r="304">
      <c r="A304" s="6" t="n"/>
      <c r="B304" s="10" t="n"/>
      <c r="C304" s="10" t="n"/>
      <c r="D304" s="16" t="n"/>
      <c r="E304" s="17">
        <f>IF($A304="","",DATE(YEAR($A304),MONTH($A304),1))</f>
        <v/>
      </c>
      <c r="F304" s="18">
        <f>IF($B304="","",IFERROR(INDEX(Budget!$B$9:$B$208,MATCH($B304,Budget!$A$9:$A$208,0)),"⚠ unmapped"))</f>
        <v/>
      </c>
      <c r="G304" s="18">
        <f>IF($B304="","",IF(COUNTIF(Budget!$A$9:$A$208,$B304)=0,"⚠ no such category","Yes"))</f>
        <v/>
      </c>
      <c r="H304" s="18">
        <f>IF($A304="","",IF(YEAR($A304)=BudgetYear,"Yes","⚠ other year"))</f>
        <v/>
      </c>
    </row>
  </sheetData>
  <dataValidations count="1">
    <dataValidation sqref="A5:A304" showDropDown="0" showInputMessage="0" showErrorMessage="1" allowBlank="1" errorTitle="That does not look like a date" error="Column A must hold real dates or the month matching will silently drop the line." type="date" errorStyle="warning" operator="between">
      <formula1>DATE(2000,1,1)</formula1>
      <formula2>DATE(2100,12,31)</formula2>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O81"/>
  <sheetViews>
    <sheetView workbookViewId="0">
      <pane ySplit="4" topLeftCell="A5" activePane="bottomLeft" state="frozen"/>
      <selection pane="bottomLeft" activeCell="A1" sqref="A1"/>
    </sheetView>
  </sheetViews>
  <sheetFormatPr baseColWidth="8" defaultRowHeight="15"/>
  <cols>
    <col width="26" customWidth="1" min="1" max="1"/>
    <col width="16"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6" customWidth="1" min="15" max="15"/>
  </cols>
  <sheetData>
    <row r="1">
      <c r="A1" s="1" t="inlineStr">
        <is>
          <t>Variance — by month, by owner, and by category and month</t>
        </is>
      </c>
    </row>
    <row r="2">
      <c r="A2" s="2" t="inlineStr">
        <is>
          <t>Everything here is calculated. Nothing on this sheet is typed except the owner names in the middle block.</t>
        </is>
      </c>
    </row>
    <row r="3">
      <c r="A3" s="3" t="inlineStr">
        <is>
          <t>Plan versus actual by month</t>
        </is>
      </c>
    </row>
    <row r="4">
      <c r="A4" s="9" t="inlineStr">
        <is>
          <t>Month</t>
        </is>
      </c>
      <c r="B4" s="9" t="inlineStr">
        <is>
          <t>Plan</t>
        </is>
      </c>
      <c r="C4" s="9" t="inlineStr">
        <is>
          <t>Actual</t>
        </is>
      </c>
      <c r="D4" s="9" t="inlineStr">
        <is>
          <t>Variance</t>
        </is>
      </c>
      <c r="E4" s="9" t="inlineStr">
        <is>
          <t>% used</t>
        </is>
      </c>
      <c r="F4" s="9" t="inlineStr">
        <is>
          <t>Cumulative plan</t>
        </is>
      </c>
      <c r="G4" s="9" t="inlineStr">
        <is>
          <t>Cumulative actual</t>
        </is>
      </c>
      <c r="H4" s="9" t="inlineStr">
        <is>
          <t>Cumulative variance</t>
        </is>
      </c>
    </row>
    <row r="5">
      <c r="A5" s="21">
        <f>DATE(BudgetYear,1,1)</f>
        <v/>
      </c>
      <c r="B5" s="12">
        <f>SUM(Budget!$C$9:$C$208)</f>
        <v/>
      </c>
      <c r="C5" s="12">
        <f>SUMIFS(Actuals!$D$5:$D$304,Actuals!$E$5:$E$304,$A5)</f>
        <v/>
      </c>
      <c r="D5" s="12">
        <f>$B5-$C5</f>
        <v/>
      </c>
      <c r="E5" s="13">
        <f>IF($B5=0,"",IFERROR($C5/$B5,""))</f>
        <v/>
      </c>
      <c r="F5" s="12">
        <f>SUM($B$5:$B5)</f>
        <v/>
      </c>
      <c r="G5" s="12">
        <f>SUM($C$5:$C5)</f>
        <v/>
      </c>
      <c r="H5" s="12">
        <f>$F5-$G5</f>
        <v/>
      </c>
    </row>
    <row r="6">
      <c r="A6" s="21">
        <f>DATE(BudgetYear,2,1)</f>
        <v/>
      </c>
      <c r="B6" s="12">
        <f>SUM(Budget!$C$9:$C$208)</f>
        <v/>
      </c>
      <c r="C6" s="12">
        <f>SUMIFS(Actuals!$D$5:$D$304,Actuals!$E$5:$E$304,$A6)</f>
        <v/>
      </c>
      <c r="D6" s="12">
        <f>$B6-$C6</f>
        <v/>
      </c>
      <c r="E6" s="13">
        <f>IF($B6=0,"",IFERROR($C6/$B6,""))</f>
        <v/>
      </c>
      <c r="F6" s="12">
        <f>SUM($B$5:$B6)</f>
        <v/>
      </c>
      <c r="G6" s="12">
        <f>SUM($C$5:$C6)</f>
        <v/>
      </c>
      <c r="H6" s="12">
        <f>$F6-$G6</f>
        <v/>
      </c>
    </row>
    <row r="7">
      <c r="A7" s="21">
        <f>DATE(BudgetYear,3,1)</f>
        <v/>
      </c>
      <c r="B7" s="12">
        <f>SUM(Budget!$C$9:$C$208)</f>
        <v/>
      </c>
      <c r="C7" s="12">
        <f>SUMIFS(Actuals!$D$5:$D$304,Actuals!$E$5:$E$304,$A7)</f>
        <v/>
      </c>
      <c r="D7" s="12">
        <f>$B7-$C7</f>
        <v/>
      </c>
      <c r="E7" s="13">
        <f>IF($B7=0,"",IFERROR($C7/$B7,""))</f>
        <v/>
      </c>
      <c r="F7" s="12">
        <f>SUM($B$5:$B7)</f>
        <v/>
      </c>
      <c r="G7" s="12">
        <f>SUM($C$5:$C7)</f>
        <v/>
      </c>
      <c r="H7" s="12">
        <f>$F7-$G7</f>
        <v/>
      </c>
    </row>
    <row r="8">
      <c r="A8" s="21">
        <f>DATE(BudgetYear,4,1)</f>
        <v/>
      </c>
      <c r="B8" s="12">
        <f>SUM(Budget!$C$9:$C$208)</f>
        <v/>
      </c>
      <c r="C8" s="12">
        <f>SUMIFS(Actuals!$D$5:$D$304,Actuals!$E$5:$E$304,$A8)</f>
        <v/>
      </c>
      <c r="D8" s="12">
        <f>$B8-$C8</f>
        <v/>
      </c>
      <c r="E8" s="13">
        <f>IF($B8=0,"",IFERROR($C8/$B8,""))</f>
        <v/>
      </c>
      <c r="F8" s="12">
        <f>SUM($B$5:$B8)</f>
        <v/>
      </c>
      <c r="G8" s="12">
        <f>SUM($C$5:$C8)</f>
        <v/>
      </c>
      <c r="H8" s="12">
        <f>$F8-$G8</f>
        <v/>
      </c>
    </row>
    <row r="9">
      <c r="A9" s="21">
        <f>DATE(BudgetYear,5,1)</f>
        <v/>
      </c>
      <c r="B9" s="12">
        <f>SUM(Budget!$C$9:$C$208)</f>
        <v/>
      </c>
      <c r="C9" s="12">
        <f>SUMIFS(Actuals!$D$5:$D$304,Actuals!$E$5:$E$304,$A9)</f>
        <v/>
      </c>
      <c r="D9" s="12">
        <f>$B9-$C9</f>
        <v/>
      </c>
      <c r="E9" s="13">
        <f>IF($B9=0,"",IFERROR($C9/$B9,""))</f>
        <v/>
      </c>
      <c r="F9" s="12">
        <f>SUM($B$5:$B9)</f>
        <v/>
      </c>
      <c r="G9" s="12">
        <f>SUM($C$5:$C9)</f>
        <v/>
      </c>
      <c r="H9" s="12">
        <f>$F9-$G9</f>
        <v/>
      </c>
    </row>
    <row r="10">
      <c r="A10" s="21">
        <f>DATE(BudgetYear,6,1)</f>
        <v/>
      </c>
      <c r="B10" s="12">
        <f>SUM(Budget!$C$9:$C$208)</f>
        <v/>
      </c>
      <c r="C10" s="12">
        <f>SUMIFS(Actuals!$D$5:$D$304,Actuals!$E$5:$E$304,$A10)</f>
        <v/>
      </c>
      <c r="D10" s="12">
        <f>$B10-$C10</f>
        <v/>
      </c>
      <c r="E10" s="13">
        <f>IF($B10=0,"",IFERROR($C10/$B10,""))</f>
        <v/>
      </c>
      <c r="F10" s="12">
        <f>SUM($B$5:$B10)</f>
        <v/>
      </c>
      <c r="G10" s="12">
        <f>SUM($C$5:$C10)</f>
        <v/>
      </c>
      <c r="H10" s="12">
        <f>$F10-$G10</f>
        <v/>
      </c>
    </row>
    <row r="11">
      <c r="A11" s="21">
        <f>DATE(BudgetYear,7,1)</f>
        <v/>
      </c>
      <c r="B11" s="12">
        <f>SUM(Budget!$C$9:$C$208)</f>
        <v/>
      </c>
      <c r="C11" s="12">
        <f>SUMIFS(Actuals!$D$5:$D$304,Actuals!$E$5:$E$304,$A11)</f>
        <v/>
      </c>
      <c r="D11" s="12">
        <f>$B11-$C11</f>
        <v/>
      </c>
      <c r="E11" s="13">
        <f>IF($B11=0,"",IFERROR($C11/$B11,""))</f>
        <v/>
      </c>
      <c r="F11" s="12">
        <f>SUM($B$5:$B11)</f>
        <v/>
      </c>
      <c r="G11" s="12">
        <f>SUM($C$5:$C11)</f>
        <v/>
      </c>
      <c r="H11" s="12">
        <f>$F11-$G11</f>
        <v/>
      </c>
    </row>
    <row r="12">
      <c r="A12" s="21">
        <f>DATE(BudgetYear,8,1)</f>
        <v/>
      </c>
      <c r="B12" s="12">
        <f>SUM(Budget!$C$9:$C$208)</f>
        <v/>
      </c>
      <c r="C12" s="12">
        <f>SUMIFS(Actuals!$D$5:$D$304,Actuals!$E$5:$E$304,$A12)</f>
        <v/>
      </c>
      <c r="D12" s="12">
        <f>$B12-$C12</f>
        <v/>
      </c>
      <c r="E12" s="13">
        <f>IF($B12=0,"",IFERROR($C12/$B12,""))</f>
        <v/>
      </c>
      <c r="F12" s="12">
        <f>SUM($B$5:$B12)</f>
        <v/>
      </c>
      <c r="G12" s="12">
        <f>SUM($C$5:$C12)</f>
        <v/>
      </c>
      <c r="H12" s="12">
        <f>$F12-$G12</f>
        <v/>
      </c>
    </row>
    <row r="13">
      <c r="A13" s="21">
        <f>DATE(BudgetYear,9,1)</f>
        <v/>
      </c>
      <c r="B13" s="12">
        <f>SUM(Budget!$C$9:$C$208)</f>
        <v/>
      </c>
      <c r="C13" s="12">
        <f>SUMIFS(Actuals!$D$5:$D$304,Actuals!$E$5:$E$304,$A13)</f>
        <v/>
      </c>
      <c r="D13" s="12">
        <f>$B13-$C13</f>
        <v/>
      </c>
      <c r="E13" s="13">
        <f>IF($B13=0,"",IFERROR($C13/$B13,""))</f>
        <v/>
      </c>
      <c r="F13" s="12">
        <f>SUM($B$5:$B13)</f>
        <v/>
      </c>
      <c r="G13" s="12">
        <f>SUM($C$5:$C13)</f>
        <v/>
      </c>
      <c r="H13" s="12">
        <f>$F13-$G13</f>
        <v/>
      </c>
    </row>
    <row r="14">
      <c r="A14" s="21">
        <f>DATE(BudgetYear,10,1)</f>
        <v/>
      </c>
      <c r="B14" s="12">
        <f>SUM(Budget!$C$9:$C$208)</f>
        <v/>
      </c>
      <c r="C14" s="12">
        <f>SUMIFS(Actuals!$D$5:$D$304,Actuals!$E$5:$E$304,$A14)</f>
        <v/>
      </c>
      <c r="D14" s="12">
        <f>$B14-$C14</f>
        <v/>
      </c>
      <c r="E14" s="13">
        <f>IF($B14=0,"",IFERROR($C14/$B14,""))</f>
        <v/>
      </c>
      <c r="F14" s="12">
        <f>SUM($B$5:$B14)</f>
        <v/>
      </c>
      <c r="G14" s="12">
        <f>SUM($C$5:$C14)</f>
        <v/>
      </c>
      <c r="H14" s="12">
        <f>$F14-$G14</f>
        <v/>
      </c>
    </row>
    <row r="15">
      <c r="A15" s="21">
        <f>DATE(BudgetYear,11,1)</f>
        <v/>
      </c>
      <c r="B15" s="12">
        <f>SUM(Budget!$C$9:$C$208)</f>
        <v/>
      </c>
      <c r="C15" s="12">
        <f>SUMIFS(Actuals!$D$5:$D$304,Actuals!$E$5:$E$304,$A15)</f>
        <v/>
      </c>
      <c r="D15" s="12">
        <f>$B15-$C15</f>
        <v/>
      </c>
      <c r="E15" s="13">
        <f>IF($B15=0,"",IFERROR($C15/$B15,""))</f>
        <v/>
      </c>
      <c r="F15" s="12">
        <f>SUM($B$5:$B15)</f>
        <v/>
      </c>
      <c r="G15" s="12">
        <f>SUM($C$5:$C15)</f>
        <v/>
      </c>
      <c r="H15" s="12">
        <f>$F15-$G15</f>
        <v/>
      </c>
    </row>
    <row r="16">
      <c r="A16" s="21">
        <f>DATE(BudgetYear,12,1)</f>
        <v/>
      </c>
      <c r="B16" s="12">
        <f>SUM(Budget!$C$9:$C$208)</f>
        <v/>
      </c>
      <c r="C16" s="12">
        <f>SUMIFS(Actuals!$D$5:$D$304,Actuals!$E$5:$E$304,$A16)</f>
        <v/>
      </c>
      <c r="D16" s="12">
        <f>$B16-$C16</f>
        <v/>
      </c>
      <c r="E16" s="13">
        <f>IF($B16=0,"",IFERROR($C16/$B16,""))</f>
        <v/>
      </c>
      <c r="F16" s="12">
        <f>SUM($B$5:$B16)</f>
        <v/>
      </c>
      <c r="G16" s="12">
        <f>SUM($C$5:$C16)</f>
        <v/>
      </c>
      <c r="H16" s="12">
        <f>$F16-$G16</f>
        <v/>
      </c>
    </row>
    <row r="17">
      <c r="A17" s="3" t="inlineStr">
        <is>
          <t>Year</t>
        </is>
      </c>
      <c r="B17" s="14">
        <f>SUM(B$5:B$16)</f>
        <v/>
      </c>
      <c r="C17" s="14">
        <f>SUM(C$5:C$16)</f>
        <v/>
      </c>
      <c r="D17" s="14">
        <f>SUM(D$5:D$16)</f>
        <v/>
      </c>
      <c r="E17" s="15">
        <f>IF(B17=0,"",IFERROR(C17/B17,""))</f>
        <v/>
      </c>
    </row>
    <row r="19">
      <c r="A19" s="3" t="inlineStr">
        <is>
          <t>Plan versus actual by owner, for the reporting month</t>
        </is>
      </c>
    </row>
    <row r="20">
      <c r="A20" s="9" t="inlineStr">
        <is>
          <t>Owner</t>
        </is>
      </c>
      <c r="B20" s="9" t="inlineStr">
        <is>
          <t>Monthly plan</t>
        </is>
      </c>
      <c r="C20" s="9" t="inlineStr">
        <is>
          <t>Actual this month</t>
        </is>
      </c>
      <c r="D20" s="9" t="inlineStr">
        <is>
          <t>Variance</t>
        </is>
      </c>
      <c r="E20" s="9" t="inlineStr">
        <is>
          <t>% used</t>
        </is>
      </c>
      <c r="F20" s="9" t="inlineStr">
        <is>
          <t>YTD actual</t>
        </is>
      </c>
      <c r="G20" s="9" t="inlineStr">
        <is>
          <t>Annual plan</t>
        </is>
      </c>
      <c r="H20" s="9" t="inlineStr">
        <is>
          <t>Remaining annual</t>
        </is>
      </c>
      <c r="I20" s="9" t="inlineStr">
        <is>
          <t>% of annual used</t>
        </is>
      </c>
    </row>
    <row r="21">
      <c r="A21" s="10" t="inlineStr">
        <is>
          <t>People</t>
        </is>
      </c>
      <c r="B21" s="12">
        <f>IF($A21="","",SUMIF(Budget!$B$9:$B$208,$A21,Budget!$C$9:$C$208))</f>
        <v/>
      </c>
      <c r="C21" s="12">
        <f>IF($A21="","",SUMIFS(Actuals!$D$5:$D$304,Actuals!$F$5:$F$304,$A21,Actuals!$E$5:$E$304,MonthStart))</f>
        <v/>
      </c>
      <c r="D21" s="12">
        <f>IF($A21="","",$B21-$C21)</f>
        <v/>
      </c>
      <c r="E21" s="13">
        <f>IF($A21="","",IF($B21=0,"",IFERROR($C21/$B21,"")))</f>
        <v/>
      </c>
      <c r="F21" s="12">
        <f>IF($A21="","",SUMIFS(Actuals!$D$5:$D$304,Actuals!$F$5:$F$304,$A21,Actuals!$E$5:$E$304,"&gt;="&amp;DATE(BudgetYear,1,1),Actuals!$E$5:$E$304,"&lt;="&amp;MonthStart))</f>
        <v/>
      </c>
      <c r="G21" s="12">
        <f>IF($A21="","",SUMIF(Budget!$B$9:$B$208,$A21,Budget!$G$9:$G$208))</f>
        <v/>
      </c>
      <c r="H21" s="12">
        <f>IF($A21="","",$G21-SUMIFS(Actuals!$D$5:$D$304,Actuals!$F$5:$F$304,$A21,Actuals!$E$5:$E$304,"&gt;="&amp;DATE(BudgetYear,1,1),Actuals!$E$5:$E$304,"&lt;="&amp;DATE(BudgetYear,12,31)))</f>
        <v/>
      </c>
      <c r="I21" s="13">
        <f>IF($A21="","",IF($G21=0,"",IFERROR(($G21-$H21)/$G21,"")))</f>
        <v/>
      </c>
    </row>
    <row r="22">
      <c r="A22" s="10" t="inlineStr">
        <is>
          <t>Engineering</t>
        </is>
      </c>
      <c r="B22" s="12">
        <f>IF($A22="","",SUMIF(Budget!$B$9:$B$208,$A22,Budget!$C$9:$C$208))</f>
        <v/>
      </c>
      <c r="C22" s="12">
        <f>IF($A22="","",SUMIFS(Actuals!$D$5:$D$304,Actuals!$F$5:$F$304,$A22,Actuals!$E$5:$E$304,MonthStart))</f>
        <v/>
      </c>
      <c r="D22" s="12">
        <f>IF($A22="","",$B22-$C22)</f>
        <v/>
      </c>
      <c r="E22" s="13">
        <f>IF($A22="","",IF($B22=0,"",IFERROR($C22/$B22,"")))</f>
        <v/>
      </c>
      <c r="F22" s="12">
        <f>IF($A22="","",SUMIFS(Actuals!$D$5:$D$304,Actuals!$F$5:$F$304,$A22,Actuals!$E$5:$E$304,"&gt;="&amp;DATE(BudgetYear,1,1),Actuals!$E$5:$E$304,"&lt;="&amp;MonthStart))</f>
        <v/>
      </c>
      <c r="G22" s="12">
        <f>IF($A22="","",SUMIF(Budget!$B$9:$B$208,$A22,Budget!$G$9:$G$208))</f>
        <v/>
      </c>
      <c r="H22" s="12">
        <f>IF($A22="","",$G22-SUMIFS(Actuals!$D$5:$D$304,Actuals!$F$5:$F$304,$A22,Actuals!$E$5:$E$304,"&gt;="&amp;DATE(BudgetYear,1,1),Actuals!$E$5:$E$304,"&lt;="&amp;DATE(BudgetYear,12,31)))</f>
        <v/>
      </c>
      <c r="I22" s="13">
        <f>IF($A22="","",IF($G22=0,"",IFERROR(($G22-$H22)/$G22,"")))</f>
        <v/>
      </c>
    </row>
    <row r="23">
      <c r="A23" s="10" t="inlineStr">
        <is>
          <t>Growth</t>
        </is>
      </c>
      <c r="B23" s="12">
        <f>IF($A23="","",SUMIF(Budget!$B$9:$B$208,$A23,Budget!$C$9:$C$208))</f>
        <v/>
      </c>
      <c r="C23" s="12">
        <f>IF($A23="","",SUMIFS(Actuals!$D$5:$D$304,Actuals!$F$5:$F$304,$A23,Actuals!$E$5:$E$304,MonthStart))</f>
        <v/>
      </c>
      <c r="D23" s="12">
        <f>IF($A23="","",$B23-$C23)</f>
        <v/>
      </c>
      <c r="E23" s="13">
        <f>IF($A23="","",IF($B23=0,"",IFERROR($C23/$B23,"")))</f>
        <v/>
      </c>
      <c r="F23" s="12">
        <f>IF($A23="","",SUMIFS(Actuals!$D$5:$D$304,Actuals!$F$5:$F$304,$A23,Actuals!$E$5:$E$304,"&gt;="&amp;DATE(BudgetYear,1,1),Actuals!$E$5:$E$304,"&lt;="&amp;MonthStart))</f>
        <v/>
      </c>
      <c r="G23" s="12">
        <f>IF($A23="","",SUMIF(Budget!$B$9:$B$208,$A23,Budget!$G$9:$G$208))</f>
        <v/>
      </c>
      <c r="H23" s="12">
        <f>IF($A23="","",$G23-SUMIFS(Actuals!$D$5:$D$304,Actuals!$F$5:$F$304,$A23,Actuals!$E$5:$E$304,"&gt;="&amp;DATE(BudgetYear,1,1),Actuals!$E$5:$E$304,"&lt;="&amp;DATE(BudgetYear,12,31)))</f>
        <v/>
      </c>
      <c r="I23" s="13">
        <f>IF($A23="","",IF($G23=0,"",IFERROR(($G23-$H23)/$G23,"")))</f>
        <v/>
      </c>
    </row>
    <row r="24">
      <c r="A24" s="10" t="inlineStr">
        <is>
          <t>Ops</t>
        </is>
      </c>
      <c r="B24" s="12">
        <f>IF($A24="","",SUMIF(Budget!$B$9:$B$208,$A24,Budget!$C$9:$C$208))</f>
        <v/>
      </c>
      <c r="C24" s="12">
        <f>IF($A24="","",SUMIFS(Actuals!$D$5:$D$304,Actuals!$F$5:$F$304,$A24,Actuals!$E$5:$E$304,MonthStart))</f>
        <v/>
      </c>
      <c r="D24" s="12">
        <f>IF($A24="","",$B24-$C24)</f>
        <v/>
      </c>
      <c r="E24" s="13">
        <f>IF($A24="","",IF($B24=0,"",IFERROR($C24/$B24,"")))</f>
        <v/>
      </c>
      <c r="F24" s="12">
        <f>IF($A24="","",SUMIFS(Actuals!$D$5:$D$304,Actuals!$F$5:$F$304,$A24,Actuals!$E$5:$E$304,"&gt;="&amp;DATE(BudgetYear,1,1),Actuals!$E$5:$E$304,"&lt;="&amp;MonthStart))</f>
        <v/>
      </c>
      <c r="G24" s="12">
        <f>IF($A24="","",SUMIF(Budget!$B$9:$B$208,$A24,Budget!$G$9:$G$208))</f>
        <v/>
      </c>
      <c r="H24" s="12">
        <f>IF($A24="","",$G24-SUMIFS(Actuals!$D$5:$D$304,Actuals!$F$5:$F$304,$A24,Actuals!$E$5:$E$304,"&gt;="&amp;DATE(BudgetYear,1,1),Actuals!$E$5:$E$304,"&lt;="&amp;DATE(BudgetYear,12,31)))</f>
        <v/>
      </c>
      <c r="I24" s="13">
        <f>IF($A24="","",IF($G24=0,"",IFERROR(($G24-$H24)/$G24,"")))</f>
        <v/>
      </c>
    </row>
    <row r="25">
      <c r="A25" s="10" t="n"/>
      <c r="B25" s="12">
        <f>IF($A25="","",SUMIF(Budget!$B$9:$B$208,$A25,Budget!$C$9:$C$208))</f>
        <v/>
      </c>
      <c r="C25" s="12">
        <f>IF($A25="","",SUMIFS(Actuals!$D$5:$D$304,Actuals!$F$5:$F$304,$A25,Actuals!$E$5:$E$304,MonthStart))</f>
        <v/>
      </c>
      <c r="D25" s="12">
        <f>IF($A25="","",$B25-$C25)</f>
        <v/>
      </c>
      <c r="E25" s="13">
        <f>IF($A25="","",IF($B25=0,"",IFERROR($C25/$B25,"")))</f>
        <v/>
      </c>
      <c r="F25" s="12">
        <f>IF($A25="","",SUMIFS(Actuals!$D$5:$D$304,Actuals!$F$5:$F$304,$A25,Actuals!$E$5:$E$304,"&gt;="&amp;DATE(BudgetYear,1,1),Actuals!$E$5:$E$304,"&lt;="&amp;MonthStart))</f>
        <v/>
      </c>
      <c r="G25" s="12">
        <f>IF($A25="","",SUMIF(Budget!$B$9:$B$208,$A25,Budget!$G$9:$G$208))</f>
        <v/>
      </c>
      <c r="H25" s="12">
        <f>IF($A25="","",$G25-SUMIFS(Actuals!$D$5:$D$304,Actuals!$F$5:$F$304,$A25,Actuals!$E$5:$E$304,"&gt;="&amp;DATE(BudgetYear,1,1),Actuals!$E$5:$E$304,"&lt;="&amp;DATE(BudgetYear,12,31)))</f>
        <v/>
      </c>
      <c r="I25" s="13">
        <f>IF($A25="","",IF($G25=0,"",IFERROR(($G25-$H25)/$G25,"")))</f>
        <v/>
      </c>
    </row>
    <row r="26">
      <c r="A26" s="10" t="n"/>
      <c r="B26" s="12">
        <f>IF($A26="","",SUMIF(Budget!$B$9:$B$208,$A26,Budget!$C$9:$C$208))</f>
        <v/>
      </c>
      <c r="C26" s="12">
        <f>IF($A26="","",SUMIFS(Actuals!$D$5:$D$304,Actuals!$F$5:$F$304,$A26,Actuals!$E$5:$E$304,MonthStart))</f>
        <v/>
      </c>
      <c r="D26" s="12">
        <f>IF($A26="","",$B26-$C26)</f>
        <v/>
      </c>
      <c r="E26" s="13">
        <f>IF($A26="","",IF($B26=0,"",IFERROR($C26/$B26,"")))</f>
        <v/>
      </c>
      <c r="F26" s="12">
        <f>IF($A26="","",SUMIFS(Actuals!$D$5:$D$304,Actuals!$F$5:$F$304,$A26,Actuals!$E$5:$E$304,"&gt;="&amp;DATE(BudgetYear,1,1),Actuals!$E$5:$E$304,"&lt;="&amp;MonthStart))</f>
        <v/>
      </c>
      <c r="G26" s="12">
        <f>IF($A26="","",SUMIF(Budget!$B$9:$B$208,$A26,Budget!$G$9:$G$208))</f>
        <v/>
      </c>
      <c r="H26" s="12">
        <f>IF($A26="","",$G26-SUMIFS(Actuals!$D$5:$D$304,Actuals!$F$5:$F$304,$A26,Actuals!$E$5:$E$304,"&gt;="&amp;DATE(BudgetYear,1,1),Actuals!$E$5:$E$304,"&lt;="&amp;DATE(BudgetYear,12,31)))</f>
        <v/>
      </c>
      <c r="I26" s="13">
        <f>IF($A26="","",IF($G26=0,"",IFERROR(($G26-$H26)/$G26,"")))</f>
        <v/>
      </c>
    </row>
    <row r="27">
      <c r="A27" s="10" t="n"/>
      <c r="B27" s="12">
        <f>IF($A27="","",SUMIF(Budget!$B$9:$B$208,$A27,Budget!$C$9:$C$208))</f>
        <v/>
      </c>
      <c r="C27" s="12">
        <f>IF($A27="","",SUMIFS(Actuals!$D$5:$D$304,Actuals!$F$5:$F$304,$A27,Actuals!$E$5:$E$304,MonthStart))</f>
        <v/>
      </c>
      <c r="D27" s="12">
        <f>IF($A27="","",$B27-$C27)</f>
        <v/>
      </c>
      <c r="E27" s="13">
        <f>IF($A27="","",IF($B27=0,"",IFERROR($C27/$B27,"")))</f>
        <v/>
      </c>
      <c r="F27" s="12">
        <f>IF($A27="","",SUMIFS(Actuals!$D$5:$D$304,Actuals!$F$5:$F$304,$A27,Actuals!$E$5:$E$304,"&gt;="&amp;DATE(BudgetYear,1,1),Actuals!$E$5:$E$304,"&lt;="&amp;MonthStart))</f>
        <v/>
      </c>
      <c r="G27" s="12">
        <f>IF($A27="","",SUMIF(Budget!$B$9:$B$208,$A27,Budget!$G$9:$G$208))</f>
        <v/>
      </c>
      <c r="H27" s="12">
        <f>IF($A27="","",$G27-SUMIFS(Actuals!$D$5:$D$304,Actuals!$F$5:$F$304,$A27,Actuals!$E$5:$E$304,"&gt;="&amp;DATE(BudgetYear,1,1),Actuals!$E$5:$E$304,"&lt;="&amp;DATE(BudgetYear,12,31)))</f>
        <v/>
      </c>
      <c r="I27" s="13">
        <f>IF($A27="","",IF($G27=0,"",IFERROR(($G27-$H27)/$G27,"")))</f>
        <v/>
      </c>
    </row>
    <row r="28">
      <c r="A28" s="10" t="n"/>
      <c r="B28" s="12">
        <f>IF($A28="","",SUMIF(Budget!$B$9:$B$208,$A28,Budget!$C$9:$C$208))</f>
        <v/>
      </c>
      <c r="C28" s="12">
        <f>IF($A28="","",SUMIFS(Actuals!$D$5:$D$304,Actuals!$F$5:$F$304,$A28,Actuals!$E$5:$E$304,MonthStart))</f>
        <v/>
      </c>
      <c r="D28" s="12">
        <f>IF($A28="","",$B28-$C28)</f>
        <v/>
      </c>
      <c r="E28" s="13">
        <f>IF($A28="","",IF($B28=0,"",IFERROR($C28/$B28,"")))</f>
        <v/>
      </c>
      <c r="F28" s="12">
        <f>IF($A28="","",SUMIFS(Actuals!$D$5:$D$304,Actuals!$F$5:$F$304,$A28,Actuals!$E$5:$E$304,"&gt;="&amp;DATE(BudgetYear,1,1),Actuals!$E$5:$E$304,"&lt;="&amp;MonthStart))</f>
        <v/>
      </c>
      <c r="G28" s="12">
        <f>IF($A28="","",SUMIF(Budget!$B$9:$B$208,$A28,Budget!$G$9:$G$208))</f>
        <v/>
      </c>
      <c r="H28" s="12">
        <f>IF($A28="","",$G28-SUMIFS(Actuals!$D$5:$D$304,Actuals!$F$5:$F$304,$A28,Actuals!$E$5:$E$304,"&gt;="&amp;DATE(BudgetYear,1,1),Actuals!$E$5:$E$304,"&lt;="&amp;DATE(BudgetYear,12,31)))</f>
        <v/>
      </c>
      <c r="I28" s="13">
        <f>IF($A28="","",IF($G28=0,"",IFERROR(($G28-$H28)/$G28,"")))</f>
        <v/>
      </c>
    </row>
    <row r="29">
      <c r="A29" s="10" t="n"/>
      <c r="B29" s="12">
        <f>IF($A29="","",SUMIF(Budget!$B$9:$B$208,$A29,Budget!$C$9:$C$208))</f>
        <v/>
      </c>
      <c r="C29" s="12">
        <f>IF($A29="","",SUMIFS(Actuals!$D$5:$D$304,Actuals!$F$5:$F$304,$A29,Actuals!$E$5:$E$304,MonthStart))</f>
        <v/>
      </c>
      <c r="D29" s="12">
        <f>IF($A29="","",$B29-$C29)</f>
        <v/>
      </c>
      <c r="E29" s="13">
        <f>IF($A29="","",IF($B29=0,"",IFERROR($C29/$B29,"")))</f>
        <v/>
      </c>
      <c r="F29" s="12">
        <f>IF($A29="","",SUMIFS(Actuals!$D$5:$D$304,Actuals!$F$5:$F$304,$A29,Actuals!$E$5:$E$304,"&gt;="&amp;DATE(BudgetYear,1,1),Actuals!$E$5:$E$304,"&lt;="&amp;MonthStart))</f>
        <v/>
      </c>
      <c r="G29" s="12">
        <f>IF($A29="","",SUMIF(Budget!$B$9:$B$208,$A29,Budget!$G$9:$G$208))</f>
        <v/>
      </c>
      <c r="H29" s="12">
        <f>IF($A29="","",$G29-SUMIFS(Actuals!$D$5:$D$304,Actuals!$F$5:$F$304,$A29,Actuals!$E$5:$E$304,"&gt;="&amp;DATE(BudgetYear,1,1),Actuals!$E$5:$E$304,"&lt;="&amp;DATE(BudgetYear,12,31)))</f>
        <v/>
      </c>
      <c r="I29" s="13">
        <f>IF($A29="","",IF($G29=0,"",IFERROR(($G29-$H29)/$G29,"")))</f>
        <v/>
      </c>
    </row>
    <row r="30">
      <c r="A30" s="10" t="n"/>
      <c r="B30" s="12">
        <f>IF($A30="","",SUMIF(Budget!$B$9:$B$208,$A30,Budget!$C$9:$C$208))</f>
        <v/>
      </c>
      <c r="C30" s="12">
        <f>IF($A30="","",SUMIFS(Actuals!$D$5:$D$304,Actuals!$F$5:$F$304,$A30,Actuals!$E$5:$E$304,MonthStart))</f>
        <v/>
      </c>
      <c r="D30" s="12">
        <f>IF($A30="","",$B30-$C30)</f>
        <v/>
      </c>
      <c r="E30" s="13">
        <f>IF($A30="","",IF($B30=0,"",IFERROR($C30/$B30,"")))</f>
        <v/>
      </c>
      <c r="F30" s="12">
        <f>IF($A30="","",SUMIFS(Actuals!$D$5:$D$304,Actuals!$F$5:$F$304,$A30,Actuals!$E$5:$E$304,"&gt;="&amp;DATE(BudgetYear,1,1),Actuals!$E$5:$E$304,"&lt;="&amp;MonthStart))</f>
        <v/>
      </c>
      <c r="G30" s="12">
        <f>IF($A30="","",SUMIF(Budget!$B$9:$B$208,$A30,Budget!$G$9:$G$208))</f>
        <v/>
      </c>
      <c r="H30" s="12">
        <f>IF($A30="","",$G30-SUMIFS(Actuals!$D$5:$D$304,Actuals!$F$5:$F$304,$A30,Actuals!$E$5:$E$304,"&gt;="&amp;DATE(BudgetYear,1,1),Actuals!$E$5:$E$304,"&lt;="&amp;DATE(BudgetYear,12,31)))</f>
        <v/>
      </c>
      <c r="I30" s="13">
        <f>IF($A30="","",IF($G30=0,"",IFERROR(($G30-$H30)/$G30,"")))</f>
        <v/>
      </c>
    </row>
    <row r="31">
      <c r="A31" s="10" t="n"/>
      <c r="B31" s="12">
        <f>IF($A31="","",SUMIF(Budget!$B$9:$B$208,$A31,Budget!$C$9:$C$208))</f>
        <v/>
      </c>
      <c r="C31" s="12">
        <f>IF($A31="","",SUMIFS(Actuals!$D$5:$D$304,Actuals!$F$5:$F$304,$A31,Actuals!$E$5:$E$304,MonthStart))</f>
        <v/>
      </c>
      <c r="D31" s="12">
        <f>IF($A31="","",$B31-$C31)</f>
        <v/>
      </c>
      <c r="E31" s="13">
        <f>IF($A31="","",IF($B31=0,"",IFERROR($C31/$B31,"")))</f>
        <v/>
      </c>
      <c r="F31" s="12">
        <f>IF($A31="","",SUMIFS(Actuals!$D$5:$D$304,Actuals!$F$5:$F$304,$A31,Actuals!$E$5:$E$304,"&gt;="&amp;DATE(BudgetYear,1,1),Actuals!$E$5:$E$304,"&lt;="&amp;MonthStart))</f>
        <v/>
      </c>
      <c r="G31" s="12">
        <f>IF($A31="","",SUMIF(Budget!$B$9:$B$208,$A31,Budget!$G$9:$G$208))</f>
        <v/>
      </c>
      <c r="H31" s="12">
        <f>IF($A31="","",$G31-SUMIFS(Actuals!$D$5:$D$304,Actuals!$F$5:$F$304,$A31,Actuals!$E$5:$E$304,"&gt;="&amp;DATE(BudgetYear,1,1),Actuals!$E$5:$E$304,"&lt;="&amp;DATE(BudgetYear,12,31)))</f>
        <v/>
      </c>
      <c r="I31" s="13">
        <f>IF($A31="","",IF($G31=0,"",IFERROR(($G31-$H31)/$G31,"")))</f>
        <v/>
      </c>
    </row>
    <row r="32">
      <c r="A32" s="10" t="n"/>
      <c r="B32" s="12">
        <f>IF($A32="","",SUMIF(Budget!$B$9:$B$208,$A32,Budget!$C$9:$C$208))</f>
        <v/>
      </c>
      <c r="C32" s="12">
        <f>IF($A32="","",SUMIFS(Actuals!$D$5:$D$304,Actuals!$F$5:$F$304,$A32,Actuals!$E$5:$E$304,MonthStart))</f>
        <v/>
      </c>
      <c r="D32" s="12">
        <f>IF($A32="","",$B32-$C32)</f>
        <v/>
      </c>
      <c r="E32" s="13">
        <f>IF($A32="","",IF($B32=0,"",IFERROR($C32/$B32,"")))</f>
        <v/>
      </c>
      <c r="F32" s="12">
        <f>IF($A32="","",SUMIFS(Actuals!$D$5:$D$304,Actuals!$F$5:$F$304,$A32,Actuals!$E$5:$E$304,"&gt;="&amp;DATE(BudgetYear,1,1),Actuals!$E$5:$E$304,"&lt;="&amp;MonthStart))</f>
        <v/>
      </c>
      <c r="G32" s="12">
        <f>IF($A32="","",SUMIF(Budget!$B$9:$B$208,$A32,Budget!$G$9:$G$208))</f>
        <v/>
      </c>
      <c r="H32" s="12">
        <f>IF($A32="","",$G32-SUMIFS(Actuals!$D$5:$D$304,Actuals!$F$5:$F$304,$A32,Actuals!$E$5:$E$304,"&gt;="&amp;DATE(BudgetYear,1,1),Actuals!$E$5:$E$304,"&lt;="&amp;DATE(BudgetYear,12,31)))</f>
        <v/>
      </c>
      <c r="I32" s="13">
        <f>IF($A32="","",IF($G32=0,"",IFERROR(($G32-$H32)/$G32,"")))</f>
        <v/>
      </c>
    </row>
    <row r="34">
      <c r="A34" s="2" t="inlineStr">
        <is>
          <t>Type the owner names you use. They must match column B on Budget exactly — the totals are matched on the text.</t>
        </is>
      </c>
    </row>
    <row r="38">
      <c r="A38" s="3" t="inlineStr">
        <is>
          <t>Monthly variance by category — plan minus actual, so a negative number is an overrun</t>
        </is>
      </c>
    </row>
    <row r="39">
      <c r="A39" s="9" t="inlineStr">
        <is>
          <t>Category</t>
        </is>
      </c>
      <c r="B39" s="9" t="inlineStr">
        <is>
          <t>Owner</t>
        </is>
      </c>
      <c r="C39" s="9" t="inlineStr">
        <is>
          <t>Jan</t>
        </is>
      </c>
      <c r="D39" s="9" t="inlineStr">
        <is>
          <t>Feb</t>
        </is>
      </c>
      <c r="E39" s="9" t="inlineStr">
        <is>
          <t>Mar</t>
        </is>
      </c>
      <c r="F39" s="9" t="inlineStr">
        <is>
          <t>Apr</t>
        </is>
      </c>
      <c r="G39" s="9" t="inlineStr">
        <is>
          <t>May</t>
        </is>
      </c>
      <c r="H39" s="9" t="inlineStr">
        <is>
          <t>Jun</t>
        </is>
      </c>
      <c r="I39" s="9" t="inlineStr">
        <is>
          <t>Jul</t>
        </is>
      </c>
      <c r="J39" s="9" t="inlineStr">
        <is>
          <t>Aug</t>
        </is>
      </c>
      <c r="K39" s="9" t="inlineStr">
        <is>
          <t>Sep</t>
        </is>
      </c>
      <c r="L39" s="9" t="inlineStr">
        <is>
          <t>Oct</t>
        </is>
      </c>
      <c r="M39" s="9" t="inlineStr">
        <is>
          <t>Nov</t>
        </is>
      </c>
      <c r="N39" s="9" t="inlineStr">
        <is>
          <t>Dec</t>
        </is>
      </c>
      <c r="O39" s="9" t="inlineStr">
        <is>
          <t>Year to date</t>
        </is>
      </c>
    </row>
    <row r="40">
      <c r="A40" s="18">
        <f>IF(Budget!$A$9="","",Budget!$A$9)</f>
        <v/>
      </c>
      <c r="B40" s="18">
        <f>IF($A40="","",Budget!$B$9)</f>
        <v/>
      </c>
      <c r="C40" s="12">
        <f>IF($A40="","",IF(DATE(BudgetYear,1,1)&gt;MonthStart,"",Budget!$C$9-SUMIFS(Actuals!$D$5:$D$304,Actuals!$B$5:$B$304,$A40,Actuals!$E$5:$E$304,DATE(BudgetYear,1,1))))</f>
        <v/>
      </c>
      <c r="D40" s="12">
        <f>IF($A40="","",IF(DATE(BudgetYear,2,1)&gt;MonthStart,"",Budget!$C$9-SUMIFS(Actuals!$D$5:$D$304,Actuals!$B$5:$B$304,$A40,Actuals!$E$5:$E$304,DATE(BudgetYear,2,1))))</f>
        <v/>
      </c>
      <c r="E40" s="12">
        <f>IF($A40="","",IF(DATE(BudgetYear,3,1)&gt;MonthStart,"",Budget!$C$9-SUMIFS(Actuals!$D$5:$D$304,Actuals!$B$5:$B$304,$A40,Actuals!$E$5:$E$304,DATE(BudgetYear,3,1))))</f>
        <v/>
      </c>
      <c r="F40" s="12">
        <f>IF($A40="","",IF(DATE(BudgetYear,4,1)&gt;MonthStart,"",Budget!$C$9-SUMIFS(Actuals!$D$5:$D$304,Actuals!$B$5:$B$304,$A40,Actuals!$E$5:$E$304,DATE(BudgetYear,4,1))))</f>
        <v/>
      </c>
      <c r="G40" s="12">
        <f>IF($A40="","",IF(DATE(BudgetYear,5,1)&gt;MonthStart,"",Budget!$C$9-SUMIFS(Actuals!$D$5:$D$304,Actuals!$B$5:$B$304,$A40,Actuals!$E$5:$E$304,DATE(BudgetYear,5,1))))</f>
        <v/>
      </c>
      <c r="H40" s="12">
        <f>IF($A40="","",IF(DATE(BudgetYear,6,1)&gt;MonthStart,"",Budget!$C$9-SUMIFS(Actuals!$D$5:$D$304,Actuals!$B$5:$B$304,$A40,Actuals!$E$5:$E$304,DATE(BudgetYear,6,1))))</f>
        <v/>
      </c>
      <c r="I40" s="12">
        <f>IF($A40="","",IF(DATE(BudgetYear,7,1)&gt;MonthStart,"",Budget!$C$9-SUMIFS(Actuals!$D$5:$D$304,Actuals!$B$5:$B$304,$A40,Actuals!$E$5:$E$304,DATE(BudgetYear,7,1))))</f>
        <v/>
      </c>
      <c r="J40" s="12">
        <f>IF($A40="","",IF(DATE(BudgetYear,8,1)&gt;MonthStart,"",Budget!$C$9-SUMIFS(Actuals!$D$5:$D$304,Actuals!$B$5:$B$304,$A40,Actuals!$E$5:$E$304,DATE(BudgetYear,8,1))))</f>
        <v/>
      </c>
      <c r="K40" s="12">
        <f>IF($A40="","",IF(DATE(BudgetYear,9,1)&gt;MonthStart,"",Budget!$C$9-SUMIFS(Actuals!$D$5:$D$304,Actuals!$B$5:$B$304,$A40,Actuals!$E$5:$E$304,DATE(BudgetYear,9,1))))</f>
        <v/>
      </c>
      <c r="L40" s="12">
        <f>IF($A40="","",IF(DATE(BudgetYear,10,1)&gt;MonthStart,"",Budget!$C$9-SUMIFS(Actuals!$D$5:$D$304,Actuals!$B$5:$B$304,$A40,Actuals!$E$5:$E$304,DATE(BudgetYear,10,1))))</f>
        <v/>
      </c>
      <c r="M40" s="12">
        <f>IF($A40="","",IF(DATE(BudgetYear,11,1)&gt;MonthStart,"",Budget!$C$9-SUMIFS(Actuals!$D$5:$D$304,Actuals!$B$5:$B$304,$A40,Actuals!$E$5:$E$304,DATE(BudgetYear,11,1))))</f>
        <v/>
      </c>
      <c r="N40" s="12">
        <f>IF($A40="","",IF(DATE(BudgetYear,12,1)&gt;MonthStart,"",Budget!$C$9-SUMIFS(Actuals!$D$5:$D$304,Actuals!$B$5:$B$304,$A40,Actuals!$E$5:$E$304,DATE(BudgetYear,12,1))))</f>
        <v/>
      </c>
      <c r="O40" s="22">
        <f>IF($A40="","",SUM($C40:$N40))</f>
        <v/>
      </c>
    </row>
    <row r="41">
      <c r="A41" s="18">
        <f>IF(Budget!$A$10="","",Budget!$A$10)</f>
        <v/>
      </c>
      <c r="B41" s="18">
        <f>IF($A41="","",Budget!$B$10)</f>
        <v/>
      </c>
      <c r="C41" s="12">
        <f>IF($A41="","",IF(DATE(BudgetYear,1,1)&gt;MonthStart,"",Budget!$C$10-SUMIFS(Actuals!$D$5:$D$304,Actuals!$B$5:$B$304,$A41,Actuals!$E$5:$E$304,DATE(BudgetYear,1,1))))</f>
        <v/>
      </c>
      <c r="D41" s="12">
        <f>IF($A41="","",IF(DATE(BudgetYear,2,1)&gt;MonthStart,"",Budget!$C$10-SUMIFS(Actuals!$D$5:$D$304,Actuals!$B$5:$B$304,$A41,Actuals!$E$5:$E$304,DATE(BudgetYear,2,1))))</f>
        <v/>
      </c>
      <c r="E41" s="12">
        <f>IF($A41="","",IF(DATE(BudgetYear,3,1)&gt;MonthStart,"",Budget!$C$10-SUMIFS(Actuals!$D$5:$D$304,Actuals!$B$5:$B$304,$A41,Actuals!$E$5:$E$304,DATE(BudgetYear,3,1))))</f>
        <v/>
      </c>
      <c r="F41" s="12">
        <f>IF($A41="","",IF(DATE(BudgetYear,4,1)&gt;MonthStart,"",Budget!$C$10-SUMIFS(Actuals!$D$5:$D$304,Actuals!$B$5:$B$304,$A41,Actuals!$E$5:$E$304,DATE(BudgetYear,4,1))))</f>
        <v/>
      </c>
      <c r="G41" s="12">
        <f>IF($A41="","",IF(DATE(BudgetYear,5,1)&gt;MonthStart,"",Budget!$C$10-SUMIFS(Actuals!$D$5:$D$304,Actuals!$B$5:$B$304,$A41,Actuals!$E$5:$E$304,DATE(BudgetYear,5,1))))</f>
        <v/>
      </c>
      <c r="H41" s="12">
        <f>IF($A41="","",IF(DATE(BudgetYear,6,1)&gt;MonthStart,"",Budget!$C$10-SUMIFS(Actuals!$D$5:$D$304,Actuals!$B$5:$B$304,$A41,Actuals!$E$5:$E$304,DATE(BudgetYear,6,1))))</f>
        <v/>
      </c>
      <c r="I41" s="12">
        <f>IF($A41="","",IF(DATE(BudgetYear,7,1)&gt;MonthStart,"",Budget!$C$10-SUMIFS(Actuals!$D$5:$D$304,Actuals!$B$5:$B$304,$A41,Actuals!$E$5:$E$304,DATE(BudgetYear,7,1))))</f>
        <v/>
      </c>
      <c r="J41" s="12">
        <f>IF($A41="","",IF(DATE(BudgetYear,8,1)&gt;MonthStart,"",Budget!$C$10-SUMIFS(Actuals!$D$5:$D$304,Actuals!$B$5:$B$304,$A41,Actuals!$E$5:$E$304,DATE(BudgetYear,8,1))))</f>
        <v/>
      </c>
      <c r="K41" s="12">
        <f>IF($A41="","",IF(DATE(BudgetYear,9,1)&gt;MonthStart,"",Budget!$C$10-SUMIFS(Actuals!$D$5:$D$304,Actuals!$B$5:$B$304,$A41,Actuals!$E$5:$E$304,DATE(BudgetYear,9,1))))</f>
        <v/>
      </c>
      <c r="L41" s="12">
        <f>IF($A41="","",IF(DATE(BudgetYear,10,1)&gt;MonthStart,"",Budget!$C$10-SUMIFS(Actuals!$D$5:$D$304,Actuals!$B$5:$B$304,$A41,Actuals!$E$5:$E$304,DATE(BudgetYear,10,1))))</f>
        <v/>
      </c>
      <c r="M41" s="12">
        <f>IF($A41="","",IF(DATE(BudgetYear,11,1)&gt;MonthStart,"",Budget!$C$10-SUMIFS(Actuals!$D$5:$D$304,Actuals!$B$5:$B$304,$A41,Actuals!$E$5:$E$304,DATE(BudgetYear,11,1))))</f>
        <v/>
      </c>
      <c r="N41" s="12">
        <f>IF($A41="","",IF(DATE(BudgetYear,12,1)&gt;MonthStart,"",Budget!$C$10-SUMIFS(Actuals!$D$5:$D$304,Actuals!$B$5:$B$304,$A41,Actuals!$E$5:$E$304,DATE(BudgetYear,12,1))))</f>
        <v/>
      </c>
      <c r="O41" s="22">
        <f>IF($A41="","",SUM($C41:$N41))</f>
        <v/>
      </c>
    </row>
    <row r="42">
      <c r="A42" s="18">
        <f>IF(Budget!$A$11="","",Budget!$A$11)</f>
        <v/>
      </c>
      <c r="B42" s="18">
        <f>IF($A42="","",Budget!$B$11)</f>
        <v/>
      </c>
      <c r="C42" s="12">
        <f>IF($A42="","",IF(DATE(BudgetYear,1,1)&gt;MonthStart,"",Budget!$C$11-SUMIFS(Actuals!$D$5:$D$304,Actuals!$B$5:$B$304,$A42,Actuals!$E$5:$E$304,DATE(BudgetYear,1,1))))</f>
        <v/>
      </c>
      <c r="D42" s="12">
        <f>IF($A42="","",IF(DATE(BudgetYear,2,1)&gt;MonthStart,"",Budget!$C$11-SUMIFS(Actuals!$D$5:$D$304,Actuals!$B$5:$B$304,$A42,Actuals!$E$5:$E$304,DATE(BudgetYear,2,1))))</f>
        <v/>
      </c>
      <c r="E42" s="12">
        <f>IF($A42="","",IF(DATE(BudgetYear,3,1)&gt;MonthStart,"",Budget!$C$11-SUMIFS(Actuals!$D$5:$D$304,Actuals!$B$5:$B$304,$A42,Actuals!$E$5:$E$304,DATE(BudgetYear,3,1))))</f>
        <v/>
      </c>
      <c r="F42" s="12">
        <f>IF($A42="","",IF(DATE(BudgetYear,4,1)&gt;MonthStart,"",Budget!$C$11-SUMIFS(Actuals!$D$5:$D$304,Actuals!$B$5:$B$304,$A42,Actuals!$E$5:$E$304,DATE(BudgetYear,4,1))))</f>
        <v/>
      </c>
      <c r="G42" s="12">
        <f>IF($A42="","",IF(DATE(BudgetYear,5,1)&gt;MonthStart,"",Budget!$C$11-SUMIFS(Actuals!$D$5:$D$304,Actuals!$B$5:$B$304,$A42,Actuals!$E$5:$E$304,DATE(BudgetYear,5,1))))</f>
        <v/>
      </c>
      <c r="H42" s="12">
        <f>IF($A42="","",IF(DATE(BudgetYear,6,1)&gt;MonthStart,"",Budget!$C$11-SUMIFS(Actuals!$D$5:$D$304,Actuals!$B$5:$B$304,$A42,Actuals!$E$5:$E$304,DATE(BudgetYear,6,1))))</f>
        <v/>
      </c>
      <c r="I42" s="12">
        <f>IF($A42="","",IF(DATE(BudgetYear,7,1)&gt;MonthStart,"",Budget!$C$11-SUMIFS(Actuals!$D$5:$D$304,Actuals!$B$5:$B$304,$A42,Actuals!$E$5:$E$304,DATE(BudgetYear,7,1))))</f>
        <v/>
      </c>
      <c r="J42" s="12">
        <f>IF($A42="","",IF(DATE(BudgetYear,8,1)&gt;MonthStart,"",Budget!$C$11-SUMIFS(Actuals!$D$5:$D$304,Actuals!$B$5:$B$304,$A42,Actuals!$E$5:$E$304,DATE(BudgetYear,8,1))))</f>
        <v/>
      </c>
      <c r="K42" s="12">
        <f>IF($A42="","",IF(DATE(BudgetYear,9,1)&gt;MonthStart,"",Budget!$C$11-SUMIFS(Actuals!$D$5:$D$304,Actuals!$B$5:$B$304,$A42,Actuals!$E$5:$E$304,DATE(BudgetYear,9,1))))</f>
        <v/>
      </c>
      <c r="L42" s="12">
        <f>IF($A42="","",IF(DATE(BudgetYear,10,1)&gt;MonthStart,"",Budget!$C$11-SUMIFS(Actuals!$D$5:$D$304,Actuals!$B$5:$B$304,$A42,Actuals!$E$5:$E$304,DATE(BudgetYear,10,1))))</f>
        <v/>
      </c>
      <c r="M42" s="12">
        <f>IF($A42="","",IF(DATE(BudgetYear,11,1)&gt;MonthStart,"",Budget!$C$11-SUMIFS(Actuals!$D$5:$D$304,Actuals!$B$5:$B$304,$A42,Actuals!$E$5:$E$304,DATE(BudgetYear,11,1))))</f>
        <v/>
      </c>
      <c r="N42" s="12">
        <f>IF($A42="","",IF(DATE(BudgetYear,12,1)&gt;MonthStart,"",Budget!$C$11-SUMIFS(Actuals!$D$5:$D$304,Actuals!$B$5:$B$304,$A42,Actuals!$E$5:$E$304,DATE(BudgetYear,12,1))))</f>
        <v/>
      </c>
      <c r="O42" s="22">
        <f>IF($A42="","",SUM($C42:$N42))</f>
        <v/>
      </c>
    </row>
    <row r="43">
      <c r="A43" s="18">
        <f>IF(Budget!$A$12="","",Budget!$A$12)</f>
        <v/>
      </c>
      <c r="B43" s="18">
        <f>IF($A43="","",Budget!$B$12)</f>
        <v/>
      </c>
      <c r="C43" s="12">
        <f>IF($A43="","",IF(DATE(BudgetYear,1,1)&gt;MonthStart,"",Budget!$C$12-SUMIFS(Actuals!$D$5:$D$304,Actuals!$B$5:$B$304,$A43,Actuals!$E$5:$E$304,DATE(BudgetYear,1,1))))</f>
        <v/>
      </c>
      <c r="D43" s="12">
        <f>IF($A43="","",IF(DATE(BudgetYear,2,1)&gt;MonthStart,"",Budget!$C$12-SUMIFS(Actuals!$D$5:$D$304,Actuals!$B$5:$B$304,$A43,Actuals!$E$5:$E$304,DATE(BudgetYear,2,1))))</f>
        <v/>
      </c>
      <c r="E43" s="12">
        <f>IF($A43="","",IF(DATE(BudgetYear,3,1)&gt;MonthStart,"",Budget!$C$12-SUMIFS(Actuals!$D$5:$D$304,Actuals!$B$5:$B$304,$A43,Actuals!$E$5:$E$304,DATE(BudgetYear,3,1))))</f>
        <v/>
      </c>
      <c r="F43" s="12">
        <f>IF($A43="","",IF(DATE(BudgetYear,4,1)&gt;MonthStart,"",Budget!$C$12-SUMIFS(Actuals!$D$5:$D$304,Actuals!$B$5:$B$304,$A43,Actuals!$E$5:$E$304,DATE(BudgetYear,4,1))))</f>
        <v/>
      </c>
      <c r="G43" s="12">
        <f>IF($A43="","",IF(DATE(BudgetYear,5,1)&gt;MonthStart,"",Budget!$C$12-SUMIFS(Actuals!$D$5:$D$304,Actuals!$B$5:$B$304,$A43,Actuals!$E$5:$E$304,DATE(BudgetYear,5,1))))</f>
        <v/>
      </c>
      <c r="H43" s="12">
        <f>IF($A43="","",IF(DATE(BudgetYear,6,1)&gt;MonthStart,"",Budget!$C$12-SUMIFS(Actuals!$D$5:$D$304,Actuals!$B$5:$B$304,$A43,Actuals!$E$5:$E$304,DATE(BudgetYear,6,1))))</f>
        <v/>
      </c>
      <c r="I43" s="12">
        <f>IF($A43="","",IF(DATE(BudgetYear,7,1)&gt;MonthStart,"",Budget!$C$12-SUMIFS(Actuals!$D$5:$D$304,Actuals!$B$5:$B$304,$A43,Actuals!$E$5:$E$304,DATE(BudgetYear,7,1))))</f>
        <v/>
      </c>
      <c r="J43" s="12">
        <f>IF($A43="","",IF(DATE(BudgetYear,8,1)&gt;MonthStart,"",Budget!$C$12-SUMIFS(Actuals!$D$5:$D$304,Actuals!$B$5:$B$304,$A43,Actuals!$E$5:$E$304,DATE(BudgetYear,8,1))))</f>
        <v/>
      </c>
      <c r="K43" s="12">
        <f>IF($A43="","",IF(DATE(BudgetYear,9,1)&gt;MonthStart,"",Budget!$C$12-SUMIFS(Actuals!$D$5:$D$304,Actuals!$B$5:$B$304,$A43,Actuals!$E$5:$E$304,DATE(BudgetYear,9,1))))</f>
        <v/>
      </c>
      <c r="L43" s="12">
        <f>IF($A43="","",IF(DATE(BudgetYear,10,1)&gt;MonthStart,"",Budget!$C$12-SUMIFS(Actuals!$D$5:$D$304,Actuals!$B$5:$B$304,$A43,Actuals!$E$5:$E$304,DATE(BudgetYear,10,1))))</f>
        <v/>
      </c>
      <c r="M43" s="12">
        <f>IF($A43="","",IF(DATE(BudgetYear,11,1)&gt;MonthStart,"",Budget!$C$12-SUMIFS(Actuals!$D$5:$D$304,Actuals!$B$5:$B$304,$A43,Actuals!$E$5:$E$304,DATE(BudgetYear,11,1))))</f>
        <v/>
      </c>
      <c r="N43" s="12">
        <f>IF($A43="","",IF(DATE(BudgetYear,12,1)&gt;MonthStart,"",Budget!$C$12-SUMIFS(Actuals!$D$5:$D$304,Actuals!$B$5:$B$304,$A43,Actuals!$E$5:$E$304,DATE(BudgetYear,12,1))))</f>
        <v/>
      </c>
      <c r="O43" s="22">
        <f>IF($A43="","",SUM($C43:$N43))</f>
        <v/>
      </c>
    </row>
    <row r="44">
      <c r="A44" s="18">
        <f>IF(Budget!$A$13="","",Budget!$A$13)</f>
        <v/>
      </c>
      <c r="B44" s="18">
        <f>IF($A44="","",Budget!$B$13)</f>
        <v/>
      </c>
      <c r="C44" s="12">
        <f>IF($A44="","",IF(DATE(BudgetYear,1,1)&gt;MonthStart,"",Budget!$C$13-SUMIFS(Actuals!$D$5:$D$304,Actuals!$B$5:$B$304,$A44,Actuals!$E$5:$E$304,DATE(BudgetYear,1,1))))</f>
        <v/>
      </c>
      <c r="D44" s="12">
        <f>IF($A44="","",IF(DATE(BudgetYear,2,1)&gt;MonthStart,"",Budget!$C$13-SUMIFS(Actuals!$D$5:$D$304,Actuals!$B$5:$B$304,$A44,Actuals!$E$5:$E$304,DATE(BudgetYear,2,1))))</f>
        <v/>
      </c>
      <c r="E44" s="12">
        <f>IF($A44="","",IF(DATE(BudgetYear,3,1)&gt;MonthStart,"",Budget!$C$13-SUMIFS(Actuals!$D$5:$D$304,Actuals!$B$5:$B$304,$A44,Actuals!$E$5:$E$304,DATE(BudgetYear,3,1))))</f>
        <v/>
      </c>
      <c r="F44" s="12">
        <f>IF($A44="","",IF(DATE(BudgetYear,4,1)&gt;MonthStart,"",Budget!$C$13-SUMIFS(Actuals!$D$5:$D$304,Actuals!$B$5:$B$304,$A44,Actuals!$E$5:$E$304,DATE(BudgetYear,4,1))))</f>
        <v/>
      </c>
      <c r="G44" s="12">
        <f>IF($A44="","",IF(DATE(BudgetYear,5,1)&gt;MonthStart,"",Budget!$C$13-SUMIFS(Actuals!$D$5:$D$304,Actuals!$B$5:$B$304,$A44,Actuals!$E$5:$E$304,DATE(BudgetYear,5,1))))</f>
        <v/>
      </c>
      <c r="H44" s="12">
        <f>IF($A44="","",IF(DATE(BudgetYear,6,1)&gt;MonthStart,"",Budget!$C$13-SUMIFS(Actuals!$D$5:$D$304,Actuals!$B$5:$B$304,$A44,Actuals!$E$5:$E$304,DATE(BudgetYear,6,1))))</f>
        <v/>
      </c>
      <c r="I44" s="12">
        <f>IF($A44="","",IF(DATE(BudgetYear,7,1)&gt;MonthStart,"",Budget!$C$13-SUMIFS(Actuals!$D$5:$D$304,Actuals!$B$5:$B$304,$A44,Actuals!$E$5:$E$304,DATE(BudgetYear,7,1))))</f>
        <v/>
      </c>
      <c r="J44" s="12">
        <f>IF($A44="","",IF(DATE(BudgetYear,8,1)&gt;MonthStart,"",Budget!$C$13-SUMIFS(Actuals!$D$5:$D$304,Actuals!$B$5:$B$304,$A44,Actuals!$E$5:$E$304,DATE(BudgetYear,8,1))))</f>
        <v/>
      </c>
      <c r="K44" s="12">
        <f>IF($A44="","",IF(DATE(BudgetYear,9,1)&gt;MonthStart,"",Budget!$C$13-SUMIFS(Actuals!$D$5:$D$304,Actuals!$B$5:$B$304,$A44,Actuals!$E$5:$E$304,DATE(BudgetYear,9,1))))</f>
        <v/>
      </c>
      <c r="L44" s="12">
        <f>IF($A44="","",IF(DATE(BudgetYear,10,1)&gt;MonthStart,"",Budget!$C$13-SUMIFS(Actuals!$D$5:$D$304,Actuals!$B$5:$B$304,$A44,Actuals!$E$5:$E$304,DATE(BudgetYear,10,1))))</f>
        <v/>
      </c>
      <c r="M44" s="12">
        <f>IF($A44="","",IF(DATE(BudgetYear,11,1)&gt;MonthStart,"",Budget!$C$13-SUMIFS(Actuals!$D$5:$D$304,Actuals!$B$5:$B$304,$A44,Actuals!$E$5:$E$304,DATE(BudgetYear,11,1))))</f>
        <v/>
      </c>
      <c r="N44" s="12">
        <f>IF($A44="","",IF(DATE(BudgetYear,12,1)&gt;MonthStart,"",Budget!$C$13-SUMIFS(Actuals!$D$5:$D$304,Actuals!$B$5:$B$304,$A44,Actuals!$E$5:$E$304,DATE(BudgetYear,12,1))))</f>
        <v/>
      </c>
      <c r="O44" s="22">
        <f>IF($A44="","",SUM($C44:$N44))</f>
        <v/>
      </c>
    </row>
    <row r="45">
      <c r="A45" s="18">
        <f>IF(Budget!$A$14="","",Budget!$A$14)</f>
        <v/>
      </c>
      <c r="B45" s="18">
        <f>IF($A45="","",Budget!$B$14)</f>
        <v/>
      </c>
      <c r="C45" s="12">
        <f>IF($A45="","",IF(DATE(BudgetYear,1,1)&gt;MonthStart,"",Budget!$C$14-SUMIFS(Actuals!$D$5:$D$304,Actuals!$B$5:$B$304,$A45,Actuals!$E$5:$E$304,DATE(BudgetYear,1,1))))</f>
        <v/>
      </c>
      <c r="D45" s="12">
        <f>IF($A45="","",IF(DATE(BudgetYear,2,1)&gt;MonthStart,"",Budget!$C$14-SUMIFS(Actuals!$D$5:$D$304,Actuals!$B$5:$B$304,$A45,Actuals!$E$5:$E$304,DATE(BudgetYear,2,1))))</f>
        <v/>
      </c>
      <c r="E45" s="12">
        <f>IF($A45="","",IF(DATE(BudgetYear,3,1)&gt;MonthStart,"",Budget!$C$14-SUMIFS(Actuals!$D$5:$D$304,Actuals!$B$5:$B$304,$A45,Actuals!$E$5:$E$304,DATE(BudgetYear,3,1))))</f>
        <v/>
      </c>
      <c r="F45" s="12">
        <f>IF($A45="","",IF(DATE(BudgetYear,4,1)&gt;MonthStart,"",Budget!$C$14-SUMIFS(Actuals!$D$5:$D$304,Actuals!$B$5:$B$304,$A45,Actuals!$E$5:$E$304,DATE(BudgetYear,4,1))))</f>
        <v/>
      </c>
      <c r="G45" s="12">
        <f>IF($A45="","",IF(DATE(BudgetYear,5,1)&gt;MonthStart,"",Budget!$C$14-SUMIFS(Actuals!$D$5:$D$304,Actuals!$B$5:$B$304,$A45,Actuals!$E$5:$E$304,DATE(BudgetYear,5,1))))</f>
        <v/>
      </c>
      <c r="H45" s="12">
        <f>IF($A45="","",IF(DATE(BudgetYear,6,1)&gt;MonthStart,"",Budget!$C$14-SUMIFS(Actuals!$D$5:$D$304,Actuals!$B$5:$B$304,$A45,Actuals!$E$5:$E$304,DATE(BudgetYear,6,1))))</f>
        <v/>
      </c>
      <c r="I45" s="12">
        <f>IF($A45="","",IF(DATE(BudgetYear,7,1)&gt;MonthStart,"",Budget!$C$14-SUMIFS(Actuals!$D$5:$D$304,Actuals!$B$5:$B$304,$A45,Actuals!$E$5:$E$304,DATE(BudgetYear,7,1))))</f>
        <v/>
      </c>
      <c r="J45" s="12">
        <f>IF($A45="","",IF(DATE(BudgetYear,8,1)&gt;MonthStart,"",Budget!$C$14-SUMIFS(Actuals!$D$5:$D$304,Actuals!$B$5:$B$304,$A45,Actuals!$E$5:$E$304,DATE(BudgetYear,8,1))))</f>
        <v/>
      </c>
      <c r="K45" s="12">
        <f>IF($A45="","",IF(DATE(BudgetYear,9,1)&gt;MonthStart,"",Budget!$C$14-SUMIFS(Actuals!$D$5:$D$304,Actuals!$B$5:$B$304,$A45,Actuals!$E$5:$E$304,DATE(BudgetYear,9,1))))</f>
        <v/>
      </c>
      <c r="L45" s="12">
        <f>IF($A45="","",IF(DATE(BudgetYear,10,1)&gt;MonthStart,"",Budget!$C$14-SUMIFS(Actuals!$D$5:$D$304,Actuals!$B$5:$B$304,$A45,Actuals!$E$5:$E$304,DATE(BudgetYear,10,1))))</f>
        <v/>
      </c>
      <c r="M45" s="12">
        <f>IF($A45="","",IF(DATE(BudgetYear,11,1)&gt;MonthStart,"",Budget!$C$14-SUMIFS(Actuals!$D$5:$D$304,Actuals!$B$5:$B$304,$A45,Actuals!$E$5:$E$304,DATE(BudgetYear,11,1))))</f>
        <v/>
      </c>
      <c r="N45" s="12">
        <f>IF($A45="","",IF(DATE(BudgetYear,12,1)&gt;MonthStart,"",Budget!$C$14-SUMIFS(Actuals!$D$5:$D$304,Actuals!$B$5:$B$304,$A45,Actuals!$E$5:$E$304,DATE(BudgetYear,12,1))))</f>
        <v/>
      </c>
      <c r="O45" s="22">
        <f>IF($A45="","",SUM($C45:$N45))</f>
        <v/>
      </c>
    </row>
    <row r="46">
      <c r="A46" s="18">
        <f>IF(Budget!$A$15="","",Budget!$A$15)</f>
        <v/>
      </c>
      <c r="B46" s="18">
        <f>IF($A46="","",Budget!$B$15)</f>
        <v/>
      </c>
      <c r="C46" s="12">
        <f>IF($A46="","",IF(DATE(BudgetYear,1,1)&gt;MonthStart,"",Budget!$C$15-SUMIFS(Actuals!$D$5:$D$304,Actuals!$B$5:$B$304,$A46,Actuals!$E$5:$E$304,DATE(BudgetYear,1,1))))</f>
        <v/>
      </c>
      <c r="D46" s="12">
        <f>IF($A46="","",IF(DATE(BudgetYear,2,1)&gt;MonthStart,"",Budget!$C$15-SUMIFS(Actuals!$D$5:$D$304,Actuals!$B$5:$B$304,$A46,Actuals!$E$5:$E$304,DATE(BudgetYear,2,1))))</f>
        <v/>
      </c>
      <c r="E46" s="12">
        <f>IF($A46="","",IF(DATE(BudgetYear,3,1)&gt;MonthStart,"",Budget!$C$15-SUMIFS(Actuals!$D$5:$D$304,Actuals!$B$5:$B$304,$A46,Actuals!$E$5:$E$304,DATE(BudgetYear,3,1))))</f>
        <v/>
      </c>
      <c r="F46" s="12">
        <f>IF($A46="","",IF(DATE(BudgetYear,4,1)&gt;MonthStart,"",Budget!$C$15-SUMIFS(Actuals!$D$5:$D$304,Actuals!$B$5:$B$304,$A46,Actuals!$E$5:$E$304,DATE(BudgetYear,4,1))))</f>
        <v/>
      </c>
      <c r="G46" s="12">
        <f>IF($A46="","",IF(DATE(BudgetYear,5,1)&gt;MonthStart,"",Budget!$C$15-SUMIFS(Actuals!$D$5:$D$304,Actuals!$B$5:$B$304,$A46,Actuals!$E$5:$E$304,DATE(BudgetYear,5,1))))</f>
        <v/>
      </c>
      <c r="H46" s="12">
        <f>IF($A46="","",IF(DATE(BudgetYear,6,1)&gt;MonthStart,"",Budget!$C$15-SUMIFS(Actuals!$D$5:$D$304,Actuals!$B$5:$B$304,$A46,Actuals!$E$5:$E$304,DATE(BudgetYear,6,1))))</f>
        <v/>
      </c>
      <c r="I46" s="12">
        <f>IF($A46="","",IF(DATE(BudgetYear,7,1)&gt;MonthStart,"",Budget!$C$15-SUMIFS(Actuals!$D$5:$D$304,Actuals!$B$5:$B$304,$A46,Actuals!$E$5:$E$304,DATE(BudgetYear,7,1))))</f>
        <v/>
      </c>
      <c r="J46" s="12">
        <f>IF($A46="","",IF(DATE(BudgetYear,8,1)&gt;MonthStart,"",Budget!$C$15-SUMIFS(Actuals!$D$5:$D$304,Actuals!$B$5:$B$304,$A46,Actuals!$E$5:$E$304,DATE(BudgetYear,8,1))))</f>
        <v/>
      </c>
      <c r="K46" s="12">
        <f>IF($A46="","",IF(DATE(BudgetYear,9,1)&gt;MonthStart,"",Budget!$C$15-SUMIFS(Actuals!$D$5:$D$304,Actuals!$B$5:$B$304,$A46,Actuals!$E$5:$E$304,DATE(BudgetYear,9,1))))</f>
        <v/>
      </c>
      <c r="L46" s="12">
        <f>IF($A46="","",IF(DATE(BudgetYear,10,1)&gt;MonthStart,"",Budget!$C$15-SUMIFS(Actuals!$D$5:$D$304,Actuals!$B$5:$B$304,$A46,Actuals!$E$5:$E$304,DATE(BudgetYear,10,1))))</f>
        <v/>
      </c>
      <c r="M46" s="12">
        <f>IF($A46="","",IF(DATE(BudgetYear,11,1)&gt;MonthStart,"",Budget!$C$15-SUMIFS(Actuals!$D$5:$D$304,Actuals!$B$5:$B$304,$A46,Actuals!$E$5:$E$304,DATE(BudgetYear,11,1))))</f>
        <v/>
      </c>
      <c r="N46" s="12">
        <f>IF($A46="","",IF(DATE(BudgetYear,12,1)&gt;MonthStart,"",Budget!$C$15-SUMIFS(Actuals!$D$5:$D$304,Actuals!$B$5:$B$304,$A46,Actuals!$E$5:$E$304,DATE(BudgetYear,12,1))))</f>
        <v/>
      </c>
      <c r="O46" s="22">
        <f>IF($A46="","",SUM($C46:$N46))</f>
        <v/>
      </c>
    </row>
    <row r="47">
      <c r="A47" s="18">
        <f>IF(Budget!$A$16="","",Budget!$A$16)</f>
        <v/>
      </c>
      <c r="B47" s="18">
        <f>IF($A47="","",Budget!$B$16)</f>
        <v/>
      </c>
      <c r="C47" s="12">
        <f>IF($A47="","",IF(DATE(BudgetYear,1,1)&gt;MonthStart,"",Budget!$C$16-SUMIFS(Actuals!$D$5:$D$304,Actuals!$B$5:$B$304,$A47,Actuals!$E$5:$E$304,DATE(BudgetYear,1,1))))</f>
        <v/>
      </c>
      <c r="D47" s="12">
        <f>IF($A47="","",IF(DATE(BudgetYear,2,1)&gt;MonthStart,"",Budget!$C$16-SUMIFS(Actuals!$D$5:$D$304,Actuals!$B$5:$B$304,$A47,Actuals!$E$5:$E$304,DATE(BudgetYear,2,1))))</f>
        <v/>
      </c>
      <c r="E47" s="12">
        <f>IF($A47="","",IF(DATE(BudgetYear,3,1)&gt;MonthStart,"",Budget!$C$16-SUMIFS(Actuals!$D$5:$D$304,Actuals!$B$5:$B$304,$A47,Actuals!$E$5:$E$304,DATE(BudgetYear,3,1))))</f>
        <v/>
      </c>
      <c r="F47" s="12">
        <f>IF($A47="","",IF(DATE(BudgetYear,4,1)&gt;MonthStart,"",Budget!$C$16-SUMIFS(Actuals!$D$5:$D$304,Actuals!$B$5:$B$304,$A47,Actuals!$E$5:$E$304,DATE(BudgetYear,4,1))))</f>
        <v/>
      </c>
      <c r="G47" s="12">
        <f>IF($A47="","",IF(DATE(BudgetYear,5,1)&gt;MonthStart,"",Budget!$C$16-SUMIFS(Actuals!$D$5:$D$304,Actuals!$B$5:$B$304,$A47,Actuals!$E$5:$E$304,DATE(BudgetYear,5,1))))</f>
        <v/>
      </c>
      <c r="H47" s="12">
        <f>IF($A47="","",IF(DATE(BudgetYear,6,1)&gt;MonthStart,"",Budget!$C$16-SUMIFS(Actuals!$D$5:$D$304,Actuals!$B$5:$B$304,$A47,Actuals!$E$5:$E$304,DATE(BudgetYear,6,1))))</f>
        <v/>
      </c>
      <c r="I47" s="12">
        <f>IF($A47="","",IF(DATE(BudgetYear,7,1)&gt;MonthStart,"",Budget!$C$16-SUMIFS(Actuals!$D$5:$D$304,Actuals!$B$5:$B$304,$A47,Actuals!$E$5:$E$304,DATE(BudgetYear,7,1))))</f>
        <v/>
      </c>
      <c r="J47" s="12">
        <f>IF($A47="","",IF(DATE(BudgetYear,8,1)&gt;MonthStart,"",Budget!$C$16-SUMIFS(Actuals!$D$5:$D$304,Actuals!$B$5:$B$304,$A47,Actuals!$E$5:$E$304,DATE(BudgetYear,8,1))))</f>
        <v/>
      </c>
      <c r="K47" s="12">
        <f>IF($A47="","",IF(DATE(BudgetYear,9,1)&gt;MonthStart,"",Budget!$C$16-SUMIFS(Actuals!$D$5:$D$304,Actuals!$B$5:$B$304,$A47,Actuals!$E$5:$E$304,DATE(BudgetYear,9,1))))</f>
        <v/>
      </c>
      <c r="L47" s="12">
        <f>IF($A47="","",IF(DATE(BudgetYear,10,1)&gt;MonthStart,"",Budget!$C$16-SUMIFS(Actuals!$D$5:$D$304,Actuals!$B$5:$B$304,$A47,Actuals!$E$5:$E$304,DATE(BudgetYear,10,1))))</f>
        <v/>
      </c>
      <c r="M47" s="12">
        <f>IF($A47="","",IF(DATE(BudgetYear,11,1)&gt;MonthStart,"",Budget!$C$16-SUMIFS(Actuals!$D$5:$D$304,Actuals!$B$5:$B$304,$A47,Actuals!$E$5:$E$304,DATE(BudgetYear,11,1))))</f>
        <v/>
      </c>
      <c r="N47" s="12">
        <f>IF($A47="","",IF(DATE(BudgetYear,12,1)&gt;MonthStart,"",Budget!$C$16-SUMIFS(Actuals!$D$5:$D$304,Actuals!$B$5:$B$304,$A47,Actuals!$E$5:$E$304,DATE(BudgetYear,12,1))))</f>
        <v/>
      </c>
      <c r="O47" s="22">
        <f>IF($A47="","",SUM($C47:$N47))</f>
        <v/>
      </c>
    </row>
    <row r="48">
      <c r="A48" s="18">
        <f>IF(Budget!$A$17="","",Budget!$A$17)</f>
        <v/>
      </c>
      <c r="B48" s="18">
        <f>IF($A48="","",Budget!$B$17)</f>
        <v/>
      </c>
      <c r="C48" s="12">
        <f>IF($A48="","",IF(DATE(BudgetYear,1,1)&gt;MonthStart,"",Budget!$C$17-SUMIFS(Actuals!$D$5:$D$304,Actuals!$B$5:$B$304,$A48,Actuals!$E$5:$E$304,DATE(BudgetYear,1,1))))</f>
        <v/>
      </c>
      <c r="D48" s="12">
        <f>IF($A48="","",IF(DATE(BudgetYear,2,1)&gt;MonthStart,"",Budget!$C$17-SUMIFS(Actuals!$D$5:$D$304,Actuals!$B$5:$B$304,$A48,Actuals!$E$5:$E$304,DATE(BudgetYear,2,1))))</f>
        <v/>
      </c>
      <c r="E48" s="12">
        <f>IF($A48="","",IF(DATE(BudgetYear,3,1)&gt;MonthStart,"",Budget!$C$17-SUMIFS(Actuals!$D$5:$D$304,Actuals!$B$5:$B$304,$A48,Actuals!$E$5:$E$304,DATE(BudgetYear,3,1))))</f>
        <v/>
      </c>
      <c r="F48" s="12">
        <f>IF($A48="","",IF(DATE(BudgetYear,4,1)&gt;MonthStart,"",Budget!$C$17-SUMIFS(Actuals!$D$5:$D$304,Actuals!$B$5:$B$304,$A48,Actuals!$E$5:$E$304,DATE(BudgetYear,4,1))))</f>
        <v/>
      </c>
      <c r="G48" s="12">
        <f>IF($A48="","",IF(DATE(BudgetYear,5,1)&gt;MonthStart,"",Budget!$C$17-SUMIFS(Actuals!$D$5:$D$304,Actuals!$B$5:$B$304,$A48,Actuals!$E$5:$E$304,DATE(BudgetYear,5,1))))</f>
        <v/>
      </c>
      <c r="H48" s="12">
        <f>IF($A48="","",IF(DATE(BudgetYear,6,1)&gt;MonthStart,"",Budget!$C$17-SUMIFS(Actuals!$D$5:$D$304,Actuals!$B$5:$B$304,$A48,Actuals!$E$5:$E$304,DATE(BudgetYear,6,1))))</f>
        <v/>
      </c>
      <c r="I48" s="12">
        <f>IF($A48="","",IF(DATE(BudgetYear,7,1)&gt;MonthStart,"",Budget!$C$17-SUMIFS(Actuals!$D$5:$D$304,Actuals!$B$5:$B$304,$A48,Actuals!$E$5:$E$304,DATE(BudgetYear,7,1))))</f>
        <v/>
      </c>
      <c r="J48" s="12">
        <f>IF($A48="","",IF(DATE(BudgetYear,8,1)&gt;MonthStart,"",Budget!$C$17-SUMIFS(Actuals!$D$5:$D$304,Actuals!$B$5:$B$304,$A48,Actuals!$E$5:$E$304,DATE(BudgetYear,8,1))))</f>
        <v/>
      </c>
      <c r="K48" s="12">
        <f>IF($A48="","",IF(DATE(BudgetYear,9,1)&gt;MonthStart,"",Budget!$C$17-SUMIFS(Actuals!$D$5:$D$304,Actuals!$B$5:$B$304,$A48,Actuals!$E$5:$E$304,DATE(BudgetYear,9,1))))</f>
        <v/>
      </c>
      <c r="L48" s="12">
        <f>IF($A48="","",IF(DATE(BudgetYear,10,1)&gt;MonthStart,"",Budget!$C$17-SUMIFS(Actuals!$D$5:$D$304,Actuals!$B$5:$B$304,$A48,Actuals!$E$5:$E$304,DATE(BudgetYear,10,1))))</f>
        <v/>
      </c>
      <c r="M48" s="12">
        <f>IF($A48="","",IF(DATE(BudgetYear,11,1)&gt;MonthStart,"",Budget!$C$17-SUMIFS(Actuals!$D$5:$D$304,Actuals!$B$5:$B$304,$A48,Actuals!$E$5:$E$304,DATE(BudgetYear,11,1))))</f>
        <v/>
      </c>
      <c r="N48" s="12">
        <f>IF($A48="","",IF(DATE(BudgetYear,12,1)&gt;MonthStart,"",Budget!$C$17-SUMIFS(Actuals!$D$5:$D$304,Actuals!$B$5:$B$304,$A48,Actuals!$E$5:$E$304,DATE(BudgetYear,12,1))))</f>
        <v/>
      </c>
      <c r="O48" s="22">
        <f>IF($A48="","",SUM($C48:$N48))</f>
        <v/>
      </c>
    </row>
    <row r="49">
      <c r="A49" s="18">
        <f>IF(Budget!$A$18="","",Budget!$A$18)</f>
        <v/>
      </c>
      <c r="B49" s="18">
        <f>IF($A49="","",Budget!$B$18)</f>
        <v/>
      </c>
      <c r="C49" s="12">
        <f>IF($A49="","",IF(DATE(BudgetYear,1,1)&gt;MonthStart,"",Budget!$C$18-SUMIFS(Actuals!$D$5:$D$304,Actuals!$B$5:$B$304,$A49,Actuals!$E$5:$E$304,DATE(BudgetYear,1,1))))</f>
        <v/>
      </c>
      <c r="D49" s="12">
        <f>IF($A49="","",IF(DATE(BudgetYear,2,1)&gt;MonthStart,"",Budget!$C$18-SUMIFS(Actuals!$D$5:$D$304,Actuals!$B$5:$B$304,$A49,Actuals!$E$5:$E$304,DATE(BudgetYear,2,1))))</f>
        <v/>
      </c>
      <c r="E49" s="12">
        <f>IF($A49="","",IF(DATE(BudgetYear,3,1)&gt;MonthStart,"",Budget!$C$18-SUMIFS(Actuals!$D$5:$D$304,Actuals!$B$5:$B$304,$A49,Actuals!$E$5:$E$304,DATE(BudgetYear,3,1))))</f>
        <v/>
      </c>
      <c r="F49" s="12">
        <f>IF($A49="","",IF(DATE(BudgetYear,4,1)&gt;MonthStart,"",Budget!$C$18-SUMIFS(Actuals!$D$5:$D$304,Actuals!$B$5:$B$304,$A49,Actuals!$E$5:$E$304,DATE(BudgetYear,4,1))))</f>
        <v/>
      </c>
      <c r="G49" s="12">
        <f>IF($A49="","",IF(DATE(BudgetYear,5,1)&gt;MonthStart,"",Budget!$C$18-SUMIFS(Actuals!$D$5:$D$304,Actuals!$B$5:$B$304,$A49,Actuals!$E$5:$E$304,DATE(BudgetYear,5,1))))</f>
        <v/>
      </c>
      <c r="H49" s="12">
        <f>IF($A49="","",IF(DATE(BudgetYear,6,1)&gt;MonthStart,"",Budget!$C$18-SUMIFS(Actuals!$D$5:$D$304,Actuals!$B$5:$B$304,$A49,Actuals!$E$5:$E$304,DATE(BudgetYear,6,1))))</f>
        <v/>
      </c>
      <c r="I49" s="12">
        <f>IF($A49="","",IF(DATE(BudgetYear,7,1)&gt;MonthStart,"",Budget!$C$18-SUMIFS(Actuals!$D$5:$D$304,Actuals!$B$5:$B$304,$A49,Actuals!$E$5:$E$304,DATE(BudgetYear,7,1))))</f>
        <v/>
      </c>
      <c r="J49" s="12">
        <f>IF($A49="","",IF(DATE(BudgetYear,8,1)&gt;MonthStart,"",Budget!$C$18-SUMIFS(Actuals!$D$5:$D$304,Actuals!$B$5:$B$304,$A49,Actuals!$E$5:$E$304,DATE(BudgetYear,8,1))))</f>
        <v/>
      </c>
      <c r="K49" s="12">
        <f>IF($A49="","",IF(DATE(BudgetYear,9,1)&gt;MonthStart,"",Budget!$C$18-SUMIFS(Actuals!$D$5:$D$304,Actuals!$B$5:$B$304,$A49,Actuals!$E$5:$E$304,DATE(BudgetYear,9,1))))</f>
        <v/>
      </c>
      <c r="L49" s="12">
        <f>IF($A49="","",IF(DATE(BudgetYear,10,1)&gt;MonthStart,"",Budget!$C$18-SUMIFS(Actuals!$D$5:$D$304,Actuals!$B$5:$B$304,$A49,Actuals!$E$5:$E$304,DATE(BudgetYear,10,1))))</f>
        <v/>
      </c>
      <c r="M49" s="12">
        <f>IF($A49="","",IF(DATE(BudgetYear,11,1)&gt;MonthStart,"",Budget!$C$18-SUMIFS(Actuals!$D$5:$D$304,Actuals!$B$5:$B$304,$A49,Actuals!$E$5:$E$304,DATE(BudgetYear,11,1))))</f>
        <v/>
      </c>
      <c r="N49" s="12">
        <f>IF($A49="","",IF(DATE(BudgetYear,12,1)&gt;MonthStart,"",Budget!$C$18-SUMIFS(Actuals!$D$5:$D$304,Actuals!$B$5:$B$304,$A49,Actuals!$E$5:$E$304,DATE(BudgetYear,12,1))))</f>
        <v/>
      </c>
      <c r="O49" s="22">
        <f>IF($A49="","",SUM($C49:$N49))</f>
        <v/>
      </c>
    </row>
    <row r="50">
      <c r="A50" s="18">
        <f>IF(Budget!$A$19="","",Budget!$A$19)</f>
        <v/>
      </c>
      <c r="B50" s="18">
        <f>IF($A50="","",Budget!$B$19)</f>
        <v/>
      </c>
      <c r="C50" s="12">
        <f>IF($A50="","",IF(DATE(BudgetYear,1,1)&gt;MonthStart,"",Budget!$C$19-SUMIFS(Actuals!$D$5:$D$304,Actuals!$B$5:$B$304,$A50,Actuals!$E$5:$E$304,DATE(BudgetYear,1,1))))</f>
        <v/>
      </c>
      <c r="D50" s="12">
        <f>IF($A50="","",IF(DATE(BudgetYear,2,1)&gt;MonthStart,"",Budget!$C$19-SUMIFS(Actuals!$D$5:$D$304,Actuals!$B$5:$B$304,$A50,Actuals!$E$5:$E$304,DATE(BudgetYear,2,1))))</f>
        <v/>
      </c>
      <c r="E50" s="12">
        <f>IF($A50="","",IF(DATE(BudgetYear,3,1)&gt;MonthStart,"",Budget!$C$19-SUMIFS(Actuals!$D$5:$D$304,Actuals!$B$5:$B$304,$A50,Actuals!$E$5:$E$304,DATE(BudgetYear,3,1))))</f>
        <v/>
      </c>
      <c r="F50" s="12">
        <f>IF($A50="","",IF(DATE(BudgetYear,4,1)&gt;MonthStart,"",Budget!$C$19-SUMIFS(Actuals!$D$5:$D$304,Actuals!$B$5:$B$304,$A50,Actuals!$E$5:$E$304,DATE(BudgetYear,4,1))))</f>
        <v/>
      </c>
      <c r="G50" s="12">
        <f>IF($A50="","",IF(DATE(BudgetYear,5,1)&gt;MonthStart,"",Budget!$C$19-SUMIFS(Actuals!$D$5:$D$304,Actuals!$B$5:$B$304,$A50,Actuals!$E$5:$E$304,DATE(BudgetYear,5,1))))</f>
        <v/>
      </c>
      <c r="H50" s="12">
        <f>IF($A50="","",IF(DATE(BudgetYear,6,1)&gt;MonthStart,"",Budget!$C$19-SUMIFS(Actuals!$D$5:$D$304,Actuals!$B$5:$B$304,$A50,Actuals!$E$5:$E$304,DATE(BudgetYear,6,1))))</f>
        <v/>
      </c>
      <c r="I50" s="12">
        <f>IF($A50="","",IF(DATE(BudgetYear,7,1)&gt;MonthStart,"",Budget!$C$19-SUMIFS(Actuals!$D$5:$D$304,Actuals!$B$5:$B$304,$A50,Actuals!$E$5:$E$304,DATE(BudgetYear,7,1))))</f>
        <v/>
      </c>
      <c r="J50" s="12">
        <f>IF($A50="","",IF(DATE(BudgetYear,8,1)&gt;MonthStart,"",Budget!$C$19-SUMIFS(Actuals!$D$5:$D$304,Actuals!$B$5:$B$304,$A50,Actuals!$E$5:$E$304,DATE(BudgetYear,8,1))))</f>
        <v/>
      </c>
      <c r="K50" s="12">
        <f>IF($A50="","",IF(DATE(BudgetYear,9,1)&gt;MonthStart,"",Budget!$C$19-SUMIFS(Actuals!$D$5:$D$304,Actuals!$B$5:$B$304,$A50,Actuals!$E$5:$E$304,DATE(BudgetYear,9,1))))</f>
        <v/>
      </c>
      <c r="L50" s="12">
        <f>IF($A50="","",IF(DATE(BudgetYear,10,1)&gt;MonthStart,"",Budget!$C$19-SUMIFS(Actuals!$D$5:$D$304,Actuals!$B$5:$B$304,$A50,Actuals!$E$5:$E$304,DATE(BudgetYear,10,1))))</f>
        <v/>
      </c>
      <c r="M50" s="12">
        <f>IF($A50="","",IF(DATE(BudgetYear,11,1)&gt;MonthStart,"",Budget!$C$19-SUMIFS(Actuals!$D$5:$D$304,Actuals!$B$5:$B$304,$A50,Actuals!$E$5:$E$304,DATE(BudgetYear,11,1))))</f>
        <v/>
      </c>
      <c r="N50" s="12">
        <f>IF($A50="","",IF(DATE(BudgetYear,12,1)&gt;MonthStart,"",Budget!$C$19-SUMIFS(Actuals!$D$5:$D$304,Actuals!$B$5:$B$304,$A50,Actuals!$E$5:$E$304,DATE(BudgetYear,12,1))))</f>
        <v/>
      </c>
      <c r="O50" s="22">
        <f>IF($A50="","",SUM($C50:$N50))</f>
        <v/>
      </c>
    </row>
    <row r="51">
      <c r="A51" s="18">
        <f>IF(Budget!$A$20="","",Budget!$A$20)</f>
        <v/>
      </c>
      <c r="B51" s="18">
        <f>IF($A51="","",Budget!$B$20)</f>
        <v/>
      </c>
      <c r="C51" s="12">
        <f>IF($A51="","",IF(DATE(BudgetYear,1,1)&gt;MonthStart,"",Budget!$C$20-SUMIFS(Actuals!$D$5:$D$304,Actuals!$B$5:$B$304,$A51,Actuals!$E$5:$E$304,DATE(BudgetYear,1,1))))</f>
        <v/>
      </c>
      <c r="D51" s="12">
        <f>IF($A51="","",IF(DATE(BudgetYear,2,1)&gt;MonthStart,"",Budget!$C$20-SUMIFS(Actuals!$D$5:$D$304,Actuals!$B$5:$B$304,$A51,Actuals!$E$5:$E$304,DATE(BudgetYear,2,1))))</f>
        <v/>
      </c>
      <c r="E51" s="12">
        <f>IF($A51="","",IF(DATE(BudgetYear,3,1)&gt;MonthStart,"",Budget!$C$20-SUMIFS(Actuals!$D$5:$D$304,Actuals!$B$5:$B$304,$A51,Actuals!$E$5:$E$304,DATE(BudgetYear,3,1))))</f>
        <v/>
      </c>
      <c r="F51" s="12">
        <f>IF($A51="","",IF(DATE(BudgetYear,4,1)&gt;MonthStart,"",Budget!$C$20-SUMIFS(Actuals!$D$5:$D$304,Actuals!$B$5:$B$304,$A51,Actuals!$E$5:$E$304,DATE(BudgetYear,4,1))))</f>
        <v/>
      </c>
      <c r="G51" s="12">
        <f>IF($A51="","",IF(DATE(BudgetYear,5,1)&gt;MonthStart,"",Budget!$C$20-SUMIFS(Actuals!$D$5:$D$304,Actuals!$B$5:$B$304,$A51,Actuals!$E$5:$E$304,DATE(BudgetYear,5,1))))</f>
        <v/>
      </c>
      <c r="H51" s="12">
        <f>IF($A51="","",IF(DATE(BudgetYear,6,1)&gt;MonthStart,"",Budget!$C$20-SUMIFS(Actuals!$D$5:$D$304,Actuals!$B$5:$B$304,$A51,Actuals!$E$5:$E$304,DATE(BudgetYear,6,1))))</f>
        <v/>
      </c>
      <c r="I51" s="12">
        <f>IF($A51="","",IF(DATE(BudgetYear,7,1)&gt;MonthStart,"",Budget!$C$20-SUMIFS(Actuals!$D$5:$D$304,Actuals!$B$5:$B$304,$A51,Actuals!$E$5:$E$304,DATE(BudgetYear,7,1))))</f>
        <v/>
      </c>
      <c r="J51" s="12">
        <f>IF($A51="","",IF(DATE(BudgetYear,8,1)&gt;MonthStart,"",Budget!$C$20-SUMIFS(Actuals!$D$5:$D$304,Actuals!$B$5:$B$304,$A51,Actuals!$E$5:$E$304,DATE(BudgetYear,8,1))))</f>
        <v/>
      </c>
      <c r="K51" s="12">
        <f>IF($A51="","",IF(DATE(BudgetYear,9,1)&gt;MonthStart,"",Budget!$C$20-SUMIFS(Actuals!$D$5:$D$304,Actuals!$B$5:$B$304,$A51,Actuals!$E$5:$E$304,DATE(BudgetYear,9,1))))</f>
        <v/>
      </c>
      <c r="L51" s="12">
        <f>IF($A51="","",IF(DATE(BudgetYear,10,1)&gt;MonthStart,"",Budget!$C$20-SUMIFS(Actuals!$D$5:$D$304,Actuals!$B$5:$B$304,$A51,Actuals!$E$5:$E$304,DATE(BudgetYear,10,1))))</f>
        <v/>
      </c>
      <c r="M51" s="12">
        <f>IF($A51="","",IF(DATE(BudgetYear,11,1)&gt;MonthStart,"",Budget!$C$20-SUMIFS(Actuals!$D$5:$D$304,Actuals!$B$5:$B$304,$A51,Actuals!$E$5:$E$304,DATE(BudgetYear,11,1))))</f>
        <v/>
      </c>
      <c r="N51" s="12">
        <f>IF($A51="","",IF(DATE(BudgetYear,12,1)&gt;MonthStart,"",Budget!$C$20-SUMIFS(Actuals!$D$5:$D$304,Actuals!$B$5:$B$304,$A51,Actuals!$E$5:$E$304,DATE(BudgetYear,12,1))))</f>
        <v/>
      </c>
      <c r="O51" s="22">
        <f>IF($A51="","",SUM($C51:$N51))</f>
        <v/>
      </c>
    </row>
    <row r="52">
      <c r="A52" s="18">
        <f>IF(Budget!$A$21="","",Budget!$A$21)</f>
        <v/>
      </c>
      <c r="B52" s="18">
        <f>IF($A52="","",Budget!$B$21)</f>
        <v/>
      </c>
      <c r="C52" s="12">
        <f>IF($A52="","",IF(DATE(BudgetYear,1,1)&gt;MonthStart,"",Budget!$C$21-SUMIFS(Actuals!$D$5:$D$304,Actuals!$B$5:$B$304,$A52,Actuals!$E$5:$E$304,DATE(BudgetYear,1,1))))</f>
        <v/>
      </c>
      <c r="D52" s="12">
        <f>IF($A52="","",IF(DATE(BudgetYear,2,1)&gt;MonthStart,"",Budget!$C$21-SUMIFS(Actuals!$D$5:$D$304,Actuals!$B$5:$B$304,$A52,Actuals!$E$5:$E$304,DATE(BudgetYear,2,1))))</f>
        <v/>
      </c>
      <c r="E52" s="12">
        <f>IF($A52="","",IF(DATE(BudgetYear,3,1)&gt;MonthStart,"",Budget!$C$21-SUMIFS(Actuals!$D$5:$D$304,Actuals!$B$5:$B$304,$A52,Actuals!$E$5:$E$304,DATE(BudgetYear,3,1))))</f>
        <v/>
      </c>
      <c r="F52" s="12">
        <f>IF($A52="","",IF(DATE(BudgetYear,4,1)&gt;MonthStart,"",Budget!$C$21-SUMIFS(Actuals!$D$5:$D$304,Actuals!$B$5:$B$304,$A52,Actuals!$E$5:$E$304,DATE(BudgetYear,4,1))))</f>
        <v/>
      </c>
      <c r="G52" s="12">
        <f>IF($A52="","",IF(DATE(BudgetYear,5,1)&gt;MonthStart,"",Budget!$C$21-SUMIFS(Actuals!$D$5:$D$304,Actuals!$B$5:$B$304,$A52,Actuals!$E$5:$E$304,DATE(BudgetYear,5,1))))</f>
        <v/>
      </c>
      <c r="H52" s="12">
        <f>IF($A52="","",IF(DATE(BudgetYear,6,1)&gt;MonthStart,"",Budget!$C$21-SUMIFS(Actuals!$D$5:$D$304,Actuals!$B$5:$B$304,$A52,Actuals!$E$5:$E$304,DATE(BudgetYear,6,1))))</f>
        <v/>
      </c>
      <c r="I52" s="12">
        <f>IF($A52="","",IF(DATE(BudgetYear,7,1)&gt;MonthStart,"",Budget!$C$21-SUMIFS(Actuals!$D$5:$D$304,Actuals!$B$5:$B$304,$A52,Actuals!$E$5:$E$304,DATE(BudgetYear,7,1))))</f>
        <v/>
      </c>
      <c r="J52" s="12">
        <f>IF($A52="","",IF(DATE(BudgetYear,8,1)&gt;MonthStart,"",Budget!$C$21-SUMIFS(Actuals!$D$5:$D$304,Actuals!$B$5:$B$304,$A52,Actuals!$E$5:$E$304,DATE(BudgetYear,8,1))))</f>
        <v/>
      </c>
      <c r="K52" s="12">
        <f>IF($A52="","",IF(DATE(BudgetYear,9,1)&gt;MonthStart,"",Budget!$C$21-SUMIFS(Actuals!$D$5:$D$304,Actuals!$B$5:$B$304,$A52,Actuals!$E$5:$E$304,DATE(BudgetYear,9,1))))</f>
        <v/>
      </c>
      <c r="L52" s="12">
        <f>IF($A52="","",IF(DATE(BudgetYear,10,1)&gt;MonthStart,"",Budget!$C$21-SUMIFS(Actuals!$D$5:$D$304,Actuals!$B$5:$B$304,$A52,Actuals!$E$5:$E$304,DATE(BudgetYear,10,1))))</f>
        <v/>
      </c>
      <c r="M52" s="12">
        <f>IF($A52="","",IF(DATE(BudgetYear,11,1)&gt;MonthStart,"",Budget!$C$21-SUMIFS(Actuals!$D$5:$D$304,Actuals!$B$5:$B$304,$A52,Actuals!$E$5:$E$304,DATE(BudgetYear,11,1))))</f>
        <v/>
      </c>
      <c r="N52" s="12">
        <f>IF($A52="","",IF(DATE(BudgetYear,12,1)&gt;MonthStart,"",Budget!$C$21-SUMIFS(Actuals!$D$5:$D$304,Actuals!$B$5:$B$304,$A52,Actuals!$E$5:$E$304,DATE(BudgetYear,12,1))))</f>
        <v/>
      </c>
      <c r="O52" s="22">
        <f>IF($A52="","",SUM($C52:$N52))</f>
        <v/>
      </c>
    </row>
    <row r="53">
      <c r="A53" s="18">
        <f>IF(Budget!$A$22="","",Budget!$A$22)</f>
        <v/>
      </c>
      <c r="B53" s="18">
        <f>IF($A53="","",Budget!$B$22)</f>
        <v/>
      </c>
      <c r="C53" s="12">
        <f>IF($A53="","",IF(DATE(BudgetYear,1,1)&gt;MonthStart,"",Budget!$C$22-SUMIFS(Actuals!$D$5:$D$304,Actuals!$B$5:$B$304,$A53,Actuals!$E$5:$E$304,DATE(BudgetYear,1,1))))</f>
        <v/>
      </c>
      <c r="D53" s="12">
        <f>IF($A53="","",IF(DATE(BudgetYear,2,1)&gt;MonthStart,"",Budget!$C$22-SUMIFS(Actuals!$D$5:$D$304,Actuals!$B$5:$B$304,$A53,Actuals!$E$5:$E$304,DATE(BudgetYear,2,1))))</f>
        <v/>
      </c>
      <c r="E53" s="12">
        <f>IF($A53="","",IF(DATE(BudgetYear,3,1)&gt;MonthStart,"",Budget!$C$22-SUMIFS(Actuals!$D$5:$D$304,Actuals!$B$5:$B$304,$A53,Actuals!$E$5:$E$304,DATE(BudgetYear,3,1))))</f>
        <v/>
      </c>
      <c r="F53" s="12">
        <f>IF($A53="","",IF(DATE(BudgetYear,4,1)&gt;MonthStart,"",Budget!$C$22-SUMIFS(Actuals!$D$5:$D$304,Actuals!$B$5:$B$304,$A53,Actuals!$E$5:$E$304,DATE(BudgetYear,4,1))))</f>
        <v/>
      </c>
      <c r="G53" s="12">
        <f>IF($A53="","",IF(DATE(BudgetYear,5,1)&gt;MonthStart,"",Budget!$C$22-SUMIFS(Actuals!$D$5:$D$304,Actuals!$B$5:$B$304,$A53,Actuals!$E$5:$E$304,DATE(BudgetYear,5,1))))</f>
        <v/>
      </c>
      <c r="H53" s="12">
        <f>IF($A53="","",IF(DATE(BudgetYear,6,1)&gt;MonthStart,"",Budget!$C$22-SUMIFS(Actuals!$D$5:$D$304,Actuals!$B$5:$B$304,$A53,Actuals!$E$5:$E$304,DATE(BudgetYear,6,1))))</f>
        <v/>
      </c>
      <c r="I53" s="12">
        <f>IF($A53="","",IF(DATE(BudgetYear,7,1)&gt;MonthStart,"",Budget!$C$22-SUMIFS(Actuals!$D$5:$D$304,Actuals!$B$5:$B$304,$A53,Actuals!$E$5:$E$304,DATE(BudgetYear,7,1))))</f>
        <v/>
      </c>
      <c r="J53" s="12">
        <f>IF($A53="","",IF(DATE(BudgetYear,8,1)&gt;MonthStart,"",Budget!$C$22-SUMIFS(Actuals!$D$5:$D$304,Actuals!$B$5:$B$304,$A53,Actuals!$E$5:$E$304,DATE(BudgetYear,8,1))))</f>
        <v/>
      </c>
      <c r="K53" s="12">
        <f>IF($A53="","",IF(DATE(BudgetYear,9,1)&gt;MonthStart,"",Budget!$C$22-SUMIFS(Actuals!$D$5:$D$304,Actuals!$B$5:$B$304,$A53,Actuals!$E$5:$E$304,DATE(BudgetYear,9,1))))</f>
        <v/>
      </c>
      <c r="L53" s="12">
        <f>IF($A53="","",IF(DATE(BudgetYear,10,1)&gt;MonthStart,"",Budget!$C$22-SUMIFS(Actuals!$D$5:$D$304,Actuals!$B$5:$B$304,$A53,Actuals!$E$5:$E$304,DATE(BudgetYear,10,1))))</f>
        <v/>
      </c>
      <c r="M53" s="12">
        <f>IF($A53="","",IF(DATE(BudgetYear,11,1)&gt;MonthStart,"",Budget!$C$22-SUMIFS(Actuals!$D$5:$D$304,Actuals!$B$5:$B$304,$A53,Actuals!$E$5:$E$304,DATE(BudgetYear,11,1))))</f>
        <v/>
      </c>
      <c r="N53" s="12">
        <f>IF($A53="","",IF(DATE(BudgetYear,12,1)&gt;MonthStart,"",Budget!$C$22-SUMIFS(Actuals!$D$5:$D$304,Actuals!$B$5:$B$304,$A53,Actuals!$E$5:$E$304,DATE(BudgetYear,12,1))))</f>
        <v/>
      </c>
      <c r="O53" s="22">
        <f>IF($A53="","",SUM($C53:$N53))</f>
        <v/>
      </c>
    </row>
    <row r="54">
      <c r="A54" s="18">
        <f>IF(Budget!$A$23="","",Budget!$A$23)</f>
        <v/>
      </c>
      <c r="B54" s="18">
        <f>IF($A54="","",Budget!$B$23)</f>
        <v/>
      </c>
      <c r="C54" s="12">
        <f>IF($A54="","",IF(DATE(BudgetYear,1,1)&gt;MonthStart,"",Budget!$C$23-SUMIFS(Actuals!$D$5:$D$304,Actuals!$B$5:$B$304,$A54,Actuals!$E$5:$E$304,DATE(BudgetYear,1,1))))</f>
        <v/>
      </c>
      <c r="D54" s="12">
        <f>IF($A54="","",IF(DATE(BudgetYear,2,1)&gt;MonthStart,"",Budget!$C$23-SUMIFS(Actuals!$D$5:$D$304,Actuals!$B$5:$B$304,$A54,Actuals!$E$5:$E$304,DATE(BudgetYear,2,1))))</f>
        <v/>
      </c>
      <c r="E54" s="12">
        <f>IF($A54="","",IF(DATE(BudgetYear,3,1)&gt;MonthStart,"",Budget!$C$23-SUMIFS(Actuals!$D$5:$D$304,Actuals!$B$5:$B$304,$A54,Actuals!$E$5:$E$304,DATE(BudgetYear,3,1))))</f>
        <v/>
      </c>
      <c r="F54" s="12">
        <f>IF($A54="","",IF(DATE(BudgetYear,4,1)&gt;MonthStart,"",Budget!$C$23-SUMIFS(Actuals!$D$5:$D$304,Actuals!$B$5:$B$304,$A54,Actuals!$E$5:$E$304,DATE(BudgetYear,4,1))))</f>
        <v/>
      </c>
      <c r="G54" s="12">
        <f>IF($A54="","",IF(DATE(BudgetYear,5,1)&gt;MonthStart,"",Budget!$C$23-SUMIFS(Actuals!$D$5:$D$304,Actuals!$B$5:$B$304,$A54,Actuals!$E$5:$E$304,DATE(BudgetYear,5,1))))</f>
        <v/>
      </c>
      <c r="H54" s="12">
        <f>IF($A54="","",IF(DATE(BudgetYear,6,1)&gt;MonthStart,"",Budget!$C$23-SUMIFS(Actuals!$D$5:$D$304,Actuals!$B$5:$B$304,$A54,Actuals!$E$5:$E$304,DATE(BudgetYear,6,1))))</f>
        <v/>
      </c>
      <c r="I54" s="12">
        <f>IF($A54="","",IF(DATE(BudgetYear,7,1)&gt;MonthStart,"",Budget!$C$23-SUMIFS(Actuals!$D$5:$D$304,Actuals!$B$5:$B$304,$A54,Actuals!$E$5:$E$304,DATE(BudgetYear,7,1))))</f>
        <v/>
      </c>
      <c r="J54" s="12">
        <f>IF($A54="","",IF(DATE(BudgetYear,8,1)&gt;MonthStart,"",Budget!$C$23-SUMIFS(Actuals!$D$5:$D$304,Actuals!$B$5:$B$304,$A54,Actuals!$E$5:$E$304,DATE(BudgetYear,8,1))))</f>
        <v/>
      </c>
      <c r="K54" s="12">
        <f>IF($A54="","",IF(DATE(BudgetYear,9,1)&gt;MonthStart,"",Budget!$C$23-SUMIFS(Actuals!$D$5:$D$304,Actuals!$B$5:$B$304,$A54,Actuals!$E$5:$E$304,DATE(BudgetYear,9,1))))</f>
        <v/>
      </c>
      <c r="L54" s="12">
        <f>IF($A54="","",IF(DATE(BudgetYear,10,1)&gt;MonthStart,"",Budget!$C$23-SUMIFS(Actuals!$D$5:$D$304,Actuals!$B$5:$B$304,$A54,Actuals!$E$5:$E$304,DATE(BudgetYear,10,1))))</f>
        <v/>
      </c>
      <c r="M54" s="12">
        <f>IF($A54="","",IF(DATE(BudgetYear,11,1)&gt;MonthStart,"",Budget!$C$23-SUMIFS(Actuals!$D$5:$D$304,Actuals!$B$5:$B$304,$A54,Actuals!$E$5:$E$304,DATE(BudgetYear,11,1))))</f>
        <v/>
      </c>
      <c r="N54" s="12">
        <f>IF($A54="","",IF(DATE(BudgetYear,12,1)&gt;MonthStart,"",Budget!$C$23-SUMIFS(Actuals!$D$5:$D$304,Actuals!$B$5:$B$304,$A54,Actuals!$E$5:$E$304,DATE(BudgetYear,12,1))))</f>
        <v/>
      </c>
      <c r="O54" s="22">
        <f>IF($A54="","",SUM($C54:$N54))</f>
        <v/>
      </c>
    </row>
    <row r="55">
      <c r="A55" s="18">
        <f>IF(Budget!$A$24="","",Budget!$A$24)</f>
        <v/>
      </c>
      <c r="B55" s="18">
        <f>IF($A55="","",Budget!$B$24)</f>
        <v/>
      </c>
      <c r="C55" s="12">
        <f>IF($A55="","",IF(DATE(BudgetYear,1,1)&gt;MonthStart,"",Budget!$C$24-SUMIFS(Actuals!$D$5:$D$304,Actuals!$B$5:$B$304,$A55,Actuals!$E$5:$E$304,DATE(BudgetYear,1,1))))</f>
        <v/>
      </c>
      <c r="D55" s="12">
        <f>IF($A55="","",IF(DATE(BudgetYear,2,1)&gt;MonthStart,"",Budget!$C$24-SUMIFS(Actuals!$D$5:$D$304,Actuals!$B$5:$B$304,$A55,Actuals!$E$5:$E$304,DATE(BudgetYear,2,1))))</f>
        <v/>
      </c>
      <c r="E55" s="12">
        <f>IF($A55="","",IF(DATE(BudgetYear,3,1)&gt;MonthStart,"",Budget!$C$24-SUMIFS(Actuals!$D$5:$D$304,Actuals!$B$5:$B$304,$A55,Actuals!$E$5:$E$304,DATE(BudgetYear,3,1))))</f>
        <v/>
      </c>
      <c r="F55" s="12">
        <f>IF($A55="","",IF(DATE(BudgetYear,4,1)&gt;MonthStart,"",Budget!$C$24-SUMIFS(Actuals!$D$5:$D$304,Actuals!$B$5:$B$304,$A55,Actuals!$E$5:$E$304,DATE(BudgetYear,4,1))))</f>
        <v/>
      </c>
      <c r="G55" s="12">
        <f>IF($A55="","",IF(DATE(BudgetYear,5,1)&gt;MonthStart,"",Budget!$C$24-SUMIFS(Actuals!$D$5:$D$304,Actuals!$B$5:$B$304,$A55,Actuals!$E$5:$E$304,DATE(BudgetYear,5,1))))</f>
        <v/>
      </c>
      <c r="H55" s="12">
        <f>IF($A55="","",IF(DATE(BudgetYear,6,1)&gt;MonthStart,"",Budget!$C$24-SUMIFS(Actuals!$D$5:$D$304,Actuals!$B$5:$B$304,$A55,Actuals!$E$5:$E$304,DATE(BudgetYear,6,1))))</f>
        <v/>
      </c>
      <c r="I55" s="12">
        <f>IF($A55="","",IF(DATE(BudgetYear,7,1)&gt;MonthStart,"",Budget!$C$24-SUMIFS(Actuals!$D$5:$D$304,Actuals!$B$5:$B$304,$A55,Actuals!$E$5:$E$304,DATE(BudgetYear,7,1))))</f>
        <v/>
      </c>
      <c r="J55" s="12">
        <f>IF($A55="","",IF(DATE(BudgetYear,8,1)&gt;MonthStart,"",Budget!$C$24-SUMIFS(Actuals!$D$5:$D$304,Actuals!$B$5:$B$304,$A55,Actuals!$E$5:$E$304,DATE(BudgetYear,8,1))))</f>
        <v/>
      </c>
      <c r="K55" s="12">
        <f>IF($A55="","",IF(DATE(BudgetYear,9,1)&gt;MonthStart,"",Budget!$C$24-SUMIFS(Actuals!$D$5:$D$304,Actuals!$B$5:$B$304,$A55,Actuals!$E$5:$E$304,DATE(BudgetYear,9,1))))</f>
        <v/>
      </c>
      <c r="L55" s="12">
        <f>IF($A55="","",IF(DATE(BudgetYear,10,1)&gt;MonthStart,"",Budget!$C$24-SUMIFS(Actuals!$D$5:$D$304,Actuals!$B$5:$B$304,$A55,Actuals!$E$5:$E$304,DATE(BudgetYear,10,1))))</f>
        <v/>
      </c>
      <c r="M55" s="12">
        <f>IF($A55="","",IF(DATE(BudgetYear,11,1)&gt;MonthStart,"",Budget!$C$24-SUMIFS(Actuals!$D$5:$D$304,Actuals!$B$5:$B$304,$A55,Actuals!$E$5:$E$304,DATE(BudgetYear,11,1))))</f>
        <v/>
      </c>
      <c r="N55" s="12">
        <f>IF($A55="","",IF(DATE(BudgetYear,12,1)&gt;MonthStart,"",Budget!$C$24-SUMIFS(Actuals!$D$5:$D$304,Actuals!$B$5:$B$304,$A55,Actuals!$E$5:$E$304,DATE(BudgetYear,12,1))))</f>
        <v/>
      </c>
      <c r="O55" s="22">
        <f>IF($A55="","",SUM($C55:$N55))</f>
        <v/>
      </c>
    </row>
    <row r="56">
      <c r="A56" s="18">
        <f>IF(Budget!$A$25="","",Budget!$A$25)</f>
        <v/>
      </c>
      <c r="B56" s="18">
        <f>IF($A56="","",Budget!$B$25)</f>
        <v/>
      </c>
      <c r="C56" s="12">
        <f>IF($A56="","",IF(DATE(BudgetYear,1,1)&gt;MonthStart,"",Budget!$C$25-SUMIFS(Actuals!$D$5:$D$304,Actuals!$B$5:$B$304,$A56,Actuals!$E$5:$E$304,DATE(BudgetYear,1,1))))</f>
        <v/>
      </c>
      <c r="D56" s="12">
        <f>IF($A56="","",IF(DATE(BudgetYear,2,1)&gt;MonthStart,"",Budget!$C$25-SUMIFS(Actuals!$D$5:$D$304,Actuals!$B$5:$B$304,$A56,Actuals!$E$5:$E$304,DATE(BudgetYear,2,1))))</f>
        <v/>
      </c>
      <c r="E56" s="12">
        <f>IF($A56="","",IF(DATE(BudgetYear,3,1)&gt;MonthStart,"",Budget!$C$25-SUMIFS(Actuals!$D$5:$D$304,Actuals!$B$5:$B$304,$A56,Actuals!$E$5:$E$304,DATE(BudgetYear,3,1))))</f>
        <v/>
      </c>
      <c r="F56" s="12">
        <f>IF($A56="","",IF(DATE(BudgetYear,4,1)&gt;MonthStart,"",Budget!$C$25-SUMIFS(Actuals!$D$5:$D$304,Actuals!$B$5:$B$304,$A56,Actuals!$E$5:$E$304,DATE(BudgetYear,4,1))))</f>
        <v/>
      </c>
      <c r="G56" s="12">
        <f>IF($A56="","",IF(DATE(BudgetYear,5,1)&gt;MonthStart,"",Budget!$C$25-SUMIFS(Actuals!$D$5:$D$304,Actuals!$B$5:$B$304,$A56,Actuals!$E$5:$E$304,DATE(BudgetYear,5,1))))</f>
        <v/>
      </c>
      <c r="H56" s="12">
        <f>IF($A56="","",IF(DATE(BudgetYear,6,1)&gt;MonthStart,"",Budget!$C$25-SUMIFS(Actuals!$D$5:$D$304,Actuals!$B$5:$B$304,$A56,Actuals!$E$5:$E$304,DATE(BudgetYear,6,1))))</f>
        <v/>
      </c>
      <c r="I56" s="12">
        <f>IF($A56="","",IF(DATE(BudgetYear,7,1)&gt;MonthStart,"",Budget!$C$25-SUMIFS(Actuals!$D$5:$D$304,Actuals!$B$5:$B$304,$A56,Actuals!$E$5:$E$304,DATE(BudgetYear,7,1))))</f>
        <v/>
      </c>
      <c r="J56" s="12">
        <f>IF($A56="","",IF(DATE(BudgetYear,8,1)&gt;MonthStart,"",Budget!$C$25-SUMIFS(Actuals!$D$5:$D$304,Actuals!$B$5:$B$304,$A56,Actuals!$E$5:$E$304,DATE(BudgetYear,8,1))))</f>
        <v/>
      </c>
      <c r="K56" s="12">
        <f>IF($A56="","",IF(DATE(BudgetYear,9,1)&gt;MonthStart,"",Budget!$C$25-SUMIFS(Actuals!$D$5:$D$304,Actuals!$B$5:$B$304,$A56,Actuals!$E$5:$E$304,DATE(BudgetYear,9,1))))</f>
        <v/>
      </c>
      <c r="L56" s="12">
        <f>IF($A56="","",IF(DATE(BudgetYear,10,1)&gt;MonthStart,"",Budget!$C$25-SUMIFS(Actuals!$D$5:$D$304,Actuals!$B$5:$B$304,$A56,Actuals!$E$5:$E$304,DATE(BudgetYear,10,1))))</f>
        <v/>
      </c>
      <c r="M56" s="12">
        <f>IF($A56="","",IF(DATE(BudgetYear,11,1)&gt;MonthStart,"",Budget!$C$25-SUMIFS(Actuals!$D$5:$D$304,Actuals!$B$5:$B$304,$A56,Actuals!$E$5:$E$304,DATE(BudgetYear,11,1))))</f>
        <v/>
      </c>
      <c r="N56" s="12">
        <f>IF($A56="","",IF(DATE(BudgetYear,12,1)&gt;MonthStart,"",Budget!$C$25-SUMIFS(Actuals!$D$5:$D$304,Actuals!$B$5:$B$304,$A56,Actuals!$E$5:$E$304,DATE(BudgetYear,12,1))))</f>
        <v/>
      </c>
      <c r="O56" s="22">
        <f>IF($A56="","",SUM($C56:$N56))</f>
        <v/>
      </c>
    </row>
    <row r="57">
      <c r="A57" s="18">
        <f>IF(Budget!$A$26="","",Budget!$A$26)</f>
        <v/>
      </c>
      <c r="B57" s="18">
        <f>IF($A57="","",Budget!$B$26)</f>
        <v/>
      </c>
      <c r="C57" s="12">
        <f>IF($A57="","",IF(DATE(BudgetYear,1,1)&gt;MonthStart,"",Budget!$C$26-SUMIFS(Actuals!$D$5:$D$304,Actuals!$B$5:$B$304,$A57,Actuals!$E$5:$E$304,DATE(BudgetYear,1,1))))</f>
        <v/>
      </c>
      <c r="D57" s="12">
        <f>IF($A57="","",IF(DATE(BudgetYear,2,1)&gt;MonthStart,"",Budget!$C$26-SUMIFS(Actuals!$D$5:$D$304,Actuals!$B$5:$B$304,$A57,Actuals!$E$5:$E$304,DATE(BudgetYear,2,1))))</f>
        <v/>
      </c>
      <c r="E57" s="12">
        <f>IF($A57="","",IF(DATE(BudgetYear,3,1)&gt;MonthStart,"",Budget!$C$26-SUMIFS(Actuals!$D$5:$D$304,Actuals!$B$5:$B$304,$A57,Actuals!$E$5:$E$304,DATE(BudgetYear,3,1))))</f>
        <v/>
      </c>
      <c r="F57" s="12">
        <f>IF($A57="","",IF(DATE(BudgetYear,4,1)&gt;MonthStart,"",Budget!$C$26-SUMIFS(Actuals!$D$5:$D$304,Actuals!$B$5:$B$304,$A57,Actuals!$E$5:$E$304,DATE(BudgetYear,4,1))))</f>
        <v/>
      </c>
      <c r="G57" s="12">
        <f>IF($A57="","",IF(DATE(BudgetYear,5,1)&gt;MonthStart,"",Budget!$C$26-SUMIFS(Actuals!$D$5:$D$304,Actuals!$B$5:$B$304,$A57,Actuals!$E$5:$E$304,DATE(BudgetYear,5,1))))</f>
        <v/>
      </c>
      <c r="H57" s="12">
        <f>IF($A57="","",IF(DATE(BudgetYear,6,1)&gt;MonthStart,"",Budget!$C$26-SUMIFS(Actuals!$D$5:$D$304,Actuals!$B$5:$B$304,$A57,Actuals!$E$5:$E$304,DATE(BudgetYear,6,1))))</f>
        <v/>
      </c>
      <c r="I57" s="12">
        <f>IF($A57="","",IF(DATE(BudgetYear,7,1)&gt;MonthStart,"",Budget!$C$26-SUMIFS(Actuals!$D$5:$D$304,Actuals!$B$5:$B$304,$A57,Actuals!$E$5:$E$304,DATE(BudgetYear,7,1))))</f>
        <v/>
      </c>
      <c r="J57" s="12">
        <f>IF($A57="","",IF(DATE(BudgetYear,8,1)&gt;MonthStart,"",Budget!$C$26-SUMIFS(Actuals!$D$5:$D$304,Actuals!$B$5:$B$304,$A57,Actuals!$E$5:$E$304,DATE(BudgetYear,8,1))))</f>
        <v/>
      </c>
      <c r="K57" s="12">
        <f>IF($A57="","",IF(DATE(BudgetYear,9,1)&gt;MonthStart,"",Budget!$C$26-SUMIFS(Actuals!$D$5:$D$304,Actuals!$B$5:$B$304,$A57,Actuals!$E$5:$E$304,DATE(BudgetYear,9,1))))</f>
        <v/>
      </c>
      <c r="L57" s="12">
        <f>IF($A57="","",IF(DATE(BudgetYear,10,1)&gt;MonthStart,"",Budget!$C$26-SUMIFS(Actuals!$D$5:$D$304,Actuals!$B$5:$B$304,$A57,Actuals!$E$5:$E$304,DATE(BudgetYear,10,1))))</f>
        <v/>
      </c>
      <c r="M57" s="12">
        <f>IF($A57="","",IF(DATE(BudgetYear,11,1)&gt;MonthStart,"",Budget!$C$26-SUMIFS(Actuals!$D$5:$D$304,Actuals!$B$5:$B$304,$A57,Actuals!$E$5:$E$304,DATE(BudgetYear,11,1))))</f>
        <v/>
      </c>
      <c r="N57" s="12">
        <f>IF($A57="","",IF(DATE(BudgetYear,12,1)&gt;MonthStart,"",Budget!$C$26-SUMIFS(Actuals!$D$5:$D$304,Actuals!$B$5:$B$304,$A57,Actuals!$E$5:$E$304,DATE(BudgetYear,12,1))))</f>
        <v/>
      </c>
      <c r="O57" s="22">
        <f>IF($A57="","",SUM($C57:$N57))</f>
        <v/>
      </c>
    </row>
    <row r="58">
      <c r="A58" s="18">
        <f>IF(Budget!$A$27="","",Budget!$A$27)</f>
        <v/>
      </c>
      <c r="B58" s="18">
        <f>IF($A58="","",Budget!$B$27)</f>
        <v/>
      </c>
      <c r="C58" s="12">
        <f>IF($A58="","",IF(DATE(BudgetYear,1,1)&gt;MonthStart,"",Budget!$C$27-SUMIFS(Actuals!$D$5:$D$304,Actuals!$B$5:$B$304,$A58,Actuals!$E$5:$E$304,DATE(BudgetYear,1,1))))</f>
        <v/>
      </c>
      <c r="D58" s="12">
        <f>IF($A58="","",IF(DATE(BudgetYear,2,1)&gt;MonthStart,"",Budget!$C$27-SUMIFS(Actuals!$D$5:$D$304,Actuals!$B$5:$B$304,$A58,Actuals!$E$5:$E$304,DATE(BudgetYear,2,1))))</f>
        <v/>
      </c>
      <c r="E58" s="12">
        <f>IF($A58="","",IF(DATE(BudgetYear,3,1)&gt;MonthStart,"",Budget!$C$27-SUMIFS(Actuals!$D$5:$D$304,Actuals!$B$5:$B$304,$A58,Actuals!$E$5:$E$304,DATE(BudgetYear,3,1))))</f>
        <v/>
      </c>
      <c r="F58" s="12">
        <f>IF($A58="","",IF(DATE(BudgetYear,4,1)&gt;MonthStart,"",Budget!$C$27-SUMIFS(Actuals!$D$5:$D$304,Actuals!$B$5:$B$304,$A58,Actuals!$E$5:$E$304,DATE(BudgetYear,4,1))))</f>
        <v/>
      </c>
      <c r="G58" s="12">
        <f>IF($A58="","",IF(DATE(BudgetYear,5,1)&gt;MonthStart,"",Budget!$C$27-SUMIFS(Actuals!$D$5:$D$304,Actuals!$B$5:$B$304,$A58,Actuals!$E$5:$E$304,DATE(BudgetYear,5,1))))</f>
        <v/>
      </c>
      <c r="H58" s="12">
        <f>IF($A58="","",IF(DATE(BudgetYear,6,1)&gt;MonthStart,"",Budget!$C$27-SUMIFS(Actuals!$D$5:$D$304,Actuals!$B$5:$B$304,$A58,Actuals!$E$5:$E$304,DATE(BudgetYear,6,1))))</f>
        <v/>
      </c>
      <c r="I58" s="12">
        <f>IF($A58="","",IF(DATE(BudgetYear,7,1)&gt;MonthStart,"",Budget!$C$27-SUMIFS(Actuals!$D$5:$D$304,Actuals!$B$5:$B$304,$A58,Actuals!$E$5:$E$304,DATE(BudgetYear,7,1))))</f>
        <v/>
      </c>
      <c r="J58" s="12">
        <f>IF($A58="","",IF(DATE(BudgetYear,8,1)&gt;MonthStart,"",Budget!$C$27-SUMIFS(Actuals!$D$5:$D$304,Actuals!$B$5:$B$304,$A58,Actuals!$E$5:$E$304,DATE(BudgetYear,8,1))))</f>
        <v/>
      </c>
      <c r="K58" s="12">
        <f>IF($A58="","",IF(DATE(BudgetYear,9,1)&gt;MonthStart,"",Budget!$C$27-SUMIFS(Actuals!$D$5:$D$304,Actuals!$B$5:$B$304,$A58,Actuals!$E$5:$E$304,DATE(BudgetYear,9,1))))</f>
        <v/>
      </c>
      <c r="L58" s="12">
        <f>IF($A58="","",IF(DATE(BudgetYear,10,1)&gt;MonthStart,"",Budget!$C$27-SUMIFS(Actuals!$D$5:$D$304,Actuals!$B$5:$B$304,$A58,Actuals!$E$5:$E$304,DATE(BudgetYear,10,1))))</f>
        <v/>
      </c>
      <c r="M58" s="12">
        <f>IF($A58="","",IF(DATE(BudgetYear,11,1)&gt;MonthStart,"",Budget!$C$27-SUMIFS(Actuals!$D$5:$D$304,Actuals!$B$5:$B$304,$A58,Actuals!$E$5:$E$304,DATE(BudgetYear,11,1))))</f>
        <v/>
      </c>
      <c r="N58" s="12">
        <f>IF($A58="","",IF(DATE(BudgetYear,12,1)&gt;MonthStart,"",Budget!$C$27-SUMIFS(Actuals!$D$5:$D$304,Actuals!$B$5:$B$304,$A58,Actuals!$E$5:$E$304,DATE(BudgetYear,12,1))))</f>
        <v/>
      </c>
      <c r="O58" s="22">
        <f>IF($A58="","",SUM($C58:$N58))</f>
        <v/>
      </c>
    </row>
    <row r="59">
      <c r="A59" s="18">
        <f>IF(Budget!$A$28="","",Budget!$A$28)</f>
        <v/>
      </c>
      <c r="B59" s="18">
        <f>IF($A59="","",Budget!$B$28)</f>
        <v/>
      </c>
      <c r="C59" s="12">
        <f>IF($A59="","",IF(DATE(BudgetYear,1,1)&gt;MonthStart,"",Budget!$C$28-SUMIFS(Actuals!$D$5:$D$304,Actuals!$B$5:$B$304,$A59,Actuals!$E$5:$E$304,DATE(BudgetYear,1,1))))</f>
        <v/>
      </c>
      <c r="D59" s="12">
        <f>IF($A59="","",IF(DATE(BudgetYear,2,1)&gt;MonthStart,"",Budget!$C$28-SUMIFS(Actuals!$D$5:$D$304,Actuals!$B$5:$B$304,$A59,Actuals!$E$5:$E$304,DATE(BudgetYear,2,1))))</f>
        <v/>
      </c>
      <c r="E59" s="12">
        <f>IF($A59="","",IF(DATE(BudgetYear,3,1)&gt;MonthStart,"",Budget!$C$28-SUMIFS(Actuals!$D$5:$D$304,Actuals!$B$5:$B$304,$A59,Actuals!$E$5:$E$304,DATE(BudgetYear,3,1))))</f>
        <v/>
      </c>
      <c r="F59" s="12">
        <f>IF($A59="","",IF(DATE(BudgetYear,4,1)&gt;MonthStart,"",Budget!$C$28-SUMIFS(Actuals!$D$5:$D$304,Actuals!$B$5:$B$304,$A59,Actuals!$E$5:$E$304,DATE(BudgetYear,4,1))))</f>
        <v/>
      </c>
      <c r="G59" s="12">
        <f>IF($A59="","",IF(DATE(BudgetYear,5,1)&gt;MonthStart,"",Budget!$C$28-SUMIFS(Actuals!$D$5:$D$304,Actuals!$B$5:$B$304,$A59,Actuals!$E$5:$E$304,DATE(BudgetYear,5,1))))</f>
        <v/>
      </c>
      <c r="H59" s="12">
        <f>IF($A59="","",IF(DATE(BudgetYear,6,1)&gt;MonthStart,"",Budget!$C$28-SUMIFS(Actuals!$D$5:$D$304,Actuals!$B$5:$B$304,$A59,Actuals!$E$5:$E$304,DATE(BudgetYear,6,1))))</f>
        <v/>
      </c>
      <c r="I59" s="12">
        <f>IF($A59="","",IF(DATE(BudgetYear,7,1)&gt;MonthStart,"",Budget!$C$28-SUMIFS(Actuals!$D$5:$D$304,Actuals!$B$5:$B$304,$A59,Actuals!$E$5:$E$304,DATE(BudgetYear,7,1))))</f>
        <v/>
      </c>
      <c r="J59" s="12">
        <f>IF($A59="","",IF(DATE(BudgetYear,8,1)&gt;MonthStart,"",Budget!$C$28-SUMIFS(Actuals!$D$5:$D$304,Actuals!$B$5:$B$304,$A59,Actuals!$E$5:$E$304,DATE(BudgetYear,8,1))))</f>
        <v/>
      </c>
      <c r="K59" s="12">
        <f>IF($A59="","",IF(DATE(BudgetYear,9,1)&gt;MonthStart,"",Budget!$C$28-SUMIFS(Actuals!$D$5:$D$304,Actuals!$B$5:$B$304,$A59,Actuals!$E$5:$E$304,DATE(BudgetYear,9,1))))</f>
        <v/>
      </c>
      <c r="L59" s="12">
        <f>IF($A59="","",IF(DATE(BudgetYear,10,1)&gt;MonthStart,"",Budget!$C$28-SUMIFS(Actuals!$D$5:$D$304,Actuals!$B$5:$B$304,$A59,Actuals!$E$5:$E$304,DATE(BudgetYear,10,1))))</f>
        <v/>
      </c>
      <c r="M59" s="12">
        <f>IF($A59="","",IF(DATE(BudgetYear,11,1)&gt;MonthStart,"",Budget!$C$28-SUMIFS(Actuals!$D$5:$D$304,Actuals!$B$5:$B$304,$A59,Actuals!$E$5:$E$304,DATE(BudgetYear,11,1))))</f>
        <v/>
      </c>
      <c r="N59" s="12">
        <f>IF($A59="","",IF(DATE(BudgetYear,12,1)&gt;MonthStart,"",Budget!$C$28-SUMIFS(Actuals!$D$5:$D$304,Actuals!$B$5:$B$304,$A59,Actuals!$E$5:$E$304,DATE(BudgetYear,12,1))))</f>
        <v/>
      </c>
      <c r="O59" s="22">
        <f>IF($A59="","",SUM($C59:$N59))</f>
        <v/>
      </c>
    </row>
    <row r="60">
      <c r="A60" s="18">
        <f>IF(Budget!$A$29="","",Budget!$A$29)</f>
        <v/>
      </c>
      <c r="B60" s="18">
        <f>IF($A60="","",Budget!$B$29)</f>
        <v/>
      </c>
      <c r="C60" s="12">
        <f>IF($A60="","",IF(DATE(BudgetYear,1,1)&gt;MonthStart,"",Budget!$C$29-SUMIFS(Actuals!$D$5:$D$304,Actuals!$B$5:$B$304,$A60,Actuals!$E$5:$E$304,DATE(BudgetYear,1,1))))</f>
        <v/>
      </c>
      <c r="D60" s="12">
        <f>IF($A60="","",IF(DATE(BudgetYear,2,1)&gt;MonthStart,"",Budget!$C$29-SUMIFS(Actuals!$D$5:$D$304,Actuals!$B$5:$B$304,$A60,Actuals!$E$5:$E$304,DATE(BudgetYear,2,1))))</f>
        <v/>
      </c>
      <c r="E60" s="12">
        <f>IF($A60="","",IF(DATE(BudgetYear,3,1)&gt;MonthStart,"",Budget!$C$29-SUMIFS(Actuals!$D$5:$D$304,Actuals!$B$5:$B$304,$A60,Actuals!$E$5:$E$304,DATE(BudgetYear,3,1))))</f>
        <v/>
      </c>
      <c r="F60" s="12">
        <f>IF($A60="","",IF(DATE(BudgetYear,4,1)&gt;MonthStart,"",Budget!$C$29-SUMIFS(Actuals!$D$5:$D$304,Actuals!$B$5:$B$304,$A60,Actuals!$E$5:$E$304,DATE(BudgetYear,4,1))))</f>
        <v/>
      </c>
      <c r="G60" s="12">
        <f>IF($A60="","",IF(DATE(BudgetYear,5,1)&gt;MonthStart,"",Budget!$C$29-SUMIFS(Actuals!$D$5:$D$304,Actuals!$B$5:$B$304,$A60,Actuals!$E$5:$E$304,DATE(BudgetYear,5,1))))</f>
        <v/>
      </c>
      <c r="H60" s="12">
        <f>IF($A60="","",IF(DATE(BudgetYear,6,1)&gt;MonthStart,"",Budget!$C$29-SUMIFS(Actuals!$D$5:$D$304,Actuals!$B$5:$B$304,$A60,Actuals!$E$5:$E$304,DATE(BudgetYear,6,1))))</f>
        <v/>
      </c>
      <c r="I60" s="12">
        <f>IF($A60="","",IF(DATE(BudgetYear,7,1)&gt;MonthStart,"",Budget!$C$29-SUMIFS(Actuals!$D$5:$D$304,Actuals!$B$5:$B$304,$A60,Actuals!$E$5:$E$304,DATE(BudgetYear,7,1))))</f>
        <v/>
      </c>
      <c r="J60" s="12">
        <f>IF($A60="","",IF(DATE(BudgetYear,8,1)&gt;MonthStart,"",Budget!$C$29-SUMIFS(Actuals!$D$5:$D$304,Actuals!$B$5:$B$304,$A60,Actuals!$E$5:$E$304,DATE(BudgetYear,8,1))))</f>
        <v/>
      </c>
      <c r="K60" s="12">
        <f>IF($A60="","",IF(DATE(BudgetYear,9,1)&gt;MonthStart,"",Budget!$C$29-SUMIFS(Actuals!$D$5:$D$304,Actuals!$B$5:$B$304,$A60,Actuals!$E$5:$E$304,DATE(BudgetYear,9,1))))</f>
        <v/>
      </c>
      <c r="L60" s="12">
        <f>IF($A60="","",IF(DATE(BudgetYear,10,1)&gt;MonthStart,"",Budget!$C$29-SUMIFS(Actuals!$D$5:$D$304,Actuals!$B$5:$B$304,$A60,Actuals!$E$5:$E$304,DATE(BudgetYear,10,1))))</f>
        <v/>
      </c>
      <c r="M60" s="12">
        <f>IF($A60="","",IF(DATE(BudgetYear,11,1)&gt;MonthStart,"",Budget!$C$29-SUMIFS(Actuals!$D$5:$D$304,Actuals!$B$5:$B$304,$A60,Actuals!$E$5:$E$304,DATE(BudgetYear,11,1))))</f>
        <v/>
      </c>
      <c r="N60" s="12">
        <f>IF($A60="","",IF(DATE(BudgetYear,12,1)&gt;MonthStart,"",Budget!$C$29-SUMIFS(Actuals!$D$5:$D$304,Actuals!$B$5:$B$304,$A60,Actuals!$E$5:$E$304,DATE(BudgetYear,12,1))))</f>
        <v/>
      </c>
      <c r="O60" s="22">
        <f>IF($A60="","",SUM($C60:$N60))</f>
        <v/>
      </c>
    </row>
    <row r="61">
      <c r="A61" s="18">
        <f>IF(Budget!$A$30="","",Budget!$A$30)</f>
        <v/>
      </c>
      <c r="B61" s="18">
        <f>IF($A61="","",Budget!$B$30)</f>
        <v/>
      </c>
      <c r="C61" s="12">
        <f>IF($A61="","",IF(DATE(BudgetYear,1,1)&gt;MonthStart,"",Budget!$C$30-SUMIFS(Actuals!$D$5:$D$304,Actuals!$B$5:$B$304,$A61,Actuals!$E$5:$E$304,DATE(BudgetYear,1,1))))</f>
        <v/>
      </c>
      <c r="D61" s="12">
        <f>IF($A61="","",IF(DATE(BudgetYear,2,1)&gt;MonthStart,"",Budget!$C$30-SUMIFS(Actuals!$D$5:$D$304,Actuals!$B$5:$B$304,$A61,Actuals!$E$5:$E$304,DATE(BudgetYear,2,1))))</f>
        <v/>
      </c>
      <c r="E61" s="12">
        <f>IF($A61="","",IF(DATE(BudgetYear,3,1)&gt;MonthStart,"",Budget!$C$30-SUMIFS(Actuals!$D$5:$D$304,Actuals!$B$5:$B$304,$A61,Actuals!$E$5:$E$304,DATE(BudgetYear,3,1))))</f>
        <v/>
      </c>
      <c r="F61" s="12">
        <f>IF($A61="","",IF(DATE(BudgetYear,4,1)&gt;MonthStart,"",Budget!$C$30-SUMIFS(Actuals!$D$5:$D$304,Actuals!$B$5:$B$304,$A61,Actuals!$E$5:$E$304,DATE(BudgetYear,4,1))))</f>
        <v/>
      </c>
      <c r="G61" s="12">
        <f>IF($A61="","",IF(DATE(BudgetYear,5,1)&gt;MonthStart,"",Budget!$C$30-SUMIFS(Actuals!$D$5:$D$304,Actuals!$B$5:$B$304,$A61,Actuals!$E$5:$E$304,DATE(BudgetYear,5,1))))</f>
        <v/>
      </c>
      <c r="H61" s="12">
        <f>IF($A61="","",IF(DATE(BudgetYear,6,1)&gt;MonthStart,"",Budget!$C$30-SUMIFS(Actuals!$D$5:$D$304,Actuals!$B$5:$B$304,$A61,Actuals!$E$5:$E$304,DATE(BudgetYear,6,1))))</f>
        <v/>
      </c>
      <c r="I61" s="12">
        <f>IF($A61="","",IF(DATE(BudgetYear,7,1)&gt;MonthStart,"",Budget!$C$30-SUMIFS(Actuals!$D$5:$D$304,Actuals!$B$5:$B$304,$A61,Actuals!$E$5:$E$304,DATE(BudgetYear,7,1))))</f>
        <v/>
      </c>
      <c r="J61" s="12">
        <f>IF($A61="","",IF(DATE(BudgetYear,8,1)&gt;MonthStart,"",Budget!$C$30-SUMIFS(Actuals!$D$5:$D$304,Actuals!$B$5:$B$304,$A61,Actuals!$E$5:$E$304,DATE(BudgetYear,8,1))))</f>
        <v/>
      </c>
      <c r="K61" s="12">
        <f>IF($A61="","",IF(DATE(BudgetYear,9,1)&gt;MonthStart,"",Budget!$C$30-SUMIFS(Actuals!$D$5:$D$304,Actuals!$B$5:$B$304,$A61,Actuals!$E$5:$E$304,DATE(BudgetYear,9,1))))</f>
        <v/>
      </c>
      <c r="L61" s="12">
        <f>IF($A61="","",IF(DATE(BudgetYear,10,1)&gt;MonthStart,"",Budget!$C$30-SUMIFS(Actuals!$D$5:$D$304,Actuals!$B$5:$B$304,$A61,Actuals!$E$5:$E$304,DATE(BudgetYear,10,1))))</f>
        <v/>
      </c>
      <c r="M61" s="12">
        <f>IF($A61="","",IF(DATE(BudgetYear,11,1)&gt;MonthStart,"",Budget!$C$30-SUMIFS(Actuals!$D$5:$D$304,Actuals!$B$5:$B$304,$A61,Actuals!$E$5:$E$304,DATE(BudgetYear,11,1))))</f>
        <v/>
      </c>
      <c r="N61" s="12">
        <f>IF($A61="","",IF(DATE(BudgetYear,12,1)&gt;MonthStart,"",Budget!$C$30-SUMIFS(Actuals!$D$5:$D$304,Actuals!$B$5:$B$304,$A61,Actuals!$E$5:$E$304,DATE(BudgetYear,12,1))))</f>
        <v/>
      </c>
      <c r="O61" s="22">
        <f>IF($A61="","",SUM($C61:$N61))</f>
        <v/>
      </c>
    </row>
    <row r="62">
      <c r="A62" s="18">
        <f>IF(Budget!$A$31="","",Budget!$A$31)</f>
        <v/>
      </c>
      <c r="B62" s="18">
        <f>IF($A62="","",Budget!$B$31)</f>
        <v/>
      </c>
      <c r="C62" s="12">
        <f>IF($A62="","",IF(DATE(BudgetYear,1,1)&gt;MonthStart,"",Budget!$C$31-SUMIFS(Actuals!$D$5:$D$304,Actuals!$B$5:$B$304,$A62,Actuals!$E$5:$E$304,DATE(BudgetYear,1,1))))</f>
        <v/>
      </c>
      <c r="D62" s="12">
        <f>IF($A62="","",IF(DATE(BudgetYear,2,1)&gt;MonthStart,"",Budget!$C$31-SUMIFS(Actuals!$D$5:$D$304,Actuals!$B$5:$B$304,$A62,Actuals!$E$5:$E$304,DATE(BudgetYear,2,1))))</f>
        <v/>
      </c>
      <c r="E62" s="12">
        <f>IF($A62="","",IF(DATE(BudgetYear,3,1)&gt;MonthStart,"",Budget!$C$31-SUMIFS(Actuals!$D$5:$D$304,Actuals!$B$5:$B$304,$A62,Actuals!$E$5:$E$304,DATE(BudgetYear,3,1))))</f>
        <v/>
      </c>
      <c r="F62" s="12">
        <f>IF($A62="","",IF(DATE(BudgetYear,4,1)&gt;MonthStart,"",Budget!$C$31-SUMIFS(Actuals!$D$5:$D$304,Actuals!$B$5:$B$304,$A62,Actuals!$E$5:$E$304,DATE(BudgetYear,4,1))))</f>
        <v/>
      </c>
      <c r="G62" s="12">
        <f>IF($A62="","",IF(DATE(BudgetYear,5,1)&gt;MonthStart,"",Budget!$C$31-SUMIFS(Actuals!$D$5:$D$304,Actuals!$B$5:$B$304,$A62,Actuals!$E$5:$E$304,DATE(BudgetYear,5,1))))</f>
        <v/>
      </c>
      <c r="H62" s="12">
        <f>IF($A62="","",IF(DATE(BudgetYear,6,1)&gt;MonthStart,"",Budget!$C$31-SUMIFS(Actuals!$D$5:$D$304,Actuals!$B$5:$B$304,$A62,Actuals!$E$5:$E$304,DATE(BudgetYear,6,1))))</f>
        <v/>
      </c>
      <c r="I62" s="12">
        <f>IF($A62="","",IF(DATE(BudgetYear,7,1)&gt;MonthStart,"",Budget!$C$31-SUMIFS(Actuals!$D$5:$D$304,Actuals!$B$5:$B$304,$A62,Actuals!$E$5:$E$304,DATE(BudgetYear,7,1))))</f>
        <v/>
      </c>
      <c r="J62" s="12">
        <f>IF($A62="","",IF(DATE(BudgetYear,8,1)&gt;MonthStart,"",Budget!$C$31-SUMIFS(Actuals!$D$5:$D$304,Actuals!$B$5:$B$304,$A62,Actuals!$E$5:$E$304,DATE(BudgetYear,8,1))))</f>
        <v/>
      </c>
      <c r="K62" s="12">
        <f>IF($A62="","",IF(DATE(BudgetYear,9,1)&gt;MonthStart,"",Budget!$C$31-SUMIFS(Actuals!$D$5:$D$304,Actuals!$B$5:$B$304,$A62,Actuals!$E$5:$E$304,DATE(BudgetYear,9,1))))</f>
        <v/>
      </c>
      <c r="L62" s="12">
        <f>IF($A62="","",IF(DATE(BudgetYear,10,1)&gt;MonthStart,"",Budget!$C$31-SUMIFS(Actuals!$D$5:$D$304,Actuals!$B$5:$B$304,$A62,Actuals!$E$5:$E$304,DATE(BudgetYear,10,1))))</f>
        <v/>
      </c>
      <c r="M62" s="12">
        <f>IF($A62="","",IF(DATE(BudgetYear,11,1)&gt;MonthStart,"",Budget!$C$31-SUMIFS(Actuals!$D$5:$D$304,Actuals!$B$5:$B$304,$A62,Actuals!$E$5:$E$304,DATE(BudgetYear,11,1))))</f>
        <v/>
      </c>
      <c r="N62" s="12">
        <f>IF($A62="","",IF(DATE(BudgetYear,12,1)&gt;MonthStart,"",Budget!$C$31-SUMIFS(Actuals!$D$5:$D$304,Actuals!$B$5:$B$304,$A62,Actuals!$E$5:$E$304,DATE(BudgetYear,12,1))))</f>
        <v/>
      </c>
      <c r="O62" s="22">
        <f>IF($A62="","",SUM($C62:$N62))</f>
        <v/>
      </c>
    </row>
    <row r="63">
      <c r="A63" s="18">
        <f>IF(Budget!$A$32="","",Budget!$A$32)</f>
        <v/>
      </c>
      <c r="B63" s="18">
        <f>IF($A63="","",Budget!$B$32)</f>
        <v/>
      </c>
      <c r="C63" s="12">
        <f>IF($A63="","",IF(DATE(BudgetYear,1,1)&gt;MonthStart,"",Budget!$C$32-SUMIFS(Actuals!$D$5:$D$304,Actuals!$B$5:$B$304,$A63,Actuals!$E$5:$E$304,DATE(BudgetYear,1,1))))</f>
        <v/>
      </c>
      <c r="D63" s="12">
        <f>IF($A63="","",IF(DATE(BudgetYear,2,1)&gt;MonthStart,"",Budget!$C$32-SUMIFS(Actuals!$D$5:$D$304,Actuals!$B$5:$B$304,$A63,Actuals!$E$5:$E$304,DATE(BudgetYear,2,1))))</f>
        <v/>
      </c>
      <c r="E63" s="12">
        <f>IF($A63="","",IF(DATE(BudgetYear,3,1)&gt;MonthStart,"",Budget!$C$32-SUMIFS(Actuals!$D$5:$D$304,Actuals!$B$5:$B$304,$A63,Actuals!$E$5:$E$304,DATE(BudgetYear,3,1))))</f>
        <v/>
      </c>
      <c r="F63" s="12">
        <f>IF($A63="","",IF(DATE(BudgetYear,4,1)&gt;MonthStart,"",Budget!$C$32-SUMIFS(Actuals!$D$5:$D$304,Actuals!$B$5:$B$304,$A63,Actuals!$E$5:$E$304,DATE(BudgetYear,4,1))))</f>
        <v/>
      </c>
      <c r="G63" s="12">
        <f>IF($A63="","",IF(DATE(BudgetYear,5,1)&gt;MonthStart,"",Budget!$C$32-SUMIFS(Actuals!$D$5:$D$304,Actuals!$B$5:$B$304,$A63,Actuals!$E$5:$E$304,DATE(BudgetYear,5,1))))</f>
        <v/>
      </c>
      <c r="H63" s="12">
        <f>IF($A63="","",IF(DATE(BudgetYear,6,1)&gt;MonthStart,"",Budget!$C$32-SUMIFS(Actuals!$D$5:$D$304,Actuals!$B$5:$B$304,$A63,Actuals!$E$5:$E$304,DATE(BudgetYear,6,1))))</f>
        <v/>
      </c>
      <c r="I63" s="12">
        <f>IF($A63="","",IF(DATE(BudgetYear,7,1)&gt;MonthStart,"",Budget!$C$32-SUMIFS(Actuals!$D$5:$D$304,Actuals!$B$5:$B$304,$A63,Actuals!$E$5:$E$304,DATE(BudgetYear,7,1))))</f>
        <v/>
      </c>
      <c r="J63" s="12">
        <f>IF($A63="","",IF(DATE(BudgetYear,8,1)&gt;MonthStart,"",Budget!$C$32-SUMIFS(Actuals!$D$5:$D$304,Actuals!$B$5:$B$304,$A63,Actuals!$E$5:$E$304,DATE(BudgetYear,8,1))))</f>
        <v/>
      </c>
      <c r="K63" s="12">
        <f>IF($A63="","",IF(DATE(BudgetYear,9,1)&gt;MonthStart,"",Budget!$C$32-SUMIFS(Actuals!$D$5:$D$304,Actuals!$B$5:$B$304,$A63,Actuals!$E$5:$E$304,DATE(BudgetYear,9,1))))</f>
        <v/>
      </c>
      <c r="L63" s="12">
        <f>IF($A63="","",IF(DATE(BudgetYear,10,1)&gt;MonthStart,"",Budget!$C$32-SUMIFS(Actuals!$D$5:$D$304,Actuals!$B$5:$B$304,$A63,Actuals!$E$5:$E$304,DATE(BudgetYear,10,1))))</f>
        <v/>
      </c>
      <c r="M63" s="12">
        <f>IF($A63="","",IF(DATE(BudgetYear,11,1)&gt;MonthStart,"",Budget!$C$32-SUMIFS(Actuals!$D$5:$D$304,Actuals!$B$5:$B$304,$A63,Actuals!$E$5:$E$304,DATE(BudgetYear,11,1))))</f>
        <v/>
      </c>
      <c r="N63" s="12">
        <f>IF($A63="","",IF(DATE(BudgetYear,12,1)&gt;MonthStart,"",Budget!$C$32-SUMIFS(Actuals!$D$5:$D$304,Actuals!$B$5:$B$304,$A63,Actuals!$E$5:$E$304,DATE(BudgetYear,12,1))))</f>
        <v/>
      </c>
      <c r="O63" s="22">
        <f>IF($A63="","",SUM($C63:$N63))</f>
        <v/>
      </c>
    </row>
    <row r="64">
      <c r="A64" s="18">
        <f>IF(Budget!$A$33="","",Budget!$A$33)</f>
        <v/>
      </c>
      <c r="B64" s="18">
        <f>IF($A64="","",Budget!$B$33)</f>
        <v/>
      </c>
      <c r="C64" s="12">
        <f>IF($A64="","",IF(DATE(BudgetYear,1,1)&gt;MonthStart,"",Budget!$C$33-SUMIFS(Actuals!$D$5:$D$304,Actuals!$B$5:$B$304,$A64,Actuals!$E$5:$E$304,DATE(BudgetYear,1,1))))</f>
        <v/>
      </c>
      <c r="D64" s="12">
        <f>IF($A64="","",IF(DATE(BudgetYear,2,1)&gt;MonthStart,"",Budget!$C$33-SUMIFS(Actuals!$D$5:$D$304,Actuals!$B$5:$B$304,$A64,Actuals!$E$5:$E$304,DATE(BudgetYear,2,1))))</f>
        <v/>
      </c>
      <c r="E64" s="12">
        <f>IF($A64="","",IF(DATE(BudgetYear,3,1)&gt;MonthStart,"",Budget!$C$33-SUMIFS(Actuals!$D$5:$D$304,Actuals!$B$5:$B$304,$A64,Actuals!$E$5:$E$304,DATE(BudgetYear,3,1))))</f>
        <v/>
      </c>
      <c r="F64" s="12">
        <f>IF($A64="","",IF(DATE(BudgetYear,4,1)&gt;MonthStart,"",Budget!$C$33-SUMIFS(Actuals!$D$5:$D$304,Actuals!$B$5:$B$304,$A64,Actuals!$E$5:$E$304,DATE(BudgetYear,4,1))))</f>
        <v/>
      </c>
      <c r="G64" s="12">
        <f>IF($A64="","",IF(DATE(BudgetYear,5,1)&gt;MonthStart,"",Budget!$C$33-SUMIFS(Actuals!$D$5:$D$304,Actuals!$B$5:$B$304,$A64,Actuals!$E$5:$E$304,DATE(BudgetYear,5,1))))</f>
        <v/>
      </c>
      <c r="H64" s="12">
        <f>IF($A64="","",IF(DATE(BudgetYear,6,1)&gt;MonthStart,"",Budget!$C$33-SUMIFS(Actuals!$D$5:$D$304,Actuals!$B$5:$B$304,$A64,Actuals!$E$5:$E$304,DATE(BudgetYear,6,1))))</f>
        <v/>
      </c>
      <c r="I64" s="12">
        <f>IF($A64="","",IF(DATE(BudgetYear,7,1)&gt;MonthStart,"",Budget!$C$33-SUMIFS(Actuals!$D$5:$D$304,Actuals!$B$5:$B$304,$A64,Actuals!$E$5:$E$304,DATE(BudgetYear,7,1))))</f>
        <v/>
      </c>
      <c r="J64" s="12">
        <f>IF($A64="","",IF(DATE(BudgetYear,8,1)&gt;MonthStart,"",Budget!$C$33-SUMIFS(Actuals!$D$5:$D$304,Actuals!$B$5:$B$304,$A64,Actuals!$E$5:$E$304,DATE(BudgetYear,8,1))))</f>
        <v/>
      </c>
      <c r="K64" s="12">
        <f>IF($A64="","",IF(DATE(BudgetYear,9,1)&gt;MonthStart,"",Budget!$C$33-SUMIFS(Actuals!$D$5:$D$304,Actuals!$B$5:$B$304,$A64,Actuals!$E$5:$E$304,DATE(BudgetYear,9,1))))</f>
        <v/>
      </c>
      <c r="L64" s="12">
        <f>IF($A64="","",IF(DATE(BudgetYear,10,1)&gt;MonthStart,"",Budget!$C$33-SUMIFS(Actuals!$D$5:$D$304,Actuals!$B$5:$B$304,$A64,Actuals!$E$5:$E$304,DATE(BudgetYear,10,1))))</f>
        <v/>
      </c>
      <c r="M64" s="12">
        <f>IF($A64="","",IF(DATE(BudgetYear,11,1)&gt;MonthStart,"",Budget!$C$33-SUMIFS(Actuals!$D$5:$D$304,Actuals!$B$5:$B$304,$A64,Actuals!$E$5:$E$304,DATE(BudgetYear,11,1))))</f>
        <v/>
      </c>
      <c r="N64" s="12">
        <f>IF($A64="","",IF(DATE(BudgetYear,12,1)&gt;MonthStart,"",Budget!$C$33-SUMIFS(Actuals!$D$5:$D$304,Actuals!$B$5:$B$304,$A64,Actuals!$E$5:$E$304,DATE(BudgetYear,12,1))))</f>
        <v/>
      </c>
      <c r="O64" s="22">
        <f>IF($A64="","",SUM($C64:$N64))</f>
        <v/>
      </c>
    </row>
    <row r="65">
      <c r="A65" s="18">
        <f>IF(Budget!$A$34="","",Budget!$A$34)</f>
        <v/>
      </c>
      <c r="B65" s="18">
        <f>IF($A65="","",Budget!$B$34)</f>
        <v/>
      </c>
      <c r="C65" s="12">
        <f>IF($A65="","",IF(DATE(BudgetYear,1,1)&gt;MonthStart,"",Budget!$C$34-SUMIFS(Actuals!$D$5:$D$304,Actuals!$B$5:$B$304,$A65,Actuals!$E$5:$E$304,DATE(BudgetYear,1,1))))</f>
        <v/>
      </c>
      <c r="D65" s="12">
        <f>IF($A65="","",IF(DATE(BudgetYear,2,1)&gt;MonthStart,"",Budget!$C$34-SUMIFS(Actuals!$D$5:$D$304,Actuals!$B$5:$B$304,$A65,Actuals!$E$5:$E$304,DATE(BudgetYear,2,1))))</f>
        <v/>
      </c>
      <c r="E65" s="12">
        <f>IF($A65="","",IF(DATE(BudgetYear,3,1)&gt;MonthStart,"",Budget!$C$34-SUMIFS(Actuals!$D$5:$D$304,Actuals!$B$5:$B$304,$A65,Actuals!$E$5:$E$304,DATE(BudgetYear,3,1))))</f>
        <v/>
      </c>
      <c r="F65" s="12">
        <f>IF($A65="","",IF(DATE(BudgetYear,4,1)&gt;MonthStart,"",Budget!$C$34-SUMIFS(Actuals!$D$5:$D$304,Actuals!$B$5:$B$304,$A65,Actuals!$E$5:$E$304,DATE(BudgetYear,4,1))))</f>
        <v/>
      </c>
      <c r="G65" s="12">
        <f>IF($A65="","",IF(DATE(BudgetYear,5,1)&gt;MonthStart,"",Budget!$C$34-SUMIFS(Actuals!$D$5:$D$304,Actuals!$B$5:$B$304,$A65,Actuals!$E$5:$E$304,DATE(BudgetYear,5,1))))</f>
        <v/>
      </c>
      <c r="H65" s="12">
        <f>IF($A65="","",IF(DATE(BudgetYear,6,1)&gt;MonthStart,"",Budget!$C$34-SUMIFS(Actuals!$D$5:$D$304,Actuals!$B$5:$B$304,$A65,Actuals!$E$5:$E$304,DATE(BudgetYear,6,1))))</f>
        <v/>
      </c>
      <c r="I65" s="12">
        <f>IF($A65="","",IF(DATE(BudgetYear,7,1)&gt;MonthStart,"",Budget!$C$34-SUMIFS(Actuals!$D$5:$D$304,Actuals!$B$5:$B$304,$A65,Actuals!$E$5:$E$304,DATE(BudgetYear,7,1))))</f>
        <v/>
      </c>
      <c r="J65" s="12">
        <f>IF($A65="","",IF(DATE(BudgetYear,8,1)&gt;MonthStart,"",Budget!$C$34-SUMIFS(Actuals!$D$5:$D$304,Actuals!$B$5:$B$304,$A65,Actuals!$E$5:$E$304,DATE(BudgetYear,8,1))))</f>
        <v/>
      </c>
      <c r="K65" s="12">
        <f>IF($A65="","",IF(DATE(BudgetYear,9,1)&gt;MonthStart,"",Budget!$C$34-SUMIFS(Actuals!$D$5:$D$304,Actuals!$B$5:$B$304,$A65,Actuals!$E$5:$E$304,DATE(BudgetYear,9,1))))</f>
        <v/>
      </c>
      <c r="L65" s="12">
        <f>IF($A65="","",IF(DATE(BudgetYear,10,1)&gt;MonthStart,"",Budget!$C$34-SUMIFS(Actuals!$D$5:$D$304,Actuals!$B$5:$B$304,$A65,Actuals!$E$5:$E$304,DATE(BudgetYear,10,1))))</f>
        <v/>
      </c>
      <c r="M65" s="12">
        <f>IF($A65="","",IF(DATE(BudgetYear,11,1)&gt;MonthStart,"",Budget!$C$34-SUMIFS(Actuals!$D$5:$D$304,Actuals!$B$5:$B$304,$A65,Actuals!$E$5:$E$304,DATE(BudgetYear,11,1))))</f>
        <v/>
      </c>
      <c r="N65" s="12">
        <f>IF($A65="","",IF(DATE(BudgetYear,12,1)&gt;MonthStart,"",Budget!$C$34-SUMIFS(Actuals!$D$5:$D$304,Actuals!$B$5:$B$304,$A65,Actuals!$E$5:$E$304,DATE(BudgetYear,12,1))))</f>
        <v/>
      </c>
      <c r="O65" s="22">
        <f>IF($A65="","",SUM($C65:$N65))</f>
        <v/>
      </c>
    </row>
    <row r="66">
      <c r="A66" s="18">
        <f>IF(Budget!$A$35="","",Budget!$A$35)</f>
        <v/>
      </c>
      <c r="B66" s="18">
        <f>IF($A66="","",Budget!$B$35)</f>
        <v/>
      </c>
      <c r="C66" s="12">
        <f>IF($A66="","",IF(DATE(BudgetYear,1,1)&gt;MonthStart,"",Budget!$C$35-SUMIFS(Actuals!$D$5:$D$304,Actuals!$B$5:$B$304,$A66,Actuals!$E$5:$E$304,DATE(BudgetYear,1,1))))</f>
        <v/>
      </c>
      <c r="D66" s="12">
        <f>IF($A66="","",IF(DATE(BudgetYear,2,1)&gt;MonthStart,"",Budget!$C$35-SUMIFS(Actuals!$D$5:$D$304,Actuals!$B$5:$B$304,$A66,Actuals!$E$5:$E$304,DATE(BudgetYear,2,1))))</f>
        <v/>
      </c>
      <c r="E66" s="12">
        <f>IF($A66="","",IF(DATE(BudgetYear,3,1)&gt;MonthStart,"",Budget!$C$35-SUMIFS(Actuals!$D$5:$D$304,Actuals!$B$5:$B$304,$A66,Actuals!$E$5:$E$304,DATE(BudgetYear,3,1))))</f>
        <v/>
      </c>
      <c r="F66" s="12">
        <f>IF($A66="","",IF(DATE(BudgetYear,4,1)&gt;MonthStart,"",Budget!$C$35-SUMIFS(Actuals!$D$5:$D$304,Actuals!$B$5:$B$304,$A66,Actuals!$E$5:$E$304,DATE(BudgetYear,4,1))))</f>
        <v/>
      </c>
      <c r="G66" s="12">
        <f>IF($A66="","",IF(DATE(BudgetYear,5,1)&gt;MonthStart,"",Budget!$C$35-SUMIFS(Actuals!$D$5:$D$304,Actuals!$B$5:$B$304,$A66,Actuals!$E$5:$E$304,DATE(BudgetYear,5,1))))</f>
        <v/>
      </c>
      <c r="H66" s="12">
        <f>IF($A66="","",IF(DATE(BudgetYear,6,1)&gt;MonthStart,"",Budget!$C$35-SUMIFS(Actuals!$D$5:$D$304,Actuals!$B$5:$B$304,$A66,Actuals!$E$5:$E$304,DATE(BudgetYear,6,1))))</f>
        <v/>
      </c>
      <c r="I66" s="12">
        <f>IF($A66="","",IF(DATE(BudgetYear,7,1)&gt;MonthStart,"",Budget!$C$35-SUMIFS(Actuals!$D$5:$D$304,Actuals!$B$5:$B$304,$A66,Actuals!$E$5:$E$304,DATE(BudgetYear,7,1))))</f>
        <v/>
      </c>
      <c r="J66" s="12">
        <f>IF($A66="","",IF(DATE(BudgetYear,8,1)&gt;MonthStart,"",Budget!$C$35-SUMIFS(Actuals!$D$5:$D$304,Actuals!$B$5:$B$304,$A66,Actuals!$E$5:$E$304,DATE(BudgetYear,8,1))))</f>
        <v/>
      </c>
      <c r="K66" s="12">
        <f>IF($A66="","",IF(DATE(BudgetYear,9,1)&gt;MonthStart,"",Budget!$C$35-SUMIFS(Actuals!$D$5:$D$304,Actuals!$B$5:$B$304,$A66,Actuals!$E$5:$E$304,DATE(BudgetYear,9,1))))</f>
        <v/>
      </c>
      <c r="L66" s="12">
        <f>IF($A66="","",IF(DATE(BudgetYear,10,1)&gt;MonthStart,"",Budget!$C$35-SUMIFS(Actuals!$D$5:$D$304,Actuals!$B$5:$B$304,$A66,Actuals!$E$5:$E$304,DATE(BudgetYear,10,1))))</f>
        <v/>
      </c>
      <c r="M66" s="12">
        <f>IF($A66="","",IF(DATE(BudgetYear,11,1)&gt;MonthStart,"",Budget!$C$35-SUMIFS(Actuals!$D$5:$D$304,Actuals!$B$5:$B$304,$A66,Actuals!$E$5:$E$304,DATE(BudgetYear,11,1))))</f>
        <v/>
      </c>
      <c r="N66" s="12">
        <f>IF($A66="","",IF(DATE(BudgetYear,12,1)&gt;MonthStart,"",Budget!$C$35-SUMIFS(Actuals!$D$5:$D$304,Actuals!$B$5:$B$304,$A66,Actuals!$E$5:$E$304,DATE(BudgetYear,12,1))))</f>
        <v/>
      </c>
      <c r="O66" s="22">
        <f>IF($A66="","",SUM($C66:$N66))</f>
        <v/>
      </c>
    </row>
    <row r="67">
      <c r="A67" s="18">
        <f>IF(Budget!$A$36="","",Budget!$A$36)</f>
        <v/>
      </c>
      <c r="B67" s="18">
        <f>IF($A67="","",Budget!$B$36)</f>
        <v/>
      </c>
      <c r="C67" s="12">
        <f>IF($A67="","",IF(DATE(BudgetYear,1,1)&gt;MonthStart,"",Budget!$C$36-SUMIFS(Actuals!$D$5:$D$304,Actuals!$B$5:$B$304,$A67,Actuals!$E$5:$E$304,DATE(BudgetYear,1,1))))</f>
        <v/>
      </c>
      <c r="D67" s="12">
        <f>IF($A67="","",IF(DATE(BudgetYear,2,1)&gt;MonthStart,"",Budget!$C$36-SUMIFS(Actuals!$D$5:$D$304,Actuals!$B$5:$B$304,$A67,Actuals!$E$5:$E$304,DATE(BudgetYear,2,1))))</f>
        <v/>
      </c>
      <c r="E67" s="12">
        <f>IF($A67="","",IF(DATE(BudgetYear,3,1)&gt;MonthStart,"",Budget!$C$36-SUMIFS(Actuals!$D$5:$D$304,Actuals!$B$5:$B$304,$A67,Actuals!$E$5:$E$304,DATE(BudgetYear,3,1))))</f>
        <v/>
      </c>
      <c r="F67" s="12">
        <f>IF($A67="","",IF(DATE(BudgetYear,4,1)&gt;MonthStart,"",Budget!$C$36-SUMIFS(Actuals!$D$5:$D$304,Actuals!$B$5:$B$304,$A67,Actuals!$E$5:$E$304,DATE(BudgetYear,4,1))))</f>
        <v/>
      </c>
      <c r="G67" s="12">
        <f>IF($A67="","",IF(DATE(BudgetYear,5,1)&gt;MonthStart,"",Budget!$C$36-SUMIFS(Actuals!$D$5:$D$304,Actuals!$B$5:$B$304,$A67,Actuals!$E$5:$E$304,DATE(BudgetYear,5,1))))</f>
        <v/>
      </c>
      <c r="H67" s="12">
        <f>IF($A67="","",IF(DATE(BudgetYear,6,1)&gt;MonthStart,"",Budget!$C$36-SUMIFS(Actuals!$D$5:$D$304,Actuals!$B$5:$B$304,$A67,Actuals!$E$5:$E$304,DATE(BudgetYear,6,1))))</f>
        <v/>
      </c>
      <c r="I67" s="12">
        <f>IF($A67="","",IF(DATE(BudgetYear,7,1)&gt;MonthStart,"",Budget!$C$36-SUMIFS(Actuals!$D$5:$D$304,Actuals!$B$5:$B$304,$A67,Actuals!$E$5:$E$304,DATE(BudgetYear,7,1))))</f>
        <v/>
      </c>
      <c r="J67" s="12">
        <f>IF($A67="","",IF(DATE(BudgetYear,8,1)&gt;MonthStart,"",Budget!$C$36-SUMIFS(Actuals!$D$5:$D$304,Actuals!$B$5:$B$304,$A67,Actuals!$E$5:$E$304,DATE(BudgetYear,8,1))))</f>
        <v/>
      </c>
      <c r="K67" s="12">
        <f>IF($A67="","",IF(DATE(BudgetYear,9,1)&gt;MonthStart,"",Budget!$C$36-SUMIFS(Actuals!$D$5:$D$304,Actuals!$B$5:$B$304,$A67,Actuals!$E$5:$E$304,DATE(BudgetYear,9,1))))</f>
        <v/>
      </c>
      <c r="L67" s="12">
        <f>IF($A67="","",IF(DATE(BudgetYear,10,1)&gt;MonthStart,"",Budget!$C$36-SUMIFS(Actuals!$D$5:$D$304,Actuals!$B$5:$B$304,$A67,Actuals!$E$5:$E$304,DATE(BudgetYear,10,1))))</f>
        <v/>
      </c>
      <c r="M67" s="12">
        <f>IF($A67="","",IF(DATE(BudgetYear,11,1)&gt;MonthStart,"",Budget!$C$36-SUMIFS(Actuals!$D$5:$D$304,Actuals!$B$5:$B$304,$A67,Actuals!$E$5:$E$304,DATE(BudgetYear,11,1))))</f>
        <v/>
      </c>
      <c r="N67" s="12">
        <f>IF($A67="","",IF(DATE(BudgetYear,12,1)&gt;MonthStart,"",Budget!$C$36-SUMIFS(Actuals!$D$5:$D$304,Actuals!$B$5:$B$304,$A67,Actuals!$E$5:$E$304,DATE(BudgetYear,12,1))))</f>
        <v/>
      </c>
      <c r="O67" s="22">
        <f>IF($A67="","",SUM($C67:$N67))</f>
        <v/>
      </c>
    </row>
    <row r="68">
      <c r="A68" s="18">
        <f>IF(Budget!$A$37="","",Budget!$A$37)</f>
        <v/>
      </c>
      <c r="B68" s="18">
        <f>IF($A68="","",Budget!$B$37)</f>
        <v/>
      </c>
      <c r="C68" s="12">
        <f>IF($A68="","",IF(DATE(BudgetYear,1,1)&gt;MonthStart,"",Budget!$C$37-SUMIFS(Actuals!$D$5:$D$304,Actuals!$B$5:$B$304,$A68,Actuals!$E$5:$E$304,DATE(BudgetYear,1,1))))</f>
        <v/>
      </c>
      <c r="D68" s="12">
        <f>IF($A68="","",IF(DATE(BudgetYear,2,1)&gt;MonthStart,"",Budget!$C$37-SUMIFS(Actuals!$D$5:$D$304,Actuals!$B$5:$B$304,$A68,Actuals!$E$5:$E$304,DATE(BudgetYear,2,1))))</f>
        <v/>
      </c>
      <c r="E68" s="12">
        <f>IF($A68="","",IF(DATE(BudgetYear,3,1)&gt;MonthStart,"",Budget!$C$37-SUMIFS(Actuals!$D$5:$D$304,Actuals!$B$5:$B$304,$A68,Actuals!$E$5:$E$304,DATE(BudgetYear,3,1))))</f>
        <v/>
      </c>
      <c r="F68" s="12">
        <f>IF($A68="","",IF(DATE(BudgetYear,4,1)&gt;MonthStart,"",Budget!$C$37-SUMIFS(Actuals!$D$5:$D$304,Actuals!$B$5:$B$304,$A68,Actuals!$E$5:$E$304,DATE(BudgetYear,4,1))))</f>
        <v/>
      </c>
      <c r="G68" s="12">
        <f>IF($A68="","",IF(DATE(BudgetYear,5,1)&gt;MonthStart,"",Budget!$C$37-SUMIFS(Actuals!$D$5:$D$304,Actuals!$B$5:$B$304,$A68,Actuals!$E$5:$E$304,DATE(BudgetYear,5,1))))</f>
        <v/>
      </c>
      <c r="H68" s="12">
        <f>IF($A68="","",IF(DATE(BudgetYear,6,1)&gt;MonthStart,"",Budget!$C$37-SUMIFS(Actuals!$D$5:$D$304,Actuals!$B$5:$B$304,$A68,Actuals!$E$5:$E$304,DATE(BudgetYear,6,1))))</f>
        <v/>
      </c>
      <c r="I68" s="12">
        <f>IF($A68="","",IF(DATE(BudgetYear,7,1)&gt;MonthStart,"",Budget!$C$37-SUMIFS(Actuals!$D$5:$D$304,Actuals!$B$5:$B$304,$A68,Actuals!$E$5:$E$304,DATE(BudgetYear,7,1))))</f>
        <v/>
      </c>
      <c r="J68" s="12">
        <f>IF($A68="","",IF(DATE(BudgetYear,8,1)&gt;MonthStart,"",Budget!$C$37-SUMIFS(Actuals!$D$5:$D$304,Actuals!$B$5:$B$304,$A68,Actuals!$E$5:$E$304,DATE(BudgetYear,8,1))))</f>
        <v/>
      </c>
      <c r="K68" s="12">
        <f>IF($A68="","",IF(DATE(BudgetYear,9,1)&gt;MonthStart,"",Budget!$C$37-SUMIFS(Actuals!$D$5:$D$304,Actuals!$B$5:$B$304,$A68,Actuals!$E$5:$E$304,DATE(BudgetYear,9,1))))</f>
        <v/>
      </c>
      <c r="L68" s="12">
        <f>IF($A68="","",IF(DATE(BudgetYear,10,1)&gt;MonthStart,"",Budget!$C$37-SUMIFS(Actuals!$D$5:$D$304,Actuals!$B$5:$B$304,$A68,Actuals!$E$5:$E$304,DATE(BudgetYear,10,1))))</f>
        <v/>
      </c>
      <c r="M68" s="12">
        <f>IF($A68="","",IF(DATE(BudgetYear,11,1)&gt;MonthStart,"",Budget!$C$37-SUMIFS(Actuals!$D$5:$D$304,Actuals!$B$5:$B$304,$A68,Actuals!$E$5:$E$304,DATE(BudgetYear,11,1))))</f>
        <v/>
      </c>
      <c r="N68" s="12">
        <f>IF($A68="","",IF(DATE(BudgetYear,12,1)&gt;MonthStart,"",Budget!$C$37-SUMIFS(Actuals!$D$5:$D$304,Actuals!$B$5:$B$304,$A68,Actuals!$E$5:$E$304,DATE(BudgetYear,12,1))))</f>
        <v/>
      </c>
      <c r="O68" s="22">
        <f>IF($A68="","",SUM($C68:$N68))</f>
        <v/>
      </c>
    </row>
    <row r="69">
      <c r="A69" s="18">
        <f>IF(Budget!$A$38="","",Budget!$A$38)</f>
        <v/>
      </c>
      <c r="B69" s="18">
        <f>IF($A69="","",Budget!$B$38)</f>
        <v/>
      </c>
      <c r="C69" s="12">
        <f>IF($A69="","",IF(DATE(BudgetYear,1,1)&gt;MonthStart,"",Budget!$C$38-SUMIFS(Actuals!$D$5:$D$304,Actuals!$B$5:$B$304,$A69,Actuals!$E$5:$E$304,DATE(BudgetYear,1,1))))</f>
        <v/>
      </c>
      <c r="D69" s="12">
        <f>IF($A69="","",IF(DATE(BudgetYear,2,1)&gt;MonthStart,"",Budget!$C$38-SUMIFS(Actuals!$D$5:$D$304,Actuals!$B$5:$B$304,$A69,Actuals!$E$5:$E$304,DATE(BudgetYear,2,1))))</f>
        <v/>
      </c>
      <c r="E69" s="12">
        <f>IF($A69="","",IF(DATE(BudgetYear,3,1)&gt;MonthStart,"",Budget!$C$38-SUMIFS(Actuals!$D$5:$D$304,Actuals!$B$5:$B$304,$A69,Actuals!$E$5:$E$304,DATE(BudgetYear,3,1))))</f>
        <v/>
      </c>
      <c r="F69" s="12">
        <f>IF($A69="","",IF(DATE(BudgetYear,4,1)&gt;MonthStart,"",Budget!$C$38-SUMIFS(Actuals!$D$5:$D$304,Actuals!$B$5:$B$304,$A69,Actuals!$E$5:$E$304,DATE(BudgetYear,4,1))))</f>
        <v/>
      </c>
      <c r="G69" s="12">
        <f>IF($A69="","",IF(DATE(BudgetYear,5,1)&gt;MonthStart,"",Budget!$C$38-SUMIFS(Actuals!$D$5:$D$304,Actuals!$B$5:$B$304,$A69,Actuals!$E$5:$E$304,DATE(BudgetYear,5,1))))</f>
        <v/>
      </c>
      <c r="H69" s="12">
        <f>IF($A69="","",IF(DATE(BudgetYear,6,1)&gt;MonthStart,"",Budget!$C$38-SUMIFS(Actuals!$D$5:$D$304,Actuals!$B$5:$B$304,$A69,Actuals!$E$5:$E$304,DATE(BudgetYear,6,1))))</f>
        <v/>
      </c>
      <c r="I69" s="12">
        <f>IF($A69="","",IF(DATE(BudgetYear,7,1)&gt;MonthStart,"",Budget!$C$38-SUMIFS(Actuals!$D$5:$D$304,Actuals!$B$5:$B$304,$A69,Actuals!$E$5:$E$304,DATE(BudgetYear,7,1))))</f>
        <v/>
      </c>
      <c r="J69" s="12">
        <f>IF($A69="","",IF(DATE(BudgetYear,8,1)&gt;MonthStart,"",Budget!$C$38-SUMIFS(Actuals!$D$5:$D$304,Actuals!$B$5:$B$304,$A69,Actuals!$E$5:$E$304,DATE(BudgetYear,8,1))))</f>
        <v/>
      </c>
      <c r="K69" s="12">
        <f>IF($A69="","",IF(DATE(BudgetYear,9,1)&gt;MonthStart,"",Budget!$C$38-SUMIFS(Actuals!$D$5:$D$304,Actuals!$B$5:$B$304,$A69,Actuals!$E$5:$E$304,DATE(BudgetYear,9,1))))</f>
        <v/>
      </c>
      <c r="L69" s="12">
        <f>IF($A69="","",IF(DATE(BudgetYear,10,1)&gt;MonthStart,"",Budget!$C$38-SUMIFS(Actuals!$D$5:$D$304,Actuals!$B$5:$B$304,$A69,Actuals!$E$5:$E$304,DATE(BudgetYear,10,1))))</f>
        <v/>
      </c>
      <c r="M69" s="12">
        <f>IF($A69="","",IF(DATE(BudgetYear,11,1)&gt;MonthStart,"",Budget!$C$38-SUMIFS(Actuals!$D$5:$D$304,Actuals!$B$5:$B$304,$A69,Actuals!$E$5:$E$304,DATE(BudgetYear,11,1))))</f>
        <v/>
      </c>
      <c r="N69" s="12">
        <f>IF($A69="","",IF(DATE(BudgetYear,12,1)&gt;MonthStart,"",Budget!$C$38-SUMIFS(Actuals!$D$5:$D$304,Actuals!$B$5:$B$304,$A69,Actuals!$E$5:$E$304,DATE(BudgetYear,12,1))))</f>
        <v/>
      </c>
      <c r="O69" s="22">
        <f>IF($A69="","",SUM($C69:$N69))</f>
        <v/>
      </c>
    </row>
    <row r="70">
      <c r="A70" s="18">
        <f>IF(Budget!$A$39="","",Budget!$A$39)</f>
        <v/>
      </c>
      <c r="B70" s="18">
        <f>IF($A70="","",Budget!$B$39)</f>
        <v/>
      </c>
      <c r="C70" s="12">
        <f>IF($A70="","",IF(DATE(BudgetYear,1,1)&gt;MonthStart,"",Budget!$C$39-SUMIFS(Actuals!$D$5:$D$304,Actuals!$B$5:$B$304,$A70,Actuals!$E$5:$E$304,DATE(BudgetYear,1,1))))</f>
        <v/>
      </c>
      <c r="D70" s="12">
        <f>IF($A70="","",IF(DATE(BudgetYear,2,1)&gt;MonthStart,"",Budget!$C$39-SUMIFS(Actuals!$D$5:$D$304,Actuals!$B$5:$B$304,$A70,Actuals!$E$5:$E$304,DATE(BudgetYear,2,1))))</f>
        <v/>
      </c>
      <c r="E70" s="12">
        <f>IF($A70="","",IF(DATE(BudgetYear,3,1)&gt;MonthStart,"",Budget!$C$39-SUMIFS(Actuals!$D$5:$D$304,Actuals!$B$5:$B$304,$A70,Actuals!$E$5:$E$304,DATE(BudgetYear,3,1))))</f>
        <v/>
      </c>
      <c r="F70" s="12">
        <f>IF($A70="","",IF(DATE(BudgetYear,4,1)&gt;MonthStart,"",Budget!$C$39-SUMIFS(Actuals!$D$5:$D$304,Actuals!$B$5:$B$304,$A70,Actuals!$E$5:$E$304,DATE(BudgetYear,4,1))))</f>
        <v/>
      </c>
      <c r="G70" s="12">
        <f>IF($A70="","",IF(DATE(BudgetYear,5,1)&gt;MonthStart,"",Budget!$C$39-SUMIFS(Actuals!$D$5:$D$304,Actuals!$B$5:$B$304,$A70,Actuals!$E$5:$E$304,DATE(BudgetYear,5,1))))</f>
        <v/>
      </c>
      <c r="H70" s="12">
        <f>IF($A70="","",IF(DATE(BudgetYear,6,1)&gt;MonthStart,"",Budget!$C$39-SUMIFS(Actuals!$D$5:$D$304,Actuals!$B$5:$B$304,$A70,Actuals!$E$5:$E$304,DATE(BudgetYear,6,1))))</f>
        <v/>
      </c>
      <c r="I70" s="12">
        <f>IF($A70="","",IF(DATE(BudgetYear,7,1)&gt;MonthStart,"",Budget!$C$39-SUMIFS(Actuals!$D$5:$D$304,Actuals!$B$5:$B$304,$A70,Actuals!$E$5:$E$304,DATE(BudgetYear,7,1))))</f>
        <v/>
      </c>
      <c r="J70" s="12">
        <f>IF($A70="","",IF(DATE(BudgetYear,8,1)&gt;MonthStart,"",Budget!$C$39-SUMIFS(Actuals!$D$5:$D$304,Actuals!$B$5:$B$304,$A70,Actuals!$E$5:$E$304,DATE(BudgetYear,8,1))))</f>
        <v/>
      </c>
      <c r="K70" s="12">
        <f>IF($A70="","",IF(DATE(BudgetYear,9,1)&gt;MonthStart,"",Budget!$C$39-SUMIFS(Actuals!$D$5:$D$304,Actuals!$B$5:$B$304,$A70,Actuals!$E$5:$E$304,DATE(BudgetYear,9,1))))</f>
        <v/>
      </c>
      <c r="L70" s="12">
        <f>IF($A70="","",IF(DATE(BudgetYear,10,1)&gt;MonthStart,"",Budget!$C$39-SUMIFS(Actuals!$D$5:$D$304,Actuals!$B$5:$B$304,$A70,Actuals!$E$5:$E$304,DATE(BudgetYear,10,1))))</f>
        <v/>
      </c>
      <c r="M70" s="12">
        <f>IF($A70="","",IF(DATE(BudgetYear,11,1)&gt;MonthStart,"",Budget!$C$39-SUMIFS(Actuals!$D$5:$D$304,Actuals!$B$5:$B$304,$A70,Actuals!$E$5:$E$304,DATE(BudgetYear,11,1))))</f>
        <v/>
      </c>
      <c r="N70" s="12">
        <f>IF($A70="","",IF(DATE(BudgetYear,12,1)&gt;MonthStart,"",Budget!$C$39-SUMIFS(Actuals!$D$5:$D$304,Actuals!$B$5:$B$304,$A70,Actuals!$E$5:$E$304,DATE(BudgetYear,12,1))))</f>
        <v/>
      </c>
      <c r="O70" s="22">
        <f>IF($A70="","",SUM($C70:$N70))</f>
        <v/>
      </c>
    </row>
    <row r="71">
      <c r="A71" s="18">
        <f>IF(Budget!$A$40="","",Budget!$A$40)</f>
        <v/>
      </c>
      <c r="B71" s="18">
        <f>IF($A71="","",Budget!$B$40)</f>
        <v/>
      </c>
      <c r="C71" s="12">
        <f>IF($A71="","",IF(DATE(BudgetYear,1,1)&gt;MonthStart,"",Budget!$C$40-SUMIFS(Actuals!$D$5:$D$304,Actuals!$B$5:$B$304,$A71,Actuals!$E$5:$E$304,DATE(BudgetYear,1,1))))</f>
        <v/>
      </c>
      <c r="D71" s="12">
        <f>IF($A71="","",IF(DATE(BudgetYear,2,1)&gt;MonthStart,"",Budget!$C$40-SUMIFS(Actuals!$D$5:$D$304,Actuals!$B$5:$B$304,$A71,Actuals!$E$5:$E$304,DATE(BudgetYear,2,1))))</f>
        <v/>
      </c>
      <c r="E71" s="12">
        <f>IF($A71="","",IF(DATE(BudgetYear,3,1)&gt;MonthStart,"",Budget!$C$40-SUMIFS(Actuals!$D$5:$D$304,Actuals!$B$5:$B$304,$A71,Actuals!$E$5:$E$304,DATE(BudgetYear,3,1))))</f>
        <v/>
      </c>
      <c r="F71" s="12">
        <f>IF($A71="","",IF(DATE(BudgetYear,4,1)&gt;MonthStart,"",Budget!$C$40-SUMIFS(Actuals!$D$5:$D$304,Actuals!$B$5:$B$304,$A71,Actuals!$E$5:$E$304,DATE(BudgetYear,4,1))))</f>
        <v/>
      </c>
      <c r="G71" s="12">
        <f>IF($A71="","",IF(DATE(BudgetYear,5,1)&gt;MonthStart,"",Budget!$C$40-SUMIFS(Actuals!$D$5:$D$304,Actuals!$B$5:$B$304,$A71,Actuals!$E$5:$E$304,DATE(BudgetYear,5,1))))</f>
        <v/>
      </c>
      <c r="H71" s="12">
        <f>IF($A71="","",IF(DATE(BudgetYear,6,1)&gt;MonthStart,"",Budget!$C$40-SUMIFS(Actuals!$D$5:$D$304,Actuals!$B$5:$B$304,$A71,Actuals!$E$5:$E$304,DATE(BudgetYear,6,1))))</f>
        <v/>
      </c>
      <c r="I71" s="12">
        <f>IF($A71="","",IF(DATE(BudgetYear,7,1)&gt;MonthStart,"",Budget!$C$40-SUMIFS(Actuals!$D$5:$D$304,Actuals!$B$5:$B$304,$A71,Actuals!$E$5:$E$304,DATE(BudgetYear,7,1))))</f>
        <v/>
      </c>
      <c r="J71" s="12">
        <f>IF($A71="","",IF(DATE(BudgetYear,8,1)&gt;MonthStart,"",Budget!$C$40-SUMIFS(Actuals!$D$5:$D$304,Actuals!$B$5:$B$304,$A71,Actuals!$E$5:$E$304,DATE(BudgetYear,8,1))))</f>
        <v/>
      </c>
      <c r="K71" s="12">
        <f>IF($A71="","",IF(DATE(BudgetYear,9,1)&gt;MonthStart,"",Budget!$C$40-SUMIFS(Actuals!$D$5:$D$304,Actuals!$B$5:$B$304,$A71,Actuals!$E$5:$E$304,DATE(BudgetYear,9,1))))</f>
        <v/>
      </c>
      <c r="L71" s="12">
        <f>IF($A71="","",IF(DATE(BudgetYear,10,1)&gt;MonthStart,"",Budget!$C$40-SUMIFS(Actuals!$D$5:$D$304,Actuals!$B$5:$B$304,$A71,Actuals!$E$5:$E$304,DATE(BudgetYear,10,1))))</f>
        <v/>
      </c>
      <c r="M71" s="12">
        <f>IF($A71="","",IF(DATE(BudgetYear,11,1)&gt;MonthStart,"",Budget!$C$40-SUMIFS(Actuals!$D$5:$D$304,Actuals!$B$5:$B$304,$A71,Actuals!$E$5:$E$304,DATE(BudgetYear,11,1))))</f>
        <v/>
      </c>
      <c r="N71" s="12">
        <f>IF($A71="","",IF(DATE(BudgetYear,12,1)&gt;MonthStart,"",Budget!$C$40-SUMIFS(Actuals!$D$5:$D$304,Actuals!$B$5:$B$304,$A71,Actuals!$E$5:$E$304,DATE(BudgetYear,12,1))))</f>
        <v/>
      </c>
      <c r="O71" s="22">
        <f>IF($A71="","",SUM($C71:$N71))</f>
        <v/>
      </c>
    </row>
    <row r="72">
      <c r="A72" s="18">
        <f>IF(Budget!$A$41="","",Budget!$A$41)</f>
        <v/>
      </c>
      <c r="B72" s="18">
        <f>IF($A72="","",Budget!$B$41)</f>
        <v/>
      </c>
      <c r="C72" s="12">
        <f>IF($A72="","",IF(DATE(BudgetYear,1,1)&gt;MonthStart,"",Budget!$C$41-SUMIFS(Actuals!$D$5:$D$304,Actuals!$B$5:$B$304,$A72,Actuals!$E$5:$E$304,DATE(BudgetYear,1,1))))</f>
        <v/>
      </c>
      <c r="D72" s="12">
        <f>IF($A72="","",IF(DATE(BudgetYear,2,1)&gt;MonthStart,"",Budget!$C$41-SUMIFS(Actuals!$D$5:$D$304,Actuals!$B$5:$B$304,$A72,Actuals!$E$5:$E$304,DATE(BudgetYear,2,1))))</f>
        <v/>
      </c>
      <c r="E72" s="12">
        <f>IF($A72="","",IF(DATE(BudgetYear,3,1)&gt;MonthStart,"",Budget!$C$41-SUMIFS(Actuals!$D$5:$D$304,Actuals!$B$5:$B$304,$A72,Actuals!$E$5:$E$304,DATE(BudgetYear,3,1))))</f>
        <v/>
      </c>
      <c r="F72" s="12">
        <f>IF($A72="","",IF(DATE(BudgetYear,4,1)&gt;MonthStart,"",Budget!$C$41-SUMIFS(Actuals!$D$5:$D$304,Actuals!$B$5:$B$304,$A72,Actuals!$E$5:$E$304,DATE(BudgetYear,4,1))))</f>
        <v/>
      </c>
      <c r="G72" s="12">
        <f>IF($A72="","",IF(DATE(BudgetYear,5,1)&gt;MonthStart,"",Budget!$C$41-SUMIFS(Actuals!$D$5:$D$304,Actuals!$B$5:$B$304,$A72,Actuals!$E$5:$E$304,DATE(BudgetYear,5,1))))</f>
        <v/>
      </c>
      <c r="H72" s="12">
        <f>IF($A72="","",IF(DATE(BudgetYear,6,1)&gt;MonthStart,"",Budget!$C$41-SUMIFS(Actuals!$D$5:$D$304,Actuals!$B$5:$B$304,$A72,Actuals!$E$5:$E$304,DATE(BudgetYear,6,1))))</f>
        <v/>
      </c>
      <c r="I72" s="12">
        <f>IF($A72="","",IF(DATE(BudgetYear,7,1)&gt;MonthStart,"",Budget!$C$41-SUMIFS(Actuals!$D$5:$D$304,Actuals!$B$5:$B$304,$A72,Actuals!$E$5:$E$304,DATE(BudgetYear,7,1))))</f>
        <v/>
      </c>
      <c r="J72" s="12">
        <f>IF($A72="","",IF(DATE(BudgetYear,8,1)&gt;MonthStart,"",Budget!$C$41-SUMIFS(Actuals!$D$5:$D$304,Actuals!$B$5:$B$304,$A72,Actuals!$E$5:$E$304,DATE(BudgetYear,8,1))))</f>
        <v/>
      </c>
      <c r="K72" s="12">
        <f>IF($A72="","",IF(DATE(BudgetYear,9,1)&gt;MonthStart,"",Budget!$C$41-SUMIFS(Actuals!$D$5:$D$304,Actuals!$B$5:$B$304,$A72,Actuals!$E$5:$E$304,DATE(BudgetYear,9,1))))</f>
        <v/>
      </c>
      <c r="L72" s="12">
        <f>IF($A72="","",IF(DATE(BudgetYear,10,1)&gt;MonthStart,"",Budget!$C$41-SUMIFS(Actuals!$D$5:$D$304,Actuals!$B$5:$B$304,$A72,Actuals!$E$5:$E$304,DATE(BudgetYear,10,1))))</f>
        <v/>
      </c>
      <c r="M72" s="12">
        <f>IF($A72="","",IF(DATE(BudgetYear,11,1)&gt;MonthStart,"",Budget!$C$41-SUMIFS(Actuals!$D$5:$D$304,Actuals!$B$5:$B$304,$A72,Actuals!$E$5:$E$304,DATE(BudgetYear,11,1))))</f>
        <v/>
      </c>
      <c r="N72" s="12">
        <f>IF($A72="","",IF(DATE(BudgetYear,12,1)&gt;MonthStart,"",Budget!$C$41-SUMIFS(Actuals!$D$5:$D$304,Actuals!$B$5:$B$304,$A72,Actuals!$E$5:$E$304,DATE(BudgetYear,12,1))))</f>
        <v/>
      </c>
      <c r="O72" s="22">
        <f>IF($A72="","",SUM($C72:$N72))</f>
        <v/>
      </c>
    </row>
    <row r="73">
      <c r="A73" s="18">
        <f>IF(Budget!$A$42="","",Budget!$A$42)</f>
        <v/>
      </c>
      <c r="B73" s="18">
        <f>IF($A73="","",Budget!$B$42)</f>
        <v/>
      </c>
      <c r="C73" s="12">
        <f>IF($A73="","",IF(DATE(BudgetYear,1,1)&gt;MonthStart,"",Budget!$C$42-SUMIFS(Actuals!$D$5:$D$304,Actuals!$B$5:$B$304,$A73,Actuals!$E$5:$E$304,DATE(BudgetYear,1,1))))</f>
        <v/>
      </c>
      <c r="D73" s="12">
        <f>IF($A73="","",IF(DATE(BudgetYear,2,1)&gt;MonthStart,"",Budget!$C$42-SUMIFS(Actuals!$D$5:$D$304,Actuals!$B$5:$B$304,$A73,Actuals!$E$5:$E$304,DATE(BudgetYear,2,1))))</f>
        <v/>
      </c>
      <c r="E73" s="12">
        <f>IF($A73="","",IF(DATE(BudgetYear,3,1)&gt;MonthStart,"",Budget!$C$42-SUMIFS(Actuals!$D$5:$D$304,Actuals!$B$5:$B$304,$A73,Actuals!$E$5:$E$304,DATE(BudgetYear,3,1))))</f>
        <v/>
      </c>
      <c r="F73" s="12">
        <f>IF($A73="","",IF(DATE(BudgetYear,4,1)&gt;MonthStart,"",Budget!$C$42-SUMIFS(Actuals!$D$5:$D$304,Actuals!$B$5:$B$304,$A73,Actuals!$E$5:$E$304,DATE(BudgetYear,4,1))))</f>
        <v/>
      </c>
      <c r="G73" s="12">
        <f>IF($A73="","",IF(DATE(BudgetYear,5,1)&gt;MonthStart,"",Budget!$C$42-SUMIFS(Actuals!$D$5:$D$304,Actuals!$B$5:$B$304,$A73,Actuals!$E$5:$E$304,DATE(BudgetYear,5,1))))</f>
        <v/>
      </c>
      <c r="H73" s="12">
        <f>IF($A73="","",IF(DATE(BudgetYear,6,1)&gt;MonthStart,"",Budget!$C$42-SUMIFS(Actuals!$D$5:$D$304,Actuals!$B$5:$B$304,$A73,Actuals!$E$5:$E$304,DATE(BudgetYear,6,1))))</f>
        <v/>
      </c>
      <c r="I73" s="12">
        <f>IF($A73="","",IF(DATE(BudgetYear,7,1)&gt;MonthStart,"",Budget!$C$42-SUMIFS(Actuals!$D$5:$D$304,Actuals!$B$5:$B$304,$A73,Actuals!$E$5:$E$304,DATE(BudgetYear,7,1))))</f>
        <v/>
      </c>
      <c r="J73" s="12">
        <f>IF($A73="","",IF(DATE(BudgetYear,8,1)&gt;MonthStart,"",Budget!$C$42-SUMIFS(Actuals!$D$5:$D$304,Actuals!$B$5:$B$304,$A73,Actuals!$E$5:$E$304,DATE(BudgetYear,8,1))))</f>
        <v/>
      </c>
      <c r="K73" s="12">
        <f>IF($A73="","",IF(DATE(BudgetYear,9,1)&gt;MonthStart,"",Budget!$C$42-SUMIFS(Actuals!$D$5:$D$304,Actuals!$B$5:$B$304,$A73,Actuals!$E$5:$E$304,DATE(BudgetYear,9,1))))</f>
        <v/>
      </c>
      <c r="L73" s="12">
        <f>IF($A73="","",IF(DATE(BudgetYear,10,1)&gt;MonthStart,"",Budget!$C$42-SUMIFS(Actuals!$D$5:$D$304,Actuals!$B$5:$B$304,$A73,Actuals!$E$5:$E$304,DATE(BudgetYear,10,1))))</f>
        <v/>
      </c>
      <c r="M73" s="12">
        <f>IF($A73="","",IF(DATE(BudgetYear,11,1)&gt;MonthStart,"",Budget!$C$42-SUMIFS(Actuals!$D$5:$D$304,Actuals!$B$5:$B$304,$A73,Actuals!$E$5:$E$304,DATE(BudgetYear,11,1))))</f>
        <v/>
      </c>
      <c r="N73" s="12">
        <f>IF($A73="","",IF(DATE(BudgetYear,12,1)&gt;MonthStart,"",Budget!$C$42-SUMIFS(Actuals!$D$5:$D$304,Actuals!$B$5:$B$304,$A73,Actuals!$E$5:$E$304,DATE(BudgetYear,12,1))))</f>
        <v/>
      </c>
      <c r="O73" s="22">
        <f>IF($A73="","",SUM($C73:$N73))</f>
        <v/>
      </c>
    </row>
    <row r="74">
      <c r="A74" s="18">
        <f>IF(Budget!$A$43="","",Budget!$A$43)</f>
        <v/>
      </c>
      <c r="B74" s="18">
        <f>IF($A74="","",Budget!$B$43)</f>
        <v/>
      </c>
      <c r="C74" s="12">
        <f>IF($A74="","",IF(DATE(BudgetYear,1,1)&gt;MonthStart,"",Budget!$C$43-SUMIFS(Actuals!$D$5:$D$304,Actuals!$B$5:$B$304,$A74,Actuals!$E$5:$E$304,DATE(BudgetYear,1,1))))</f>
        <v/>
      </c>
      <c r="D74" s="12">
        <f>IF($A74="","",IF(DATE(BudgetYear,2,1)&gt;MonthStart,"",Budget!$C$43-SUMIFS(Actuals!$D$5:$D$304,Actuals!$B$5:$B$304,$A74,Actuals!$E$5:$E$304,DATE(BudgetYear,2,1))))</f>
        <v/>
      </c>
      <c r="E74" s="12">
        <f>IF($A74="","",IF(DATE(BudgetYear,3,1)&gt;MonthStart,"",Budget!$C$43-SUMIFS(Actuals!$D$5:$D$304,Actuals!$B$5:$B$304,$A74,Actuals!$E$5:$E$304,DATE(BudgetYear,3,1))))</f>
        <v/>
      </c>
      <c r="F74" s="12">
        <f>IF($A74="","",IF(DATE(BudgetYear,4,1)&gt;MonthStart,"",Budget!$C$43-SUMIFS(Actuals!$D$5:$D$304,Actuals!$B$5:$B$304,$A74,Actuals!$E$5:$E$304,DATE(BudgetYear,4,1))))</f>
        <v/>
      </c>
      <c r="G74" s="12">
        <f>IF($A74="","",IF(DATE(BudgetYear,5,1)&gt;MonthStart,"",Budget!$C$43-SUMIFS(Actuals!$D$5:$D$304,Actuals!$B$5:$B$304,$A74,Actuals!$E$5:$E$304,DATE(BudgetYear,5,1))))</f>
        <v/>
      </c>
      <c r="H74" s="12">
        <f>IF($A74="","",IF(DATE(BudgetYear,6,1)&gt;MonthStart,"",Budget!$C$43-SUMIFS(Actuals!$D$5:$D$304,Actuals!$B$5:$B$304,$A74,Actuals!$E$5:$E$304,DATE(BudgetYear,6,1))))</f>
        <v/>
      </c>
      <c r="I74" s="12">
        <f>IF($A74="","",IF(DATE(BudgetYear,7,1)&gt;MonthStart,"",Budget!$C$43-SUMIFS(Actuals!$D$5:$D$304,Actuals!$B$5:$B$304,$A74,Actuals!$E$5:$E$304,DATE(BudgetYear,7,1))))</f>
        <v/>
      </c>
      <c r="J74" s="12">
        <f>IF($A74="","",IF(DATE(BudgetYear,8,1)&gt;MonthStart,"",Budget!$C$43-SUMIFS(Actuals!$D$5:$D$304,Actuals!$B$5:$B$304,$A74,Actuals!$E$5:$E$304,DATE(BudgetYear,8,1))))</f>
        <v/>
      </c>
      <c r="K74" s="12">
        <f>IF($A74="","",IF(DATE(BudgetYear,9,1)&gt;MonthStart,"",Budget!$C$43-SUMIFS(Actuals!$D$5:$D$304,Actuals!$B$5:$B$304,$A74,Actuals!$E$5:$E$304,DATE(BudgetYear,9,1))))</f>
        <v/>
      </c>
      <c r="L74" s="12">
        <f>IF($A74="","",IF(DATE(BudgetYear,10,1)&gt;MonthStart,"",Budget!$C$43-SUMIFS(Actuals!$D$5:$D$304,Actuals!$B$5:$B$304,$A74,Actuals!$E$5:$E$304,DATE(BudgetYear,10,1))))</f>
        <v/>
      </c>
      <c r="M74" s="12">
        <f>IF($A74="","",IF(DATE(BudgetYear,11,1)&gt;MonthStart,"",Budget!$C$43-SUMIFS(Actuals!$D$5:$D$304,Actuals!$B$5:$B$304,$A74,Actuals!$E$5:$E$304,DATE(BudgetYear,11,1))))</f>
        <v/>
      </c>
      <c r="N74" s="12">
        <f>IF($A74="","",IF(DATE(BudgetYear,12,1)&gt;MonthStart,"",Budget!$C$43-SUMIFS(Actuals!$D$5:$D$304,Actuals!$B$5:$B$304,$A74,Actuals!$E$5:$E$304,DATE(BudgetYear,12,1))))</f>
        <v/>
      </c>
      <c r="O74" s="22">
        <f>IF($A74="","",SUM($C74:$N74))</f>
        <v/>
      </c>
    </row>
    <row r="75">
      <c r="A75" s="18">
        <f>IF(Budget!$A$44="","",Budget!$A$44)</f>
        <v/>
      </c>
      <c r="B75" s="18">
        <f>IF($A75="","",Budget!$B$44)</f>
        <v/>
      </c>
      <c r="C75" s="12">
        <f>IF($A75="","",IF(DATE(BudgetYear,1,1)&gt;MonthStart,"",Budget!$C$44-SUMIFS(Actuals!$D$5:$D$304,Actuals!$B$5:$B$304,$A75,Actuals!$E$5:$E$304,DATE(BudgetYear,1,1))))</f>
        <v/>
      </c>
      <c r="D75" s="12">
        <f>IF($A75="","",IF(DATE(BudgetYear,2,1)&gt;MonthStart,"",Budget!$C$44-SUMIFS(Actuals!$D$5:$D$304,Actuals!$B$5:$B$304,$A75,Actuals!$E$5:$E$304,DATE(BudgetYear,2,1))))</f>
        <v/>
      </c>
      <c r="E75" s="12">
        <f>IF($A75="","",IF(DATE(BudgetYear,3,1)&gt;MonthStart,"",Budget!$C$44-SUMIFS(Actuals!$D$5:$D$304,Actuals!$B$5:$B$304,$A75,Actuals!$E$5:$E$304,DATE(BudgetYear,3,1))))</f>
        <v/>
      </c>
      <c r="F75" s="12">
        <f>IF($A75="","",IF(DATE(BudgetYear,4,1)&gt;MonthStart,"",Budget!$C$44-SUMIFS(Actuals!$D$5:$D$304,Actuals!$B$5:$B$304,$A75,Actuals!$E$5:$E$304,DATE(BudgetYear,4,1))))</f>
        <v/>
      </c>
      <c r="G75" s="12">
        <f>IF($A75="","",IF(DATE(BudgetYear,5,1)&gt;MonthStart,"",Budget!$C$44-SUMIFS(Actuals!$D$5:$D$304,Actuals!$B$5:$B$304,$A75,Actuals!$E$5:$E$304,DATE(BudgetYear,5,1))))</f>
        <v/>
      </c>
      <c r="H75" s="12">
        <f>IF($A75="","",IF(DATE(BudgetYear,6,1)&gt;MonthStart,"",Budget!$C$44-SUMIFS(Actuals!$D$5:$D$304,Actuals!$B$5:$B$304,$A75,Actuals!$E$5:$E$304,DATE(BudgetYear,6,1))))</f>
        <v/>
      </c>
      <c r="I75" s="12">
        <f>IF($A75="","",IF(DATE(BudgetYear,7,1)&gt;MonthStart,"",Budget!$C$44-SUMIFS(Actuals!$D$5:$D$304,Actuals!$B$5:$B$304,$A75,Actuals!$E$5:$E$304,DATE(BudgetYear,7,1))))</f>
        <v/>
      </c>
      <c r="J75" s="12">
        <f>IF($A75="","",IF(DATE(BudgetYear,8,1)&gt;MonthStart,"",Budget!$C$44-SUMIFS(Actuals!$D$5:$D$304,Actuals!$B$5:$B$304,$A75,Actuals!$E$5:$E$304,DATE(BudgetYear,8,1))))</f>
        <v/>
      </c>
      <c r="K75" s="12">
        <f>IF($A75="","",IF(DATE(BudgetYear,9,1)&gt;MonthStart,"",Budget!$C$44-SUMIFS(Actuals!$D$5:$D$304,Actuals!$B$5:$B$304,$A75,Actuals!$E$5:$E$304,DATE(BudgetYear,9,1))))</f>
        <v/>
      </c>
      <c r="L75" s="12">
        <f>IF($A75="","",IF(DATE(BudgetYear,10,1)&gt;MonthStart,"",Budget!$C$44-SUMIFS(Actuals!$D$5:$D$304,Actuals!$B$5:$B$304,$A75,Actuals!$E$5:$E$304,DATE(BudgetYear,10,1))))</f>
        <v/>
      </c>
      <c r="M75" s="12">
        <f>IF($A75="","",IF(DATE(BudgetYear,11,1)&gt;MonthStart,"",Budget!$C$44-SUMIFS(Actuals!$D$5:$D$304,Actuals!$B$5:$B$304,$A75,Actuals!$E$5:$E$304,DATE(BudgetYear,11,1))))</f>
        <v/>
      </c>
      <c r="N75" s="12">
        <f>IF($A75="","",IF(DATE(BudgetYear,12,1)&gt;MonthStart,"",Budget!$C$44-SUMIFS(Actuals!$D$5:$D$304,Actuals!$B$5:$B$304,$A75,Actuals!$E$5:$E$304,DATE(BudgetYear,12,1))))</f>
        <v/>
      </c>
      <c r="O75" s="22">
        <f>IF($A75="","",SUM($C75:$N75))</f>
        <v/>
      </c>
    </row>
    <row r="76">
      <c r="A76" s="18">
        <f>IF(Budget!$A$45="","",Budget!$A$45)</f>
        <v/>
      </c>
      <c r="B76" s="18">
        <f>IF($A76="","",Budget!$B$45)</f>
        <v/>
      </c>
      <c r="C76" s="12">
        <f>IF($A76="","",IF(DATE(BudgetYear,1,1)&gt;MonthStart,"",Budget!$C$45-SUMIFS(Actuals!$D$5:$D$304,Actuals!$B$5:$B$304,$A76,Actuals!$E$5:$E$304,DATE(BudgetYear,1,1))))</f>
        <v/>
      </c>
      <c r="D76" s="12">
        <f>IF($A76="","",IF(DATE(BudgetYear,2,1)&gt;MonthStart,"",Budget!$C$45-SUMIFS(Actuals!$D$5:$D$304,Actuals!$B$5:$B$304,$A76,Actuals!$E$5:$E$304,DATE(BudgetYear,2,1))))</f>
        <v/>
      </c>
      <c r="E76" s="12">
        <f>IF($A76="","",IF(DATE(BudgetYear,3,1)&gt;MonthStart,"",Budget!$C$45-SUMIFS(Actuals!$D$5:$D$304,Actuals!$B$5:$B$304,$A76,Actuals!$E$5:$E$304,DATE(BudgetYear,3,1))))</f>
        <v/>
      </c>
      <c r="F76" s="12">
        <f>IF($A76="","",IF(DATE(BudgetYear,4,1)&gt;MonthStart,"",Budget!$C$45-SUMIFS(Actuals!$D$5:$D$304,Actuals!$B$5:$B$304,$A76,Actuals!$E$5:$E$304,DATE(BudgetYear,4,1))))</f>
        <v/>
      </c>
      <c r="G76" s="12">
        <f>IF($A76="","",IF(DATE(BudgetYear,5,1)&gt;MonthStart,"",Budget!$C$45-SUMIFS(Actuals!$D$5:$D$304,Actuals!$B$5:$B$304,$A76,Actuals!$E$5:$E$304,DATE(BudgetYear,5,1))))</f>
        <v/>
      </c>
      <c r="H76" s="12">
        <f>IF($A76="","",IF(DATE(BudgetYear,6,1)&gt;MonthStart,"",Budget!$C$45-SUMIFS(Actuals!$D$5:$D$304,Actuals!$B$5:$B$304,$A76,Actuals!$E$5:$E$304,DATE(BudgetYear,6,1))))</f>
        <v/>
      </c>
      <c r="I76" s="12">
        <f>IF($A76="","",IF(DATE(BudgetYear,7,1)&gt;MonthStart,"",Budget!$C$45-SUMIFS(Actuals!$D$5:$D$304,Actuals!$B$5:$B$304,$A76,Actuals!$E$5:$E$304,DATE(BudgetYear,7,1))))</f>
        <v/>
      </c>
      <c r="J76" s="12">
        <f>IF($A76="","",IF(DATE(BudgetYear,8,1)&gt;MonthStart,"",Budget!$C$45-SUMIFS(Actuals!$D$5:$D$304,Actuals!$B$5:$B$304,$A76,Actuals!$E$5:$E$304,DATE(BudgetYear,8,1))))</f>
        <v/>
      </c>
      <c r="K76" s="12">
        <f>IF($A76="","",IF(DATE(BudgetYear,9,1)&gt;MonthStart,"",Budget!$C$45-SUMIFS(Actuals!$D$5:$D$304,Actuals!$B$5:$B$304,$A76,Actuals!$E$5:$E$304,DATE(BudgetYear,9,1))))</f>
        <v/>
      </c>
      <c r="L76" s="12">
        <f>IF($A76="","",IF(DATE(BudgetYear,10,1)&gt;MonthStart,"",Budget!$C$45-SUMIFS(Actuals!$D$5:$D$304,Actuals!$B$5:$B$304,$A76,Actuals!$E$5:$E$304,DATE(BudgetYear,10,1))))</f>
        <v/>
      </c>
      <c r="M76" s="12">
        <f>IF($A76="","",IF(DATE(BudgetYear,11,1)&gt;MonthStart,"",Budget!$C$45-SUMIFS(Actuals!$D$5:$D$304,Actuals!$B$5:$B$304,$A76,Actuals!$E$5:$E$304,DATE(BudgetYear,11,1))))</f>
        <v/>
      </c>
      <c r="N76" s="12">
        <f>IF($A76="","",IF(DATE(BudgetYear,12,1)&gt;MonthStart,"",Budget!$C$45-SUMIFS(Actuals!$D$5:$D$304,Actuals!$B$5:$B$304,$A76,Actuals!$E$5:$E$304,DATE(BudgetYear,12,1))))</f>
        <v/>
      </c>
      <c r="O76" s="22">
        <f>IF($A76="","",SUM($C76:$N76))</f>
        <v/>
      </c>
    </row>
    <row r="77">
      <c r="A77" s="18">
        <f>IF(Budget!$A$46="","",Budget!$A$46)</f>
        <v/>
      </c>
      <c r="B77" s="18">
        <f>IF($A77="","",Budget!$B$46)</f>
        <v/>
      </c>
      <c r="C77" s="12">
        <f>IF($A77="","",IF(DATE(BudgetYear,1,1)&gt;MonthStart,"",Budget!$C$46-SUMIFS(Actuals!$D$5:$D$304,Actuals!$B$5:$B$304,$A77,Actuals!$E$5:$E$304,DATE(BudgetYear,1,1))))</f>
        <v/>
      </c>
      <c r="D77" s="12">
        <f>IF($A77="","",IF(DATE(BudgetYear,2,1)&gt;MonthStart,"",Budget!$C$46-SUMIFS(Actuals!$D$5:$D$304,Actuals!$B$5:$B$304,$A77,Actuals!$E$5:$E$304,DATE(BudgetYear,2,1))))</f>
        <v/>
      </c>
      <c r="E77" s="12">
        <f>IF($A77="","",IF(DATE(BudgetYear,3,1)&gt;MonthStart,"",Budget!$C$46-SUMIFS(Actuals!$D$5:$D$304,Actuals!$B$5:$B$304,$A77,Actuals!$E$5:$E$304,DATE(BudgetYear,3,1))))</f>
        <v/>
      </c>
      <c r="F77" s="12">
        <f>IF($A77="","",IF(DATE(BudgetYear,4,1)&gt;MonthStart,"",Budget!$C$46-SUMIFS(Actuals!$D$5:$D$304,Actuals!$B$5:$B$304,$A77,Actuals!$E$5:$E$304,DATE(BudgetYear,4,1))))</f>
        <v/>
      </c>
      <c r="G77" s="12">
        <f>IF($A77="","",IF(DATE(BudgetYear,5,1)&gt;MonthStart,"",Budget!$C$46-SUMIFS(Actuals!$D$5:$D$304,Actuals!$B$5:$B$304,$A77,Actuals!$E$5:$E$304,DATE(BudgetYear,5,1))))</f>
        <v/>
      </c>
      <c r="H77" s="12">
        <f>IF($A77="","",IF(DATE(BudgetYear,6,1)&gt;MonthStart,"",Budget!$C$46-SUMIFS(Actuals!$D$5:$D$304,Actuals!$B$5:$B$304,$A77,Actuals!$E$5:$E$304,DATE(BudgetYear,6,1))))</f>
        <v/>
      </c>
      <c r="I77" s="12">
        <f>IF($A77="","",IF(DATE(BudgetYear,7,1)&gt;MonthStart,"",Budget!$C$46-SUMIFS(Actuals!$D$5:$D$304,Actuals!$B$5:$B$304,$A77,Actuals!$E$5:$E$304,DATE(BudgetYear,7,1))))</f>
        <v/>
      </c>
      <c r="J77" s="12">
        <f>IF($A77="","",IF(DATE(BudgetYear,8,1)&gt;MonthStart,"",Budget!$C$46-SUMIFS(Actuals!$D$5:$D$304,Actuals!$B$5:$B$304,$A77,Actuals!$E$5:$E$304,DATE(BudgetYear,8,1))))</f>
        <v/>
      </c>
      <c r="K77" s="12">
        <f>IF($A77="","",IF(DATE(BudgetYear,9,1)&gt;MonthStart,"",Budget!$C$46-SUMIFS(Actuals!$D$5:$D$304,Actuals!$B$5:$B$304,$A77,Actuals!$E$5:$E$304,DATE(BudgetYear,9,1))))</f>
        <v/>
      </c>
      <c r="L77" s="12">
        <f>IF($A77="","",IF(DATE(BudgetYear,10,1)&gt;MonthStart,"",Budget!$C$46-SUMIFS(Actuals!$D$5:$D$304,Actuals!$B$5:$B$304,$A77,Actuals!$E$5:$E$304,DATE(BudgetYear,10,1))))</f>
        <v/>
      </c>
      <c r="M77" s="12">
        <f>IF($A77="","",IF(DATE(BudgetYear,11,1)&gt;MonthStart,"",Budget!$C$46-SUMIFS(Actuals!$D$5:$D$304,Actuals!$B$5:$B$304,$A77,Actuals!$E$5:$E$304,DATE(BudgetYear,11,1))))</f>
        <v/>
      </c>
      <c r="N77" s="12">
        <f>IF($A77="","",IF(DATE(BudgetYear,12,1)&gt;MonthStart,"",Budget!$C$46-SUMIFS(Actuals!$D$5:$D$304,Actuals!$B$5:$B$304,$A77,Actuals!$E$5:$E$304,DATE(BudgetYear,12,1))))</f>
        <v/>
      </c>
      <c r="O77" s="22">
        <f>IF($A77="","",SUM($C77:$N77))</f>
        <v/>
      </c>
    </row>
    <row r="78">
      <c r="A78" s="18">
        <f>IF(Budget!$A$47="","",Budget!$A$47)</f>
        <v/>
      </c>
      <c r="B78" s="18">
        <f>IF($A78="","",Budget!$B$47)</f>
        <v/>
      </c>
      <c r="C78" s="12">
        <f>IF($A78="","",IF(DATE(BudgetYear,1,1)&gt;MonthStart,"",Budget!$C$47-SUMIFS(Actuals!$D$5:$D$304,Actuals!$B$5:$B$304,$A78,Actuals!$E$5:$E$304,DATE(BudgetYear,1,1))))</f>
        <v/>
      </c>
      <c r="D78" s="12">
        <f>IF($A78="","",IF(DATE(BudgetYear,2,1)&gt;MonthStart,"",Budget!$C$47-SUMIFS(Actuals!$D$5:$D$304,Actuals!$B$5:$B$304,$A78,Actuals!$E$5:$E$304,DATE(BudgetYear,2,1))))</f>
        <v/>
      </c>
      <c r="E78" s="12">
        <f>IF($A78="","",IF(DATE(BudgetYear,3,1)&gt;MonthStart,"",Budget!$C$47-SUMIFS(Actuals!$D$5:$D$304,Actuals!$B$5:$B$304,$A78,Actuals!$E$5:$E$304,DATE(BudgetYear,3,1))))</f>
        <v/>
      </c>
      <c r="F78" s="12">
        <f>IF($A78="","",IF(DATE(BudgetYear,4,1)&gt;MonthStart,"",Budget!$C$47-SUMIFS(Actuals!$D$5:$D$304,Actuals!$B$5:$B$304,$A78,Actuals!$E$5:$E$304,DATE(BudgetYear,4,1))))</f>
        <v/>
      </c>
      <c r="G78" s="12">
        <f>IF($A78="","",IF(DATE(BudgetYear,5,1)&gt;MonthStart,"",Budget!$C$47-SUMIFS(Actuals!$D$5:$D$304,Actuals!$B$5:$B$304,$A78,Actuals!$E$5:$E$304,DATE(BudgetYear,5,1))))</f>
        <v/>
      </c>
      <c r="H78" s="12">
        <f>IF($A78="","",IF(DATE(BudgetYear,6,1)&gt;MonthStart,"",Budget!$C$47-SUMIFS(Actuals!$D$5:$D$304,Actuals!$B$5:$B$304,$A78,Actuals!$E$5:$E$304,DATE(BudgetYear,6,1))))</f>
        <v/>
      </c>
      <c r="I78" s="12">
        <f>IF($A78="","",IF(DATE(BudgetYear,7,1)&gt;MonthStart,"",Budget!$C$47-SUMIFS(Actuals!$D$5:$D$304,Actuals!$B$5:$B$304,$A78,Actuals!$E$5:$E$304,DATE(BudgetYear,7,1))))</f>
        <v/>
      </c>
      <c r="J78" s="12">
        <f>IF($A78="","",IF(DATE(BudgetYear,8,1)&gt;MonthStart,"",Budget!$C$47-SUMIFS(Actuals!$D$5:$D$304,Actuals!$B$5:$B$304,$A78,Actuals!$E$5:$E$304,DATE(BudgetYear,8,1))))</f>
        <v/>
      </c>
      <c r="K78" s="12">
        <f>IF($A78="","",IF(DATE(BudgetYear,9,1)&gt;MonthStart,"",Budget!$C$47-SUMIFS(Actuals!$D$5:$D$304,Actuals!$B$5:$B$304,$A78,Actuals!$E$5:$E$304,DATE(BudgetYear,9,1))))</f>
        <v/>
      </c>
      <c r="L78" s="12">
        <f>IF($A78="","",IF(DATE(BudgetYear,10,1)&gt;MonthStart,"",Budget!$C$47-SUMIFS(Actuals!$D$5:$D$304,Actuals!$B$5:$B$304,$A78,Actuals!$E$5:$E$304,DATE(BudgetYear,10,1))))</f>
        <v/>
      </c>
      <c r="M78" s="12">
        <f>IF($A78="","",IF(DATE(BudgetYear,11,1)&gt;MonthStart,"",Budget!$C$47-SUMIFS(Actuals!$D$5:$D$304,Actuals!$B$5:$B$304,$A78,Actuals!$E$5:$E$304,DATE(BudgetYear,11,1))))</f>
        <v/>
      </c>
      <c r="N78" s="12">
        <f>IF($A78="","",IF(DATE(BudgetYear,12,1)&gt;MonthStart,"",Budget!$C$47-SUMIFS(Actuals!$D$5:$D$304,Actuals!$B$5:$B$304,$A78,Actuals!$E$5:$E$304,DATE(BudgetYear,12,1))))</f>
        <v/>
      </c>
      <c r="O78" s="22">
        <f>IF($A78="","",SUM($C78:$N78))</f>
        <v/>
      </c>
    </row>
    <row r="79">
      <c r="A79" s="18">
        <f>IF(Budget!$A$48="","",Budget!$A$48)</f>
        <v/>
      </c>
      <c r="B79" s="18">
        <f>IF($A79="","",Budget!$B$48)</f>
        <v/>
      </c>
      <c r="C79" s="12">
        <f>IF($A79="","",IF(DATE(BudgetYear,1,1)&gt;MonthStart,"",Budget!$C$48-SUMIFS(Actuals!$D$5:$D$304,Actuals!$B$5:$B$304,$A79,Actuals!$E$5:$E$304,DATE(BudgetYear,1,1))))</f>
        <v/>
      </c>
      <c r="D79" s="12">
        <f>IF($A79="","",IF(DATE(BudgetYear,2,1)&gt;MonthStart,"",Budget!$C$48-SUMIFS(Actuals!$D$5:$D$304,Actuals!$B$5:$B$304,$A79,Actuals!$E$5:$E$304,DATE(BudgetYear,2,1))))</f>
        <v/>
      </c>
      <c r="E79" s="12">
        <f>IF($A79="","",IF(DATE(BudgetYear,3,1)&gt;MonthStart,"",Budget!$C$48-SUMIFS(Actuals!$D$5:$D$304,Actuals!$B$5:$B$304,$A79,Actuals!$E$5:$E$304,DATE(BudgetYear,3,1))))</f>
        <v/>
      </c>
      <c r="F79" s="12">
        <f>IF($A79="","",IF(DATE(BudgetYear,4,1)&gt;MonthStart,"",Budget!$C$48-SUMIFS(Actuals!$D$5:$D$304,Actuals!$B$5:$B$304,$A79,Actuals!$E$5:$E$304,DATE(BudgetYear,4,1))))</f>
        <v/>
      </c>
      <c r="G79" s="12">
        <f>IF($A79="","",IF(DATE(BudgetYear,5,1)&gt;MonthStart,"",Budget!$C$48-SUMIFS(Actuals!$D$5:$D$304,Actuals!$B$5:$B$304,$A79,Actuals!$E$5:$E$304,DATE(BudgetYear,5,1))))</f>
        <v/>
      </c>
      <c r="H79" s="12">
        <f>IF($A79="","",IF(DATE(BudgetYear,6,1)&gt;MonthStart,"",Budget!$C$48-SUMIFS(Actuals!$D$5:$D$304,Actuals!$B$5:$B$304,$A79,Actuals!$E$5:$E$304,DATE(BudgetYear,6,1))))</f>
        <v/>
      </c>
      <c r="I79" s="12">
        <f>IF($A79="","",IF(DATE(BudgetYear,7,1)&gt;MonthStart,"",Budget!$C$48-SUMIFS(Actuals!$D$5:$D$304,Actuals!$B$5:$B$304,$A79,Actuals!$E$5:$E$304,DATE(BudgetYear,7,1))))</f>
        <v/>
      </c>
      <c r="J79" s="12">
        <f>IF($A79="","",IF(DATE(BudgetYear,8,1)&gt;MonthStart,"",Budget!$C$48-SUMIFS(Actuals!$D$5:$D$304,Actuals!$B$5:$B$304,$A79,Actuals!$E$5:$E$304,DATE(BudgetYear,8,1))))</f>
        <v/>
      </c>
      <c r="K79" s="12">
        <f>IF($A79="","",IF(DATE(BudgetYear,9,1)&gt;MonthStart,"",Budget!$C$48-SUMIFS(Actuals!$D$5:$D$304,Actuals!$B$5:$B$304,$A79,Actuals!$E$5:$E$304,DATE(BudgetYear,9,1))))</f>
        <v/>
      </c>
      <c r="L79" s="12">
        <f>IF($A79="","",IF(DATE(BudgetYear,10,1)&gt;MonthStart,"",Budget!$C$48-SUMIFS(Actuals!$D$5:$D$304,Actuals!$B$5:$B$304,$A79,Actuals!$E$5:$E$304,DATE(BudgetYear,10,1))))</f>
        <v/>
      </c>
      <c r="M79" s="12">
        <f>IF($A79="","",IF(DATE(BudgetYear,11,1)&gt;MonthStart,"",Budget!$C$48-SUMIFS(Actuals!$D$5:$D$304,Actuals!$B$5:$B$304,$A79,Actuals!$E$5:$E$304,DATE(BudgetYear,11,1))))</f>
        <v/>
      </c>
      <c r="N79" s="12">
        <f>IF($A79="","",IF(DATE(BudgetYear,12,1)&gt;MonthStart,"",Budget!$C$48-SUMIFS(Actuals!$D$5:$D$304,Actuals!$B$5:$B$304,$A79,Actuals!$E$5:$E$304,DATE(BudgetYear,12,1))))</f>
        <v/>
      </c>
      <c r="O79" s="22">
        <f>IF($A79="","",SUM($C79:$N79))</f>
        <v/>
      </c>
    </row>
    <row r="81">
      <c r="A81" s="2" t="inlineStr">
        <is>
          <t>Months after the reporting month are left blank rather than showing the whole plan as a favourable variance — a budget that flatters itself for the rest of the year is worse than no budget.</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211"/>
  <sheetViews>
    <sheetView workbookViewId="0">
      <pane ySplit="4" topLeftCell="A5" activePane="bottomLeft" state="frozen"/>
      <selection pane="bottomLeft" activeCell="A1" sqref="A1"/>
    </sheetView>
  </sheetViews>
  <sheetFormatPr baseColWidth="8" defaultRowHeight="15"/>
  <cols>
    <col width="26" customWidth="1" min="1" max="1"/>
    <col width="16" customWidth="1" min="2" max="2"/>
    <col width="16" customWidth="1" min="3" max="3"/>
    <col width="16" customWidth="1" min="4" max="4"/>
    <col width="17" customWidth="1" min="5" max="5"/>
    <col width="18" customWidth="1" min="6" max="6"/>
    <col width="18" customWidth="1" min="7" max="7"/>
    <col width="17" customWidth="1" min="8" max="8"/>
    <col width="22" customWidth="1" min="9" max="9"/>
  </cols>
  <sheetData>
    <row r="1">
      <c r="A1" s="1" t="inlineStr">
        <is>
          <t>Forecast — the full year at the run rate to date</t>
        </is>
      </c>
    </row>
    <row r="2">
      <c r="A2" s="2" t="inlineStr">
        <is>
          <t>Year-to-date spend divided by months elapsed, times twelve. Crude on purpose: it is the projection you can argue with, not the one you have to believe.</t>
        </is>
      </c>
    </row>
    <row r="3">
      <c r="A3" s="3" t="inlineStr">
        <is>
          <t>Months elapsed</t>
        </is>
      </c>
      <c r="B3" s="7">
        <f>MonthsElapsed</f>
        <v/>
      </c>
    </row>
    <row r="4">
      <c r="A4" s="9" t="inlineStr">
        <is>
          <t>Category</t>
        </is>
      </c>
      <c r="B4" s="9" t="inlineStr">
        <is>
          <t>Owner</t>
        </is>
      </c>
      <c r="C4" s="9" t="inlineStr">
        <is>
          <t>Annual plan</t>
        </is>
      </c>
      <c r="D4" s="9" t="inlineStr">
        <is>
          <t>YTD actual</t>
        </is>
      </c>
      <c r="E4" s="9" t="inlineStr">
        <is>
          <t>Run rate / month</t>
        </is>
      </c>
      <c r="F4" s="9" t="inlineStr">
        <is>
          <t>Projected full year</t>
        </is>
      </c>
      <c r="G4" s="9" t="inlineStr">
        <is>
          <t>Projected variance</t>
        </is>
      </c>
      <c r="H4" s="9" t="inlineStr">
        <is>
          <t>Projected % of plan</t>
        </is>
      </c>
      <c r="I4" s="9" t="inlineStr">
        <is>
          <t>Status</t>
        </is>
      </c>
    </row>
    <row r="5">
      <c r="A5" s="18">
        <f>IF(Budget!$A$9="","",Budget!$A$9)</f>
        <v/>
      </c>
      <c r="B5" s="18">
        <f>IF($A5="","",Budget!$B$9)</f>
        <v/>
      </c>
      <c r="C5" s="12">
        <f>IF($A5="","",Budget!$G$9)</f>
        <v/>
      </c>
      <c r="D5" s="12">
        <f>IF($A5="","",Budget!$H$9)</f>
        <v/>
      </c>
      <c r="E5" s="12">
        <f>IF($A5="","",IFERROR($D5/MonthsElapsed,0))</f>
        <v/>
      </c>
      <c r="F5" s="12">
        <f>IF($A5="","",$E5*12)</f>
        <v/>
      </c>
      <c r="G5" s="12">
        <f>IF($A5="","",$C5-$F5)</f>
        <v/>
      </c>
      <c r="H5" s="13">
        <f>IF($A5="","",IF($C5=0,"",IFERROR($F5/$C5,"")))</f>
        <v/>
      </c>
      <c r="I5" s="18">
        <f>IF($A5="","",IF($C5=0,"",IF($F5&gt;$C5*1.05,"⚠ Over plan",IF($F5&lt;$C5*0.95,"Under plan","On plan"))))</f>
        <v/>
      </c>
    </row>
    <row r="6">
      <c r="A6" s="18">
        <f>IF(Budget!$A$10="","",Budget!$A$10)</f>
        <v/>
      </c>
      <c r="B6" s="18">
        <f>IF($A6="","",Budget!$B$10)</f>
        <v/>
      </c>
      <c r="C6" s="12">
        <f>IF($A6="","",Budget!$G$10)</f>
        <v/>
      </c>
      <c r="D6" s="12">
        <f>IF($A6="","",Budget!$H$10)</f>
        <v/>
      </c>
      <c r="E6" s="12">
        <f>IF($A6="","",IFERROR($D6/MonthsElapsed,0))</f>
        <v/>
      </c>
      <c r="F6" s="12">
        <f>IF($A6="","",$E6*12)</f>
        <v/>
      </c>
      <c r="G6" s="12">
        <f>IF($A6="","",$C6-$F6)</f>
        <v/>
      </c>
      <c r="H6" s="13">
        <f>IF($A6="","",IF($C6=0,"",IFERROR($F6/$C6,"")))</f>
        <v/>
      </c>
      <c r="I6" s="18">
        <f>IF($A6="","",IF($C6=0,"",IF($F6&gt;$C6*1.05,"⚠ Over plan",IF($F6&lt;$C6*0.95,"Under plan","On plan"))))</f>
        <v/>
      </c>
    </row>
    <row r="7">
      <c r="A7" s="18">
        <f>IF(Budget!$A$11="","",Budget!$A$11)</f>
        <v/>
      </c>
      <c r="B7" s="18">
        <f>IF($A7="","",Budget!$B$11)</f>
        <v/>
      </c>
      <c r="C7" s="12">
        <f>IF($A7="","",Budget!$G$11)</f>
        <v/>
      </c>
      <c r="D7" s="12">
        <f>IF($A7="","",Budget!$H$11)</f>
        <v/>
      </c>
      <c r="E7" s="12">
        <f>IF($A7="","",IFERROR($D7/MonthsElapsed,0))</f>
        <v/>
      </c>
      <c r="F7" s="12">
        <f>IF($A7="","",$E7*12)</f>
        <v/>
      </c>
      <c r="G7" s="12">
        <f>IF($A7="","",$C7-$F7)</f>
        <v/>
      </c>
      <c r="H7" s="13">
        <f>IF($A7="","",IF($C7=0,"",IFERROR($F7/$C7,"")))</f>
        <v/>
      </c>
      <c r="I7" s="18">
        <f>IF($A7="","",IF($C7=0,"",IF($F7&gt;$C7*1.05,"⚠ Over plan",IF($F7&lt;$C7*0.95,"Under plan","On plan"))))</f>
        <v/>
      </c>
    </row>
    <row r="8">
      <c r="A8" s="18">
        <f>IF(Budget!$A$12="","",Budget!$A$12)</f>
        <v/>
      </c>
      <c r="B8" s="18">
        <f>IF($A8="","",Budget!$B$12)</f>
        <v/>
      </c>
      <c r="C8" s="12">
        <f>IF($A8="","",Budget!$G$12)</f>
        <v/>
      </c>
      <c r="D8" s="12">
        <f>IF($A8="","",Budget!$H$12)</f>
        <v/>
      </c>
      <c r="E8" s="12">
        <f>IF($A8="","",IFERROR($D8/MonthsElapsed,0))</f>
        <v/>
      </c>
      <c r="F8" s="12">
        <f>IF($A8="","",$E8*12)</f>
        <v/>
      </c>
      <c r="G8" s="12">
        <f>IF($A8="","",$C8-$F8)</f>
        <v/>
      </c>
      <c r="H8" s="13">
        <f>IF($A8="","",IF($C8=0,"",IFERROR($F8/$C8,"")))</f>
        <v/>
      </c>
      <c r="I8" s="18">
        <f>IF($A8="","",IF($C8=0,"",IF($F8&gt;$C8*1.05,"⚠ Over plan",IF($F8&lt;$C8*0.95,"Under plan","On plan"))))</f>
        <v/>
      </c>
    </row>
    <row r="9">
      <c r="A9" s="18">
        <f>IF(Budget!$A$13="","",Budget!$A$13)</f>
        <v/>
      </c>
      <c r="B9" s="18">
        <f>IF($A9="","",Budget!$B$13)</f>
        <v/>
      </c>
      <c r="C9" s="12">
        <f>IF($A9="","",Budget!$G$13)</f>
        <v/>
      </c>
      <c r="D9" s="12">
        <f>IF($A9="","",Budget!$H$13)</f>
        <v/>
      </c>
      <c r="E9" s="12">
        <f>IF($A9="","",IFERROR($D9/MonthsElapsed,0))</f>
        <v/>
      </c>
      <c r="F9" s="12">
        <f>IF($A9="","",$E9*12)</f>
        <v/>
      </c>
      <c r="G9" s="12">
        <f>IF($A9="","",$C9-$F9)</f>
        <v/>
      </c>
      <c r="H9" s="13">
        <f>IF($A9="","",IF($C9=0,"",IFERROR($F9/$C9,"")))</f>
        <v/>
      </c>
      <c r="I9" s="18">
        <f>IF($A9="","",IF($C9=0,"",IF($F9&gt;$C9*1.05,"⚠ Over plan",IF($F9&lt;$C9*0.95,"Under plan","On plan"))))</f>
        <v/>
      </c>
    </row>
    <row r="10">
      <c r="A10" s="18">
        <f>IF(Budget!$A$14="","",Budget!$A$14)</f>
        <v/>
      </c>
      <c r="B10" s="18">
        <f>IF($A10="","",Budget!$B$14)</f>
        <v/>
      </c>
      <c r="C10" s="12">
        <f>IF($A10="","",Budget!$G$14)</f>
        <v/>
      </c>
      <c r="D10" s="12">
        <f>IF($A10="","",Budget!$H$14)</f>
        <v/>
      </c>
      <c r="E10" s="12">
        <f>IF($A10="","",IFERROR($D10/MonthsElapsed,0))</f>
        <v/>
      </c>
      <c r="F10" s="12">
        <f>IF($A10="","",$E10*12)</f>
        <v/>
      </c>
      <c r="G10" s="12">
        <f>IF($A10="","",$C10-$F10)</f>
        <v/>
      </c>
      <c r="H10" s="13">
        <f>IF($A10="","",IF($C10=0,"",IFERROR($F10/$C10,"")))</f>
        <v/>
      </c>
      <c r="I10" s="18">
        <f>IF($A10="","",IF($C10=0,"",IF($F10&gt;$C10*1.05,"⚠ Over plan",IF($F10&lt;$C10*0.95,"Under plan","On plan"))))</f>
        <v/>
      </c>
    </row>
    <row r="11">
      <c r="A11" s="18">
        <f>IF(Budget!$A$15="","",Budget!$A$15)</f>
        <v/>
      </c>
      <c r="B11" s="18">
        <f>IF($A11="","",Budget!$B$15)</f>
        <v/>
      </c>
      <c r="C11" s="12">
        <f>IF($A11="","",Budget!$G$15)</f>
        <v/>
      </c>
      <c r="D11" s="12">
        <f>IF($A11="","",Budget!$H$15)</f>
        <v/>
      </c>
      <c r="E11" s="12">
        <f>IF($A11="","",IFERROR($D11/MonthsElapsed,0))</f>
        <v/>
      </c>
      <c r="F11" s="12">
        <f>IF($A11="","",$E11*12)</f>
        <v/>
      </c>
      <c r="G11" s="12">
        <f>IF($A11="","",$C11-$F11)</f>
        <v/>
      </c>
      <c r="H11" s="13">
        <f>IF($A11="","",IF($C11=0,"",IFERROR($F11/$C11,"")))</f>
        <v/>
      </c>
      <c r="I11" s="18">
        <f>IF($A11="","",IF($C11=0,"",IF($F11&gt;$C11*1.05,"⚠ Over plan",IF($F11&lt;$C11*0.95,"Under plan","On plan"))))</f>
        <v/>
      </c>
    </row>
    <row r="12">
      <c r="A12" s="18">
        <f>IF(Budget!$A$16="","",Budget!$A$16)</f>
        <v/>
      </c>
      <c r="B12" s="18">
        <f>IF($A12="","",Budget!$B$16)</f>
        <v/>
      </c>
      <c r="C12" s="12">
        <f>IF($A12="","",Budget!$G$16)</f>
        <v/>
      </c>
      <c r="D12" s="12">
        <f>IF($A12="","",Budget!$H$16)</f>
        <v/>
      </c>
      <c r="E12" s="12">
        <f>IF($A12="","",IFERROR($D12/MonthsElapsed,0))</f>
        <v/>
      </c>
      <c r="F12" s="12">
        <f>IF($A12="","",$E12*12)</f>
        <v/>
      </c>
      <c r="G12" s="12">
        <f>IF($A12="","",$C12-$F12)</f>
        <v/>
      </c>
      <c r="H12" s="13">
        <f>IF($A12="","",IF($C12=0,"",IFERROR($F12/$C12,"")))</f>
        <v/>
      </c>
      <c r="I12" s="18">
        <f>IF($A12="","",IF($C12=0,"",IF($F12&gt;$C12*1.05,"⚠ Over plan",IF($F12&lt;$C12*0.95,"Under plan","On plan"))))</f>
        <v/>
      </c>
    </row>
    <row r="13">
      <c r="A13" s="18">
        <f>IF(Budget!$A$17="","",Budget!$A$17)</f>
        <v/>
      </c>
      <c r="B13" s="18">
        <f>IF($A13="","",Budget!$B$17)</f>
        <v/>
      </c>
      <c r="C13" s="12">
        <f>IF($A13="","",Budget!$G$17)</f>
        <v/>
      </c>
      <c r="D13" s="12">
        <f>IF($A13="","",Budget!$H$17)</f>
        <v/>
      </c>
      <c r="E13" s="12">
        <f>IF($A13="","",IFERROR($D13/MonthsElapsed,0))</f>
        <v/>
      </c>
      <c r="F13" s="12">
        <f>IF($A13="","",$E13*12)</f>
        <v/>
      </c>
      <c r="G13" s="12">
        <f>IF($A13="","",$C13-$F13)</f>
        <v/>
      </c>
      <c r="H13" s="13">
        <f>IF($A13="","",IF($C13=0,"",IFERROR($F13/$C13,"")))</f>
        <v/>
      </c>
      <c r="I13" s="18">
        <f>IF($A13="","",IF($C13=0,"",IF($F13&gt;$C13*1.05,"⚠ Over plan",IF($F13&lt;$C13*0.95,"Under plan","On plan"))))</f>
        <v/>
      </c>
    </row>
    <row r="14">
      <c r="A14" s="18">
        <f>IF(Budget!$A$18="","",Budget!$A$18)</f>
        <v/>
      </c>
      <c r="B14" s="18">
        <f>IF($A14="","",Budget!$B$18)</f>
        <v/>
      </c>
      <c r="C14" s="12">
        <f>IF($A14="","",Budget!$G$18)</f>
        <v/>
      </c>
      <c r="D14" s="12">
        <f>IF($A14="","",Budget!$H$18)</f>
        <v/>
      </c>
      <c r="E14" s="12">
        <f>IF($A14="","",IFERROR($D14/MonthsElapsed,0))</f>
        <v/>
      </c>
      <c r="F14" s="12">
        <f>IF($A14="","",$E14*12)</f>
        <v/>
      </c>
      <c r="G14" s="12">
        <f>IF($A14="","",$C14-$F14)</f>
        <v/>
      </c>
      <c r="H14" s="13">
        <f>IF($A14="","",IF($C14=0,"",IFERROR($F14/$C14,"")))</f>
        <v/>
      </c>
      <c r="I14" s="18">
        <f>IF($A14="","",IF($C14=0,"",IF($F14&gt;$C14*1.05,"⚠ Over plan",IF($F14&lt;$C14*0.95,"Under plan","On plan"))))</f>
        <v/>
      </c>
    </row>
    <row r="15">
      <c r="A15" s="18">
        <f>IF(Budget!$A$19="","",Budget!$A$19)</f>
        <v/>
      </c>
      <c r="B15" s="18">
        <f>IF($A15="","",Budget!$B$19)</f>
        <v/>
      </c>
      <c r="C15" s="12">
        <f>IF($A15="","",Budget!$G$19)</f>
        <v/>
      </c>
      <c r="D15" s="12">
        <f>IF($A15="","",Budget!$H$19)</f>
        <v/>
      </c>
      <c r="E15" s="12">
        <f>IF($A15="","",IFERROR($D15/MonthsElapsed,0))</f>
        <v/>
      </c>
      <c r="F15" s="12">
        <f>IF($A15="","",$E15*12)</f>
        <v/>
      </c>
      <c r="G15" s="12">
        <f>IF($A15="","",$C15-$F15)</f>
        <v/>
      </c>
      <c r="H15" s="13">
        <f>IF($A15="","",IF($C15=0,"",IFERROR($F15/$C15,"")))</f>
        <v/>
      </c>
      <c r="I15" s="18">
        <f>IF($A15="","",IF($C15=0,"",IF($F15&gt;$C15*1.05,"⚠ Over plan",IF($F15&lt;$C15*0.95,"Under plan","On plan"))))</f>
        <v/>
      </c>
    </row>
    <row r="16">
      <c r="A16" s="18">
        <f>IF(Budget!$A$20="","",Budget!$A$20)</f>
        <v/>
      </c>
      <c r="B16" s="18">
        <f>IF($A16="","",Budget!$B$20)</f>
        <v/>
      </c>
      <c r="C16" s="12">
        <f>IF($A16="","",Budget!$G$20)</f>
        <v/>
      </c>
      <c r="D16" s="12">
        <f>IF($A16="","",Budget!$H$20)</f>
        <v/>
      </c>
      <c r="E16" s="12">
        <f>IF($A16="","",IFERROR($D16/MonthsElapsed,0))</f>
        <v/>
      </c>
      <c r="F16" s="12">
        <f>IF($A16="","",$E16*12)</f>
        <v/>
      </c>
      <c r="G16" s="12">
        <f>IF($A16="","",$C16-$F16)</f>
        <v/>
      </c>
      <c r="H16" s="13">
        <f>IF($A16="","",IF($C16=0,"",IFERROR($F16/$C16,"")))</f>
        <v/>
      </c>
      <c r="I16" s="18">
        <f>IF($A16="","",IF($C16=0,"",IF($F16&gt;$C16*1.05,"⚠ Over plan",IF($F16&lt;$C16*0.95,"Under plan","On plan"))))</f>
        <v/>
      </c>
    </row>
    <row r="17">
      <c r="A17" s="18">
        <f>IF(Budget!$A$21="","",Budget!$A$21)</f>
        <v/>
      </c>
      <c r="B17" s="18">
        <f>IF($A17="","",Budget!$B$21)</f>
        <v/>
      </c>
      <c r="C17" s="12">
        <f>IF($A17="","",Budget!$G$21)</f>
        <v/>
      </c>
      <c r="D17" s="12">
        <f>IF($A17="","",Budget!$H$21)</f>
        <v/>
      </c>
      <c r="E17" s="12">
        <f>IF($A17="","",IFERROR($D17/MonthsElapsed,0))</f>
        <v/>
      </c>
      <c r="F17" s="12">
        <f>IF($A17="","",$E17*12)</f>
        <v/>
      </c>
      <c r="G17" s="12">
        <f>IF($A17="","",$C17-$F17)</f>
        <v/>
      </c>
      <c r="H17" s="13">
        <f>IF($A17="","",IF($C17=0,"",IFERROR($F17/$C17,"")))</f>
        <v/>
      </c>
      <c r="I17" s="18">
        <f>IF($A17="","",IF($C17=0,"",IF($F17&gt;$C17*1.05,"⚠ Over plan",IF($F17&lt;$C17*0.95,"Under plan","On plan"))))</f>
        <v/>
      </c>
    </row>
    <row r="18">
      <c r="A18" s="18">
        <f>IF(Budget!$A$22="","",Budget!$A$22)</f>
        <v/>
      </c>
      <c r="B18" s="18">
        <f>IF($A18="","",Budget!$B$22)</f>
        <v/>
      </c>
      <c r="C18" s="12">
        <f>IF($A18="","",Budget!$G$22)</f>
        <v/>
      </c>
      <c r="D18" s="12">
        <f>IF($A18="","",Budget!$H$22)</f>
        <v/>
      </c>
      <c r="E18" s="12">
        <f>IF($A18="","",IFERROR($D18/MonthsElapsed,0))</f>
        <v/>
      </c>
      <c r="F18" s="12">
        <f>IF($A18="","",$E18*12)</f>
        <v/>
      </c>
      <c r="G18" s="12">
        <f>IF($A18="","",$C18-$F18)</f>
        <v/>
      </c>
      <c r="H18" s="13">
        <f>IF($A18="","",IF($C18=0,"",IFERROR($F18/$C18,"")))</f>
        <v/>
      </c>
      <c r="I18" s="18">
        <f>IF($A18="","",IF($C18=0,"",IF($F18&gt;$C18*1.05,"⚠ Over plan",IF($F18&lt;$C18*0.95,"Under plan","On plan"))))</f>
        <v/>
      </c>
    </row>
    <row r="19">
      <c r="A19" s="18">
        <f>IF(Budget!$A$23="","",Budget!$A$23)</f>
        <v/>
      </c>
      <c r="B19" s="18">
        <f>IF($A19="","",Budget!$B$23)</f>
        <v/>
      </c>
      <c r="C19" s="12">
        <f>IF($A19="","",Budget!$G$23)</f>
        <v/>
      </c>
      <c r="D19" s="12">
        <f>IF($A19="","",Budget!$H$23)</f>
        <v/>
      </c>
      <c r="E19" s="12">
        <f>IF($A19="","",IFERROR($D19/MonthsElapsed,0))</f>
        <v/>
      </c>
      <c r="F19" s="12">
        <f>IF($A19="","",$E19*12)</f>
        <v/>
      </c>
      <c r="G19" s="12">
        <f>IF($A19="","",$C19-$F19)</f>
        <v/>
      </c>
      <c r="H19" s="13">
        <f>IF($A19="","",IF($C19=0,"",IFERROR($F19/$C19,"")))</f>
        <v/>
      </c>
      <c r="I19" s="18">
        <f>IF($A19="","",IF($C19=0,"",IF($F19&gt;$C19*1.05,"⚠ Over plan",IF($F19&lt;$C19*0.95,"Under plan","On plan"))))</f>
        <v/>
      </c>
    </row>
    <row r="20">
      <c r="A20" s="18">
        <f>IF(Budget!$A$24="","",Budget!$A$24)</f>
        <v/>
      </c>
      <c r="B20" s="18">
        <f>IF($A20="","",Budget!$B$24)</f>
        <v/>
      </c>
      <c r="C20" s="12">
        <f>IF($A20="","",Budget!$G$24)</f>
        <v/>
      </c>
      <c r="D20" s="12">
        <f>IF($A20="","",Budget!$H$24)</f>
        <v/>
      </c>
      <c r="E20" s="12">
        <f>IF($A20="","",IFERROR($D20/MonthsElapsed,0))</f>
        <v/>
      </c>
      <c r="F20" s="12">
        <f>IF($A20="","",$E20*12)</f>
        <v/>
      </c>
      <c r="G20" s="12">
        <f>IF($A20="","",$C20-$F20)</f>
        <v/>
      </c>
      <c r="H20" s="13">
        <f>IF($A20="","",IF($C20=0,"",IFERROR($F20/$C20,"")))</f>
        <v/>
      </c>
      <c r="I20" s="18">
        <f>IF($A20="","",IF($C20=0,"",IF($F20&gt;$C20*1.05,"⚠ Over plan",IF($F20&lt;$C20*0.95,"Under plan","On plan"))))</f>
        <v/>
      </c>
    </row>
    <row r="21">
      <c r="A21" s="18">
        <f>IF(Budget!$A$25="","",Budget!$A$25)</f>
        <v/>
      </c>
      <c r="B21" s="18">
        <f>IF($A21="","",Budget!$B$25)</f>
        <v/>
      </c>
      <c r="C21" s="12">
        <f>IF($A21="","",Budget!$G$25)</f>
        <v/>
      </c>
      <c r="D21" s="12">
        <f>IF($A21="","",Budget!$H$25)</f>
        <v/>
      </c>
      <c r="E21" s="12">
        <f>IF($A21="","",IFERROR($D21/MonthsElapsed,0))</f>
        <v/>
      </c>
      <c r="F21" s="12">
        <f>IF($A21="","",$E21*12)</f>
        <v/>
      </c>
      <c r="G21" s="12">
        <f>IF($A21="","",$C21-$F21)</f>
        <v/>
      </c>
      <c r="H21" s="13">
        <f>IF($A21="","",IF($C21=0,"",IFERROR($F21/$C21,"")))</f>
        <v/>
      </c>
      <c r="I21" s="18">
        <f>IF($A21="","",IF($C21=0,"",IF($F21&gt;$C21*1.05,"⚠ Over plan",IF($F21&lt;$C21*0.95,"Under plan","On plan"))))</f>
        <v/>
      </c>
    </row>
    <row r="22">
      <c r="A22" s="18">
        <f>IF(Budget!$A$26="","",Budget!$A$26)</f>
        <v/>
      </c>
      <c r="B22" s="18">
        <f>IF($A22="","",Budget!$B$26)</f>
        <v/>
      </c>
      <c r="C22" s="12">
        <f>IF($A22="","",Budget!$G$26)</f>
        <v/>
      </c>
      <c r="D22" s="12">
        <f>IF($A22="","",Budget!$H$26)</f>
        <v/>
      </c>
      <c r="E22" s="12">
        <f>IF($A22="","",IFERROR($D22/MonthsElapsed,0))</f>
        <v/>
      </c>
      <c r="F22" s="12">
        <f>IF($A22="","",$E22*12)</f>
        <v/>
      </c>
      <c r="G22" s="12">
        <f>IF($A22="","",$C22-$F22)</f>
        <v/>
      </c>
      <c r="H22" s="13">
        <f>IF($A22="","",IF($C22=0,"",IFERROR($F22/$C22,"")))</f>
        <v/>
      </c>
      <c r="I22" s="18">
        <f>IF($A22="","",IF($C22=0,"",IF($F22&gt;$C22*1.05,"⚠ Over plan",IF($F22&lt;$C22*0.95,"Under plan","On plan"))))</f>
        <v/>
      </c>
    </row>
    <row r="23">
      <c r="A23" s="18">
        <f>IF(Budget!$A$27="","",Budget!$A$27)</f>
        <v/>
      </c>
      <c r="B23" s="18">
        <f>IF($A23="","",Budget!$B$27)</f>
        <v/>
      </c>
      <c r="C23" s="12">
        <f>IF($A23="","",Budget!$G$27)</f>
        <v/>
      </c>
      <c r="D23" s="12">
        <f>IF($A23="","",Budget!$H$27)</f>
        <v/>
      </c>
      <c r="E23" s="12">
        <f>IF($A23="","",IFERROR($D23/MonthsElapsed,0))</f>
        <v/>
      </c>
      <c r="F23" s="12">
        <f>IF($A23="","",$E23*12)</f>
        <v/>
      </c>
      <c r="G23" s="12">
        <f>IF($A23="","",$C23-$F23)</f>
        <v/>
      </c>
      <c r="H23" s="13">
        <f>IF($A23="","",IF($C23=0,"",IFERROR($F23/$C23,"")))</f>
        <v/>
      </c>
      <c r="I23" s="18">
        <f>IF($A23="","",IF($C23=0,"",IF($F23&gt;$C23*1.05,"⚠ Over plan",IF($F23&lt;$C23*0.95,"Under plan","On plan"))))</f>
        <v/>
      </c>
    </row>
    <row r="24">
      <c r="A24" s="18">
        <f>IF(Budget!$A$28="","",Budget!$A$28)</f>
        <v/>
      </c>
      <c r="B24" s="18">
        <f>IF($A24="","",Budget!$B$28)</f>
        <v/>
      </c>
      <c r="C24" s="12">
        <f>IF($A24="","",Budget!$G$28)</f>
        <v/>
      </c>
      <c r="D24" s="12">
        <f>IF($A24="","",Budget!$H$28)</f>
        <v/>
      </c>
      <c r="E24" s="12">
        <f>IF($A24="","",IFERROR($D24/MonthsElapsed,0))</f>
        <v/>
      </c>
      <c r="F24" s="12">
        <f>IF($A24="","",$E24*12)</f>
        <v/>
      </c>
      <c r="G24" s="12">
        <f>IF($A24="","",$C24-$F24)</f>
        <v/>
      </c>
      <c r="H24" s="13">
        <f>IF($A24="","",IF($C24=0,"",IFERROR($F24/$C24,"")))</f>
        <v/>
      </c>
      <c r="I24" s="18">
        <f>IF($A24="","",IF($C24=0,"",IF($F24&gt;$C24*1.05,"⚠ Over plan",IF($F24&lt;$C24*0.95,"Under plan","On plan"))))</f>
        <v/>
      </c>
    </row>
    <row r="25">
      <c r="A25" s="18">
        <f>IF(Budget!$A$29="","",Budget!$A$29)</f>
        <v/>
      </c>
      <c r="B25" s="18">
        <f>IF($A25="","",Budget!$B$29)</f>
        <v/>
      </c>
      <c r="C25" s="12">
        <f>IF($A25="","",Budget!$G$29)</f>
        <v/>
      </c>
      <c r="D25" s="12">
        <f>IF($A25="","",Budget!$H$29)</f>
        <v/>
      </c>
      <c r="E25" s="12">
        <f>IF($A25="","",IFERROR($D25/MonthsElapsed,0))</f>
        <v/>
      </c>
      <c r="F25" s="12">
        <f>IF($A25="","",$E25*12)</f>
        <v/>
      </c>
      <c r="G25" s="12">
        <f>IF($A25="","",$C25-$F25)</f>
        <v/>
      </c>
      <c r="H25" s="13">
        <f>IF($A25="","",IF($C25=0,"",IFERROR($F25/$C25,"")))</f>
        <v/>
      </c>
      <c r="I25" s="18">
        <f>IF($A25="","",IF($C25=0,"",IF($F25&gt;$C25*1.05,"⚠ Over plan",IF($F25&lt;$C25*0.95,"Under plan","On plan"))))</f>
        <v/>
      </c>
    </row>
    <row r="26">
      <c r="A26" s="18">
        <f>IF(Budget!$A$30="","",Budget!$A$30)</f>
        <v/>
      </c>
      <c r="B26" s="18">
        <f>IF($A26="","",Budget!$B$30)</f>
        <v/>
      </c>
      <c r="C26" s="12">
        <f>IF($A26="","",Budget!$G$30)</f>
        <v/>
      </c>
      <c r="D26" s="12">
        <f>IF($A26="","",Budget!$H$30)</f>
        <v/>
      </c>
      <c r="E26" s="12">
        <f>IF($A26="","",IFERROR($D26/MonthsElapsed,0))</f>
        <v/>
      </c>
      <c r="F26" s="12">
        <f>IF($A26="","",$E26*12)</f>
        <v/>
      </c>
      <c r="G26" s="12">
        <f>IF($A26="","",$C26-$F26)</f>
        <v/>
      </c>
      <c r="H26" s="13">
        <f>IF($A26="","",IF($C26=0,"",IFERROR($F26/$C26,"")))</f>
        <v/>
      </c>
      <c r="I26" s="18">
        <f>IF($A26="","",IF($C26=0,"",IF($F26&gt;$C26*1.05,"⚠ Over plan",IF($F26&lt;$C26*0.95,"Under plan","On plan"))))</f>
        <v/>
      </c>
    </row>
    <row r="27">
      <c r="A27" s="18">
        <f>IF(Budget!$A$31="","",Budget!$A$31)</f>
        <v/>
      </c>
      <c r="B27" s="18">
        <f>IF($A27="","",Budget!$B$31)</f>
        <v/>
      </c>
      <c r="C27" s="12">
        <f>IF($A27="","",Budget!$G$31)</f>
        <v/>
      </c>
      <c r="D27" s="12">
        <f>IF($A27="","",Budget!$H$31)</f>
        <v/>
      </c>
      <c r="E27" s="12">
        <f>IF($A27="","",IFERROR($D27/MonthsElapsed,0))</f>
        <v/>
      </c>
      <c r="F27" s="12">
        <f>IF($A27="","",$E27*12)</f>
        <v/>
      </c>
      <c r="G27" s="12">
        <f>IF($A27="","",$C27-$F27)</f>
        <v/>
      </c>
      <c r="H27" s="13">
        <f>IF($A27="","",IF($C27=0,"",IFERROR($F27/$C27,"")))</f>
        <v/>
      </c>
      <c r="I27" s="18">
        <f>IF($A27="","",IF($C27=0,"",IF($F27&gt;$C27*1.05,"⚠ Over plan",IF($F27&lt;$C27*0.95,"Under plan","On plan"))))</f>
        <v/>
      </c>
    </row>
    <row r="28">
      <c r="A28" s="18">
        <f>IF(Budget!$A$32="","",Budget!$A$32)</f>
        <v/>
      </c>
      <c r="B28" s="18">
        <f>IF($A28="","",Budget!$B$32)</f>
        <v/>
      </c>
      <c r="C28" s="12">
        <f>IF($A28="","",Budget!$G$32)</f>
        <v/>
      </c>
      <c r="D28" s="12">
        <f>IF($A28="","",Budget!$H$32)</f>
        <v/>
      </c>
      <c r="E28" s="12">
        <f>IF($A28="","",IFERROR($D28/MonthsElapsed,0))</f>
        <v/>
      </c>
      <c r="F28" s="12">
        <f>IF($A28="","",$E28*12)</f>
        <v/>
      </c>
      <c r="G28" s="12">
        <f>IF($A28="","",$C28-$F28)</f>
        <v/>
      </c>
      <c r="H28" s="13">
        <f>IF($A28="","",IF($C28=0,"",IFERROR($F28/$C28,"")))</f>
        <v/>
      </c>
      <c r="I28" s="18">
        <f>IF($A28="","",IF($C28=0,"",IF($F28&gt;$C28*1.05,"⚠ Over plan",IF($F28&lt;$C28*0.95,"Under plan","On plan"))))</f>
        <v/>
      </c>
    </row>
    <row r="29">
      <c r="A29" s="18">
        <f>IF(Budget!$A$33="","",Budget!$A$33)</f>
        <v/>
      </c>
      <c r="B29" s="18">
        <f>IF($A29="","",Budget!$B$33)</f>
        <v/>
      </c>
      <c r="C29" s="12">
        <f>IF($A29="","",Budget!$G$33)</f>
        <v/>
      </c>
      <c r="D29" s="12">
        <f>IF($A29="","",Budget!$H$33)</f>
        <v/>
      </c>
      <c r="E29" s="12">
        <f>IF($A29="","",IFERROR($D29/MonthsElapsed,0))</f>
        <v/>
      </c>
      <c r="F29" s="12">
        <f>IF($A29="","",$E29*12)</f>
        <v/>
      </c>
      <c r="G29" s="12">
        <f>IF($A29="","",$C29-$F29)</f>
        <v/>
      </c>
      <c r="H29" s="13">
        <f>IF($A29="","",IF($C29=0,"",IFERROR($F29/$C29,"")))</f>
        <v/>
      </c>
      <c r="I29" s="18">
        <f>IF($A29="","",IF($C29=0,"",IF($F29&gt;$C29*1.05,"⚠ Over plan",IF($F29&lt;$C29*0.95,"Under plan","On plan"))))</f>
        <v/>
      </c>
    </row>
    <row r="30">
      <c r="A30" s="18">
        <f>IF(Budget!$A$34="","",Budget!$A$34)</f>
        <v/>
      </c>
      <c r="B30" s="18">
        <f>IF($A30="","",Budget!$B$34)</f>
        <v/>
      </c>
      <c r="C30" s="12">
        <f>IF($A30="","",Budget!$G$34)</f>
        <v/>
      </c>
      <c r="D30" s="12">
        <f>IF($A30="","",Budget!$H$34)</f>
        <v/>
      </c>
      <c r="E30" s="12">
        <f>IF($A30="","",IFERROR($D30/MonthsElapsed,0))</f>
        <v/>
      </c>
      <c r="F30" s="12">
        <f>IF($A30="","",$E30*12)</f>
        <v/>
      </c>
      <c r="G30" s="12">
        <f>IF($A30="","",$C30-$F30)</f>
        <v/>
      </c>
      <c r="H30" s="13">
        <f>IF($A30="","",IF($C30=0,"",IFERROR($F30/$C30,"")))</f>
        <v/>
      </c>
      <c r="I30" s="18">
        <f>IF($A30="","",IF($C30=0,"",IF($F30&gt;$C30*1.05,"⚠ Over plan",IF($F30&lt;$C30*0.95,"Under plan","On plan"))))</f>
        <v/>
      </c>
    </row>
    <row r="31">
      <c r="A31" s="18">
        <f>IF(Budget!$A$35="","",Budget!$A$35)</f>
        <v/>
      </c>
      <c r="B31" s="18">
        <f>IF($A31="","",Budget!$B$35)</f>
        <v/>
      </c>
      <c r="C31" s="12">
        <f>IF($A31="","",Budget!$G$35)</f>
        <v/>
      </c>
      <c r="D31" s="12">
        <f>IF($A31="","",Budget!$H$35)</f>
        <v/>
      </c>
      <c r="E31" s="12">
        <f>IF($A31="","",IFERROR($D31/MonthsElapsed,0))</f>
        <v/>
      </c>
      <c r="F31" s="12">
        <f>IF($A31="","",$E31*12)</f>
        <v/>
      </c>
      <c r="G31" s="12">
        <f>IF($A31="","",$C31-$F31)</f>
        <v/>
      </c>
      <c r="H31" s="13">
        <f>IF($A31="","",IF($C31=0,"",IFERROR($F31/$C31,"")))</f>
        <v/>
      </c>
      <c r="I31" s="18">
        <f>IF($A31="","",IF($C31=0,"",IF($F31&gt;$C31*1.05,"⚠ Over plan",IF($F31&lt;$C31*0.95,"Under plan","On plan"))))</f>
        <v/>
      </c>
    </row>
    <row r="32">
      <c r="A32" s="18">
        <f>IF(Budget!$A$36="","",Budget!$A$36)</f>
        <v/>
      </c>
      <c r="B32" s="18">
        <f>IF($A32="","",Budget!$B$36)</f>
        <v/>
      </c>
      <c r="C32" s="12">
        <f>IF($A32="","",Budget!$G$36)</f>
        <v/>
      </c>
      <c r="D32" s="12">
        <f>IF($A32="","",Budget!$H$36)</f>
        <v/>
      </c>
      <c r="E32" s="12">
        <f>IF($A32="","",IFERROR($D32/MonthsElapsed,0))</f>
        <v/>
      </c>
      <c r="F32" s="12">
        <f>IF($A32="","",$E32*12)</f>
        <v/>
      </c>
      <c r="G32" s="12">
        <f>IF($A32="","",$C32-$F32)</f>
        <v/>
      </c>
      <c r="H32" s="13">
        <f>IF($A32="","",IF($C32=0,"",IFERROR($F32/$C32,"")))</f>
        <v/>
      </c>
      <c r="I32" s="18">
        <f>IF($A32="","",IF($C32=0,"",IF($F32&gt;$C32*1.05,"⚠ Over plan",IF($F32&lt;$C32*0.95,"Under plan","On plan"))))</f>
        <v/>
      </c>
    </row>
    <row r="33">
      <c r="A33" s="18">
        <f>IF(Budget!$A$37="","",Budget!$A$37)</f>
        <v/>
      </c>
      <c r="B33" s="18">
        <f>IF($A33="","",Budget!$B$37)</f>
        <v/>
      </c>
      <c r="C33" s="12">
        <f>IF($A33="","",Budget!$G$37)</f>
        <v/>
      </c>
      <c r="D33" s="12">
        <f>IF($A33="","",Budget!$H$37)</f>
        <v/>
      </c>
      <c r="E33" s="12">
        <f>IF($A33="","",IFERROR($D33/MonthsElapsed,0))</f>
        <v/>
      </c>
      <c r="F33" s="12">
        <f>IF($A33="","",$E33*12)</f>
        <v/>
      </c>
      <c r="G33" s="12">
        <f>IF($A33="","",$C33-$F33)</f>
        <v/>
      </c>
      <c r="H33" s="13">
        <f>IF($A33="","",IF($C33=0,"",IFERROR($F33/$C33,"")))</f>
        <v/>
      </c>
      <c r="I33" s="18">
        <f>IF($A33="","",IF($C33=0,"",IF($F33&gt;$C33*1.05,"⚠ Over plan",IF($F33&lt;$C33*0.95,"Under plan","On plan"))))</f>
        <v/>
      </c>
    </row>
    <row r="34">
      <c r="A34" s="18">
        <f>IF(Budget!$A$38="","",Budget!$A$38)</f>
        <v/>
      </c>
      <c r="B34" s="18">
        <f>IF($A34="","",Budget!$B$38)</f>
        <v/>
      </c>
      <c r="C34" s="12">
        <f>IF($A34="","",Budget!$G$38)</f>
        <v/>
      </c>
      <c r="D34" s="12">
        <f>IF($A34="","",Budget!$H$38)</f>
        <v/>
      </c>
      <c r="E34" s="12">
        <f>IF($A34="","",IFERROR($D34/MonthsElapsed,0))</f>
        <v/>
      </c>
      <c r="F34" s="12">
        <f>IF($A34="","",$E34*12)</f>
        <v/>
      </c>
      <c r="G34" s="12">
        <f>IF($A34="","",$C34-$F34)</f>
        <v/>
      </c>
      <c r="H34" s="13">
        <f>IF($A34="","",IF($C34=0,"",IFERROR($F34/$C34,"")))</f>
        <v/>
      </c>
      <c r="I34" s="18">
        <f>IF($A34="","",IF($C34=0,"",IF($F34&gt;$C34*1.05,"⚠ Over plan",IF($F34&lt;$C34*0.95,"Under plan","On plan"))))</f>
        <v/>
      </c>
    </row>
    <row r="35">
      <c r="A35" s="18">
        <f>IF(Budget!$A$39="","",Budget!$A$39)</f>
        <v/>
      </c>
      <c r="B35" s="18">
        <f>IF($A35="","",Budget!$B$39)</f>
        <v/>
      </c>
      <c r="C35" s="12">
        <f>IF($A35="","",Budget!$G$39)</f>
        <v/>
      </c>
      <c r="D35" s="12">
        <f>IF($A35="","",Budget!$H$39)</f>
        <v/>
      </c>
      <c r="E35" s="12">
        <f>IF($A35="","",IFERROR($D35/MonthsElapsed,0))</f>
        <v/>
      </c>
      <c r="F35" s="12">
        <f>IF($A35="","",$E35*12)</f>
        <v/>
      </c>
      <c r="G35" s="12">
        <f>IF($A35="","",$C35-$F35)</f>
        <v/>
      </c>
      <c r="H35" s="13">
        <f>IF($A35="","",IF($C35=0,"",IFERROR($F35/$C35,"")))</f>
        <v/>
      </c>
      <c r="I35" s="18">
        <f>IF($A35="","",IF($C35=0,"",IF($F35&gt;$C35*1.05,"⚠ Over plan",IF($F35&lt;$C35*0.95,"Under plan","On plan"))))</f>
        <v/>
      </c>
    </row>
    <row r="36">
      <c r="A36" s="18">
        <f>IF(Budget!$A$40="","",Budget!$A$40)</f>
        <v/>
      </c>
      <c r="B36" s="18">
        <f>IF($A36="","",Budget!$B$40)</f>
        <v/>
      </c>
      <c r="C36" s="12">
        <f>IF($A36="","",Budget!$G$40)</f>
        <v/>
      </c>
      <c r="D36" s="12">
        <f>IF($A36="","",Budget!$H$40)</f>
        <v/>
      </c>
      <c r="E36" s="12">
        <f>IF($A36="","",IFERROR($D36/MonthsElapsed,0))</f>
        <v/>
      </c>
      <c r="F36" s="12">
        <f>IF($A36="","",$E36*12)</f>
        <v/>
      </c>
      <c r="G36" s="12">
        <f>IF($A36="","",$C36-$F36)</f>
        <v/>
      </c>
      <c r="H36" s="13">
        <f>IF($A36="","",IF($C36=0,"",IFERROR($F36/$C36,"")))</f>
        <v/>
      </c>
      <c r="I36" s="18">
        <f>IF($A36="","",IF($C36=0,"",IF($F36&gt;$C36*1.05,"⚠ Over plan",IF($F36&lt;$C36*0.95,"Under plan","On plan"))))</f>
        <v/>
      </c>
    </row>
    <row r="37">
      <c r="A37" s="18">
        <f>IF(Budget!$A$41="","",Budget!$A$41)</f>
        <v/>
      </c>
      <c r="B37" s="18">
        <f>IF($A37="","",Budget!$B$41)</f>
        <v/>
      </c>
      <c r="C37" s="12">
        <f>IF($A37="","",Budget!$G$41)</f>
        <v/>
      </c>
      <c r="D37" s="12">
        <f>IF($A37="","",Budget!$H$41)</f>
        <v/>
      </c>
      <c r="E37" s="12">
        <f>IF($A37="","",IFERROR($D37/MonthsElapsed,0))</f>
        <v/>
      </c>
      <c r="F37" s="12">
        <f>IF($A37="","",$E37*12)</f>
        <v/>
      </c>
      <c r="G37" s="12">
        <f>IF($A37="","",$C37-$F37)</f>
        <v/>
      </c>
      <c r="H37" s="13">
        <f>IF($A37="","",IF($C37=0,"",IFERROR($F37/$C37,"")))</f>
        <v/>
      </c>
      <c r="I37" s="18">
        <f>IF($A37="","",IF($C37=0,"",IF($F37&gt;$C37*1.05,"⚠ Over plan",IF($F37&lt;$C37*0.95,"Under plan","On plan"))))</f>
        <v/>
      </c>
    </row>
    <row r="38">
      <c r="A38" s="18">
        <f>IF(Budget!$A$42="","",Budget!$A$42)</f>
        <v/>
      </c>
      <c r="B38" s="18">
        <f>IF($A38="","",Budget!$B$42)</f>
        <v/>
      </c>
      <c r="C38" s="12">
        <f>IF($A38="","",Budget!$G$42)</f>
        <v/>
      </c>
      <c r="D38" s="12">
        <f>IF($A38="","",Budget!$H$42)</f>
        <v/>
      </c>
      <c r="E38" s="12">
        <f>IF($A38="","",IFERROR($D38/MonthsElapsed,0))</f>
        <v/>
      </c>
      <c r="F38" s="12">
        <f>IF($A38="","",$E38*12)</f>
        <v/>
      </c>
      <c r="G38" s="12">
        <f>IF($A38="","",$C38-$F38)</f>
        <v/>
      </c>
      <c r="H38" s="13">
        <f>IF($A38="","",IF($C38=0,"",IFERROR($F38/$C38,"")))</f>
        <v/>
      </c>
      <c r="I38" s="18">
        <f>IF($A38="","",IF($C38=0,"",IF($F38&gt;$C38*1.05,"⚠ Over plan",IF($F38&lt;$C38*0.95,"Under plan","On plan"))))</f>
        <v/>
      </c>
    </row>
    <row r="39">
      <c r="A39" s="18">
        <f>IF(Budget!$A$43="","",Budget!$A$43)</f>
        <v/>
      </c>
      <c r="B39" s="18">
        <f>IF($A39="","",Budget!$B$43)</f>
        <v/>
      </c>
      <c r="C39" s="12">
        <f>IF($A39="","",Budget!$G$43)</f>
        <v/>
      </c>
      <c r="D39" s="12">
        <f>IF($A39="","",Budget!$H$43)</f>
        <v/>
      </c>
      <c r="E39" s="12">
        <f>IF($A39="","",IFERROR($D39/MonthsElapsed,0))</f>
        <v/>
      </c>
      <c r="F39" s="12">
        <f>IF($A39="","",$E39*12)</f>
        <v/>
      </c>
      <c r="G39" s="12">
        <f>IF($A39="","",$C39-$F39)</f>
        <v/>
      </c>
      <c r="H39" s="13">
        <f>IF($A39="","",IF($C39=0,"",IFERROR($F39/$C39,"")))</f>
        <v/>
      </c>
      <c r="I39" s="18">
        <f>IF($A39="","",IF($C39=0,"",IF($F39&gt;$C39*1.05,"⚠ Over plan",IF($F39&lt;$C39*0.95,"Under plan","On plan"))))</f>
        <v/>
      </c>
    </row>
    <row r="40">
      <c r="A40" s="18">
        <f>IF(Budget!$A$44="","",Budget!$A$44)</f>
        <v/>
      </c>
      <c r="B40" s="18">
        <f>IF($A40="","",Budget!$B$44)</f>
        <v/>
      </c>
      <c r="C40" s="12">
        <f>IF($A40="","",Budget!$G$44)</f>
        <v/>
      </c>
      <c r="D40" s="12">
        <f>IF($A40="","",Budget!$H$44)</f>
        <v/>
      </c>
      <c r="E40" s="12">
        <f>IF($A40="","",IFERROR($D40/MonthsElapsed,0))</f>
        <v/>
      </c>
      <c r="F40" s="12">
        <f>IF($A40="","",$E40*12)</f>
        <v/>
      </c>
      <c r="G40" s="12">
        <f>IF($A40="","",$C40-$F40)</f>
        <v/>
      </c>
      <c r="H40" s="13">
        <f>IF($A40="","",IF($C40=0,"",IFERROR($F40/$C40,"")))</f>
        <v/>
      </c>
      <c r="I40" s="18">
        <f>IF($A40="","",IF($C40=0,"",IF($F40&gt;$C40*1.05,"⚠ Over plan",IF($F40&lt;$C40*0.95,"Under plan","On plan"))))</f>
        <v/>
      </c>
    </row>
    <row r="41">
      <c r="A41" s="18">
        <f>IF(Budget!$A$45="","",Budget!$A$45)</f>
        <v/>
      </c>
      <c r="B41" s="18">
        <f>IF($A41="","",Budget!$B$45)</f>
        <v/>
      </c>
      <c r="C41" s="12">
        <f>IF($A41="","",Budget!$G$45)</f>
        <v/>
      </c>
      <c r="D41" s="12">
        <f>IF($A41="","",Budget!$H$45)</f>
        <v/>
      </c>
      <c r="E41" s="12">
        <f>IF($A41="","",IFERROR($D41/MonthsElapsed,0))</f>
        <v/>
      </c>
      <c r="F41" s="12">
        <f>IF($A41="","",$E41*12)</f>
        <v/>
      </c>
      <c r="G41" s="12">
        <f>IF($A41="","",$C41-$F41)</f>
        <v/>
      </c>
      <c r="H41" s="13">
        <f>IF($A41="","",IF($C41=0,"",IFERROR($F41/$C41,"")))</f>
        <v/>
      </c>
      <c r="I41" s="18">
        <f>IF($A41="","",IF($C41=0,"",IF($F41&gt;$C41*1.05,"⚠ Over plan",IF($F41&lt;$C41*0.95,"Under plan","On plan"))))</f>
        <v/>
      </c>
    </row>
    <row r="42">
      <c r="A42" s="18">
        <f>IF(Budget!$A$46="","",Budget!$A$46)</f>
        <v/>
      </c>
      <c r="B42" s="18">
        <f>IF($A42="","",Budget!$B$46)</f>
        <v/>
      </c>
      <c r="C42" s="12">
        <f>IF($A42="","",Budget!$G$46)</f>
        <v/>
      </c>
      <c r="D42" s="12">
        <f>IF($A42="","",Budget!$H$46)</f>
        <v/>
      </c>
      <c r="E42" s="12">
        <f>IF($A42="","",IFERROR($D42/MonthsElapsed,0))</f>
        <v/>
      </c>
      <c r="F42" s="12">
        <f>IF($A42="","",$E42*12)</f>
        <v/>
      </c>
      <c r="G42" s="12">
        <f>IF($A42="","",$C42-$F42)</f>
        <v/>
      </c>
      <c r="H42" s="13">
        <f>IF($A42="","",IF($C42=0,"",IFERROR($F42/$C42,"")))</f>
        <v/>
      </c>
      <c r="I42" s="18">
        <f>IF($A42="","",IF($C42=0,"",IF($F42&gt;$C42*1.05,"⚠ Over plan",IF($F42&lt;$C42*0.95,"Under plan","On plan"))))</f>
        <v/>
      </c>
    </row>
    <row r="43">
      <c r="A43" s="18">
        <f>IF(Budget!$A$47="","",Budget!$A$47)</f>
        <v/>
      </c>
      <c r="B43" s="18">
        <f>IF($A43="","",Budget!$B$47)</f>
        <v/>
      </c>
      <c r="C43" s="12">
        <f>IF($A43="","",Budget!$G$47)</f>
        <v/>
      </c>
      <c r="D43" s="12">
        <f>IF($A43="","",Budget!$H$47)</f>
        <v/>
      </c>
      <c r="E43" s="12">
        <f>IF($A43="","",IFERROR($D43/MonthsElapsed,0))</f>
        <v/>
      </c>
      <c r="F43" s="12">
        <f>IF($A43="","",$E43*12)</f>
        <v/>
      </c>
      <c r="G43" s="12">
        <f>IF($A43="","",$C43-$F43)</f>
        <v/>
      </c>
      <c r="H43" s="13">
        <f>IF($A43="","",IF($C43=0,"",IFERROR($F43/$C43,"")))</f>
        <v/>
      </c>
      <c r="I43" s="18">
        <f>IF($A43="","",IF($C43=0,"",IF($F43&gt;$C43*1.05,"⚠ Over plan",IF($F43&lt;$C43*0.95,"Under plan","On plan"))))</f>
        <v/>
      </c>
    </row>
    <row r="44">
      <c r="A44" s="18">
        <f>IF(Budget!$A$48="","",Budget!$A$48)</f>
        <v/>
      </c>
      <c r="B44" s="18">
        <f>IF($A44="","",Budget!$B$48)</f>
        <v/>
      </c>
      <c r="C44" s="12">
        <f>IF($A44="","",Budget!$G$48)</f>
        <v/>
      </c>
      <c r="D44" s="12">
        <f>IF($A44="","",Budget!$H$48)</f>
        <v/>
      </c>
      <c r="E44" s="12">
        <f>IF($A44="","",IFERROR($D44/MonthsElapsed,0))</f>
        <v/>
      </c>
      <c r="F44" s="12">
        <f>IF($A44="","",$E44*12)</f>
        <v/>
      </c>
      <c r="G44" s="12">
        <f>IF($A44="","",$C44-$F44)</f>
        <v/>
      </c>
      <c r="H44" s="13">
        <f>IF($A44="","",IF($C44=0,"",IFERROR($F44/$C44,"")))</f>
        <v/>
      </c>
      <c r="I44" s="18">
        <f>IF($A44="","",IF($C44=0,"",IF($F44&gt;$C44*1.05,"⚠ Over plan",IF($F44&lt;$C44*0.95,"Under plan","On plan"))))</f>
        <v/>
      </c>
    </row>
    <row r="45">
      <c r="A45" s="18">
        <f>IF(Budget!$A$49="","",Budget!$A$49)</f>
        <v/>
      </c>
      <c r="B45" s="18">
        <f>IF($A45="","",Budget!$B$49)</f>
        <v/>
      </c>
      <c r="C45" s="12">
        <f>IF($A45="","",Budget!$G$49)</f>
        <v/>
      </c>
      <c r="D45" s="12">
        <f>IF($A45="","",Budget!$H$49)</f>
        <v/>
      </c>
      <c r="E45" s="12">
        <f>IF($A45="","",IFERROR($D45/MonthsElapsed,0))</f>
        <v/>
      </c>
      <c r="F45" s="12">
        <f>IF($A45="","",$E45*12)</f>
        <v/>
      </c>
      <c r="G45" s="12">
        <f>IF($A45="","",$C45-$F45)</f>
        <v/>
      </c>
      <c r="H45" s="13">
        <f>IF($A45="","",IF($C45=0,"",IFERROR($F45/$C45,"")))</f>
        <v/>
      </c>
      <c r="I45" s="18">
        <f>IF($A45="","",IF($C45=0,"",IF($F45&gt;$C45*1.05,"⚠ Over plan",IF($F45&lt;$C45*0.95,"Under plan","On plan"))))</f>
        <v/>
      </c>
    </row>
    <row r="46">
      <c r="A46" s="18">
        <f>IF(Budget!$A$50="","",Budget!$A$50)</f>
        <v/>
      </c>
      <c r="B46" s="18">
        <f>IF($A46="","",Budget!$B$50)</f>
        <v/>
      </c>
      <c r="C46" s="12">
        <f>IF($A46="","",Budget!$G$50)</f>
        <v/>
      </c>
      <c r="D46" s="12">
        <f>IF($A46="","",Budget!$H$50)</f>
        <v/>
      </c>
      <c r="E46" s="12">
        <f>IF($A46="","",IFERROR($D46/MonthsElapsed,0))</f>
        <v/>
      </c>
      <c r="F46" s="12">
        <f>IF($A46="","",$E46*12)</f>
        <v/>
      </c>
      <c r="G46" s="12">
        <f>IF($A46="","",$C46-$F46)</f>
        <v/>
      </c>
      <c r="H46" s="13">
        <f>IF($A46="","",IF($C46=0,"",IFERROR($F46/$C46,"")))</f>
        <v/>
      </c>
      <c r="I46" s="18">
        <f>IF($A46="","",IF($C46=0,"",IF($F46&gt;$C46*1.05,"⚠ Over plan",IF($F46&lt;$C46*0.95,"Under plan","On plan"))))</f>
        <v/>
      </c>
    </row>
    <row r="47">
      <c r="A47" s="18">
        <f>IF(Budget!$A$51="","",Budget!$A$51)</f>
        <v/>
      </c>
      <c r="B47" s="18">
        <f>IF($A47="","",Budget!$B$51)</f>
        <v/>
      </c>
      <c r="C47" s="12">
        <f>IF($A47="","",Budget!$G$51)</f>
        <v/>
      </c>
      <c r="D47" s="12">
        <f>IF($A47="","",Budget!$H$51)</f>
        <v/>
      </c>
      <c r="E47" s="12">
        <f>IF($A47="","",IFERROR($D47/MonthsElapsed,0))</f>
        <v/>
      </c>
      <c r="F47" s="12">
        <f>IF($A47="","",$E47*12)</f>
        <v/>
      </c>
      <c r="G47" s="12">
        <f>IF($A47="","",$C47-$F47)</f>
        <v/>
      </c>
      <c r="H47" s="13">
        <f>IF($A47="","",IF($C47=0,"",IFERROR($F47/$C47,"")))</f>
        <v/>
      </c>
      <c r="I47" s="18">
        <f>IF($A47="","",IF($C47=0,"",IF($F47&gt;$C47*1.05,"⚠ Over plan",IF($F47&lt;$C47*0.95,"Under plan","On plan"))))</f>
        <v/>
      </c>
    </row>
    <row r="48">
      <c r="A48" s="18">
        <f>IF(Budget!$A$52="","",Budget!$A$52)</f>
        <v/>
      </c>
      <c r="B48" s="18">
        <f>IF($A48="","",Budget!$B$52)</f>
        <v/>
      </c>
      <c r="C48" s="12">
        <f>IF($A48="","",Budget!$G$52)</f>
        <v/>
      </c>
      <c r="D48" s="12">
        <f>IF($A48="","",Budget!$H$52)</f>
        <v/>
      </c>
      <c r="E48" s="12">
        <f>IF($A48="","",IFERROR($D48/MonthsElapsed,0))</f>
        <v/>
      </c>
      <c r="F48" s="12">
        <f>IF($A48="","",$E48*12)</f>
        <v/>
      </c>
      <c r="G48" s="12">
        <f>IF($A48="","",$C48-$F48)</f>
        <v/>
      </c>
      <c r="H48" s="13">
        <f>IF($A48="","",IF($C48=0,"",IFERROR($F48/$C48,"")))</f>
        <v/>
      </c>
      <c r="I48" s="18">
        <f>IF($A48="","",IF($C48=0,"",IF($F48&gt;$C48*1.05,"⚠ Over plan",IF($F48&lt;$C48*0.95,"Under plan","On plan"))))</f>
        <v/>
      </c>
    </row>
    <row r="49">
      <c r="A49" s="18">
        <f>IF(Budget!$A$53="","",Budget!$A$53)</f>
        <v/>
      </c>
      <c r="B49" s="18">
        <f>IF($A49="","",Budget!$B$53)</f>
        <v/>
      </c>
      <c r="C49" s="12">
        <f>IF($A49="","",Budget!$G$53)</f>
        <v/>
      </c>
      <c r="D49" s="12">
        <f>IF($A49="","",Budget!$H$53)</f>
        <v/>
      </c>
      <c r="E49" s="12">
        <f>IF($A49="","",IFERROR($D49/MonthsElapsed,0))</f>
        <v/>
      </c>
      <c r="F49" s="12">
        <f>IF($A49="","",$E49*12)</f>
        <v/>
      </c>
      <c r="G49" s="12">
        <f>IF($A49="","",$C49-$F49)</f>
        <v/>
      </c>
      <c r="H49" s="13">
        <f>IF($A49="","",IF($C49=0,"",IFERROR($F49/$C49,"")))</f>
        <v/>
      </c>
      <c r="I49" s="18">
        <f>IF($A49="","",IF($C49=0,"",IF($F49&gt;$C49*1.05,"⚠ Over plan",IF($F49&lt;$C49*0.95,"Under plan","On plan"))))</f>
        <v/>
      </c>
    </row>
    <row r="50">
      <c r="A50" s="18">
        <f>IF(Budget!$A$54="","",Budget!$A$54)</f>
        <v/>
      </c>
      <c r="B50" s="18">
        <f>IF($A50="","",Budget!$B$54)</f>
        <v/>
      </c>
      <c r="C50" s="12">
        <f>IF($A50="","",Budget!$G$54)</f>
        <v/>
      </c>
      <c r="D50" s="12">
        <f>IF($A50="","",Budget!$H$54)</f>
        <v/>
      </c>
      <c r="E50" s="12">
        <f>IF($A50="","",IFERROR($D50/MonthsElapsed,0))</f>
        <v/>
      </c>
      <c r="F50" s="12">
        <f>IF($A50="","",$E50*12)</f>
        <v/>
      </c>
      <c r="G50" s="12">
        <f>IF($A50="","",$C50-$F50)</f>
        <v/>
      </c>
      <c r="H50" s="13">
        <f>IF($A50="","",IF($C50=0,"",IFERROR($F50/$C50,"")))</f>
        <v/>
      </c>
      <c r="I50" s="18">
        <f>IF($A50="","",IF($C50=0,"",IF($F50&gt;$C50*1.05,"⚠ Over plan",IF($F50&lt;$C50*0.95,"Under plan","On plan"))))</f>
        <v/>
      </c>
    </row>
    <row r="51">
      <c r="A51" s="18">
        <f>IF(Budget!$A$55="","",Budget!$A$55)</f>
        <v/>
      </c>
      <c r="B51" s="18">
        <f>IF($A51="","",Budget!$B$55)</f>
        <v/>
      </c>
      <c r="C51" s="12">
        <f>IF($A51="","",Budget!$G$55)</f>
        <v/>
      </c>
      <c r="D51" s="12">
        <f>IF($A51="","",Budget!$H$55)</f>
        <v/>
      </c>
      <c r="E51" s="12">
        <f>IF($A51="","",IFERROR($D51/MonthsElapsed,0))</f>
        <v/>
      </c>
      <c r="F51" s="12">
        <f>IF($A51="","",$E51*12)</f>
        <v/>
      </c>
      <c r="G51" s="12">
        <f>IF($A51="","",$C51-$F51)</f>
        <v/>
      </c>
      <c r="H51" s="13">
        <f>IF($A51="","",IF($C51=0,"",IFERROR($F51/$C51,"")))</f>
        <v/>
      </c>
      <c r="I51" s="18">
        <f>IF($A51="","",IF($C51=0,"",IF($F51&gt;$C51*1.05,"⚠ Over plan",IF($F51&lt;$C51*0.95,"Under plan","On plan"))))</f>
        <v/>
      </c>
    </row>
    <row r="52">
      <c r="A52" s="18">
        <f>IF(Budget!$A$56="","",Budget!$A$56)</f>
        <v/>
      </c>
      <c r="B52" s="18">
        <f>IF($A52="","",Budget!$B$56)</f>
        <v/>
      </c>
      <c r="C52" s="12">
        <f>IF($A52="","",Budget!$G$56)</f>
        <v/>
      </c>
      <c r="D52" s="12">
        <f>IF($A52="","",Budget!$H$56)</f>
        <v/>
      </c>
      <c r="E52" s="12">
        <f>IF($A52="","",IFERROR($D52/MonthsElapsed,0))</f>
        <v/>
      </c>
      <c r="F52" s="12">
        <f>IF($A52="","",$E52*12)</f>
        <v/>
      </c>
      <c r="G52" s="12">
        <f>IF($A52="","",$C52-$F52)</f>
        <v/>
      </c>
      <c r="H52" s="13">
        <f>IF($A52="","",IF($C52=0,"",IFERROR($F52/$C52,"")))</f>
        <v/>
      </c>
      <c r="I52" s="18">
        <f>IF($A52="","",IF($C52=0,"",IF($F52&gt;$C52*1.05,"⚠ Over plan",IF($F52&lt;$C52*0.95,"Under plan","On plan"))))</f>
        <v/>
      </c>
    </row>
    <row r="53">
      <c r="A53" s="18">
        <f>IF(Budget!$A$57="","",Budget!$A$57)</f>
        <v/>
      </c>
      <c r="B53" s="18">
        <f>IF($A53="","",Budget!$B$57)</f>
        <v/>
      </c>
      <c r="C53" s="12">
        <f>IF($A53="","",Budget!$G$57)</f>
        <v/>
      </c>
      <c r="D53" s="12">
        <f>IF($A53="","",Budget!$H$57)</f>
        <v/>
      </c>
      <c r="E53" s="12">
        <f>IF($A53="","",IFERROR($D53/MonthsElapsed,0))</f>
        <v/>
      </c>
      <c r="F53" s="12">
        <f>IF($A53="","",$E53*12)</f>
        <v/>
      </c>
      <c r="G53" s="12">
        <f>IF($A53="","",$C53-$F53)</f>
        <v/>
      </c>
      <c r="H53" s="13">
        <f>IF($A53="","",IF($C53=0,"",IFERROR($F53/$C53,"")))</f>
        <v/>
      </c>
      <c r="I53" s="18">
        <f>IF($A53="","",IF($C53=0,"",IF($F53&gt;$C53*1.05,"⚠ Over plan",IF($F53&lt;$C53*0.95,"Under plan","On plan"))))</f>
        <v/>
      </c>
    </row>
    <row r="54">
      <c r="A54" s="18">
        <f>IF(Budget!$A$58="","",Budget!$A$58)</f>
        <v/>
      </c>
      <c r="B54" s="18">
        <f>IF($A54="","",Budget!$B$58)</f>
        <v/>
      </c>
      <c r="C54" s="12">
        <f>IF($A54="","",Budget!$G$58)</f>
        <v/>
      </c>
      <c r="D54" s="12">
        <f>IF($A54="","",Budget!$H$58)</f>
        <v/>
      </c>
      <c r="E54" s="12">
        <f>IF($A54="","",IFERROR($D54/MonthsElapsed,0))</f>
        <v/>
      </c>
      <c r="F54" s="12">
        <f>IF($A54="","",$E54*12)</f>
        <v/>
      </c>
      <c r="G54" s="12">
        <f>IF($A54="","",$C54-$F54)</f>
        <v/>
      </c>
      <c r="H54" s="13">
        <f>IF($A54="","",IF($C54=0,"",IFERROR($F54/$C54,"")))</f>
        <v/>
      </c>
      <c r="I54" s="18">
        <f>IF($A54="","",IF($C54=0,"",IF($F54&gt;$C54*1.05,"⚠ Over plan",IF($F54&lt;$C54*0.95,"Under plan","On plan"))))</f>
        <v/>
      </c>
    </row>
    <row r="55">
      <c r="A55" s="18">
        <f>IF(Budget!$A$59="","",Budget!$A$59)</f>
        <v/>
      </c>
      <c r="B55" s="18">
        <f>IF($A55="","",Budget!$B$59)</f>
        <v/>
      </c>
      <c r="C55" s="12">
        <f>IF($A55="","",Budget!$G$59)</f>
        <v/>
      </c>
      <c r="D55" s="12">
        <f>IF($A55="","",Budget!$H$59)</f>
        <v/>
      </c>
      <c r="E55" s="12">
        <f>IF($A55="","",IFERROR($D55/MonthsElapsed,0))</f>
        <v/>
      </c>
      <c r="F55" s="12">
        <f>IF($A55="","",$E55*12)</f>
        <v/>
      </c>
      <c r="G55" s="12">
        <f>IF($A55="","",$C55-$F55)</f>
        <v/>
      </c>
      <c r="H55" s="13">
        <f>IF($A55="","",IF($C55=0,"",IFERROR($F55/$C55,"")))</f>
        <v/>
      </c>
      <c r="I55" s="18">
        <f>IF($A55="","",IF($C55=0,"",IF($F55&gt;$C55*1.05,"⚠ Over plan",IF($F55&lt;$C55*0.95,"Under plan","On plan"))))</f>
        <v/>
      </c>
    </row>
    <row r="56">
      <c r="A56" s="18">
        <f>IF(Budget!$A$60="","",Budget!$A$60)</f>
        <v/>
      </c>
      <c r="B56" s="18">
        <f>IF($A56="","",Budget!$B$60)</f>
        <v/>
      </c>
      <c r="C56" s="12">
        <f>IF($A56="","",Budget!$G$60)</f>
        <v/>
      </c>
      <c r="D56" s="12">
        <f>IF($A56="","",Budget!$H$60)</f>
        <v/>
      </c>
      <c r="E56" s="12">
        <f>IF($A56="","",IFERROR($D56/MonthsElapsed,0))</f>
        <v/>
      </c>
      <c r="F56" s="12">
        <f>IF($A56="","",$E56*12)</f>
        <v/>
      </c>
      <c r="G56" s="12">
        <f>IF($A56="","",$C56-$F56)</f>
        <v/>
      </c>
      <c r="H56" s="13">
        <f>IF($A56="","",IF($C56=0,"",IFERROR($F56/$C56,"")))</f>
        <v/>
      </c>
      <c r="I56" s="18">
        <f>IF($A56="","",IF($C56=0,"",IF($F56&gt;$C56*1.05,"⚠ Over plan",IF($F56&lt;$C56*0.95,"Under plan","On plan"))))</f>
        <v/>
      </c>
    </row>
    <row r="57">
      <c r="A57" s="18">
        <f>IF(Budget!$A$61="","",Budget!$A$61)</f>
        <v/>
      </c>
      <c r="B57" s="18">
        <f>IF($A57="","",Budget!$B$61)</f>
        <v/>
      </c>
      <c r="C57" s="12">
        <f>IF($A57="","",Budget!$G$61)</f>
        <v/>
      </c>
      <c r="D57" s="12">
        <f>IF($A57="","",Budget!$H$61)</f>
        <v/>
      </c>
      <c r="E57" s="12">
        <f>IF($A57="","",IFERROR($D57/MonthsElapsed,0))</f>
        <v/>
      </c>
      <c r="F57" s="12">
        <f>IF($A57="","",$E57*12)</f>
        <v/>
      </c>
      <c r="G57" s="12">
        <f>IF($A57="","",$C57-$F57)</f>
        <v/>
      </c>
      <c r="H57" s="13">
        <f>IF($A57="","",IF($C57=0,"",IFERROR($F57/$C57,"")))</f>
        <v/>
      </c>
      <c r="I57" s="18">
        <f>IF($A57="","",IF($C57=0,"",IF($F57&gt;$C57*1.05,"⚠ Over plan",IF($F57&lt;$C57*0.95,"Under plan","On plan"))))</f>
        <v/>
      </c>
    </row>
    <row r="58">
      <c r="A58" s="18">
        <f>IF(Budget!$A$62="","",Budget!$A$62)</f>
        <v/>
      </c>
      <c r="B58" s="18">
        <f>IF($A58="","",Budget!$B$62)</f>
        <v/>
      </c>
      <c r="C58" s="12">
        <f>IF($A58="","",Budget!$G$62)</f>
        <v/>
      </c>
      <c r="D58" s="12">
        <f>IF($A58="","",Budget!$H$62)</f>
        <v/>
      </c>
      <c r="E58" s="12">
        <f>IF($A58="","",IFERROR($D58/MonthsElapsed,0))</f>
        <v/>
      </c>
      <c r="F58" s="12">
        <f>IF($A58="","",$E58*12)</f>
        <v/>
      </c>
      <c r="G58" s="12">
        <f>IF($A58="","",$C58-$F58)</f>
        <v/>
      </c>
      <c r="H58" s="13">
        <f>IF($A58="","",IF($C58=0,"",IFERROR($F58/$C58,"")))</f>
        <v/>
      </c>
      <c r="I58" s="18">
        <f>IF($A58="","",IF($C58=0,"",IF($F58&gt;$C58*1.05,"⚠ Over plan",IF($F58&lt;$C58*0.95,"Under plan","On plan"))))</f>
        <v/>
      </c>
    </row>
    <row r="59">
      <c r="A59" s="18">
        <f>IF(Budget!$A$63="","",Budget!$A$63)</f>
        <v/>
      </c>
      <c r="B59" s="18">
        <f>IF($A59="","",Budget!$B$63)</f>
        <v/>
      </c>
      <c r="C59" s="12">
        <f>IF($A59="","",Budget!$G$63)</f>
        <v/>
      </c>
      <c r="D59" s="12">
        <f>IF($A59="","",Budget!$H$63)</f>
        <v/>
      </c>
      <c r="E59" s="12">
        <f>IF($A59="","",IFERROR($D59/MonthsElapsed,0))</f>
        <v/>
      </c>
      <c r="F59" s="12">
        <f>IF($A59="","",$E59*12)</f>
        <v/>
      </c>
      <c r="G59" s="12">
        <f>IF($A59="","",$C59-$F59)</f>
        <v/>
      </c>
      <c r="H59" s="13">
        <f>IF($A59="","",IF($C59=0,"",IFERROR($F59/$C59,"")))</f>
        <v/>
      </c>
      <c r="I59" s="18">
        <f>IF($A59="","",IF($C59=0,"",IF($F59&gt;$C59*1.05,"⚠ Over plan",IF($F59&lt;$C59*0.95,"Under plan","On plan"))))</f>
        <v/>
      </c>
    </row>
    <row r="60">
      <c r="A60" s="18">
        <f>IF(Budget!$A$64="","",Budget!$A$64)</f>
        <v/>
      </c>
      <c r="B60" s="18">
        <f>IF($A60="","",Budget!$B$64)</f>
        <v/>
      </c>
      <c r="C60" s="12">
        <f>IF($A60="","",Budget!$G$64)</f>
        <v/>
      </c>
      <c r="D60" s="12">
        <f>IF($A60="","",Budget!$H$64)</f>
        <v/>
      </c>
      <c r="E60" s="12">
        <f>IF($A60="","",IFERROR($D60/MonthsElapsed,0))</f>
        <v/>
      </c>
      <c r="F60" s="12">
        <f>IF($A60="","",$E60*12)</f>
        <v/>
      </c>
      <c r="G60" s="12">
        <f>IF($A60="","",$C60-$F60)</f>
        <v/>
      </c>
      <c r="H60" s="13">
        <f>IF($A60="","",IF($C60=0,"",IFERROR($F60/$C60,"")))</f>
        <v/>
      </c>
      <c r="I60" s="18">
        <f>IF($A60="","",IF($C60=0,"",IF($F60&gt;$C60*1.05,"⚠ Over plan",IF($F60&lt;$C60*0.95,"Under plan","On plan"))))</f>
        <v/>
      </c>
    </row>
    <row r="61">
      <c r="A61" s="18">
        <f>IF(Budget!$A$65="","",Budget!$A$65)</f>
        <v/>
      </c>
      <c r="B61" s="18">
        <f>IF($A61="","",Budget!$B$65)</f>
        <v/>
      </c>
      <c r="C61" s="12">
        <f>IF($A61="","",Budget!$G$65)</f>
        <v/>
      </c>
      <c r="D61" s="12">
        <f>IF($A61="","",Budget!$H$65)</f>
        <v/>
      </c>
      <c r="E61" s="12">
        <f>IF($A61="","",IFERROR($D61/MonthsElapsed,0))</f>
        <v/>
      </c>
      <c r="F61" s="12">
        <f>IF($A61="","",$E61*12)</f>
        <v/>
      </c>
      <c r="G61" s="12">
        <f>IF($A61="","",$C61-$F61)</f>
        <v/>
      </c>
      <c r="H61" s="13">
        <f>IF($A61="","",IF($C61=0,"",IFERROR($F61/$C61,"")))</f>
        <v/>
      </c>
      <c r="I61" s="18">
        <f>IF($A61="","",IF($C61=0,"",IF($F61&gt;$C61*1.05,"⚠ Over plan",IF($F61&lt;$C61*0.95,"Under plan","On plan"))))</f>
        <v/>
      </c>
    </row>
    <row r="62">
      <c r="A62" s="18">
        <f>IF(Budget!$A$66="","",Budget!$A$66)</f>
        <v/>
      </c>
      <c r="B62" s="18">
        <f>IF($A62="","",Budget!$B$66)</f>
        <v/>
      </c>
      <c r="C62" s="12">
        <f>IF($A62="","",Budget!$G$66)</f>
        <v/>
      </c>
      <c r="D62" s="12">
        <f>IF($A62="","",Budget!$H$66)</f>
        <v/>
      </c>
      <c r="E62" s="12">
        <f>IF($A62="","",IFERROR($D62/MonthsElapsed,0))</f>
        <v/>
      </c>
      <c r="F62" s="12">
        <f>IF($A62="","",$E62*12)</f>
        <v/>
      </c>
      <c r="G62" s="12">
        <f>IF($A62="","",$C62-$F62)</f>
        <v/>
      </c>
      <c r="H62" s="13">
        <f>IF($A62="","",IF($C62=0,"",IFERROR($F62/$C62,"")))</f>
        <v/>
      </c>
      <c r="I62" s="18">
        <f>IF($A62="","",IF($C62=0,"",IF($F62&gt;$C62*1.05,"⚠ Over plan",IF($F62&lt;$C62*0.95,"Under plan","On plan"))))</f>
        <v/>
      </c>
    </row>
    <row r="63">
      <c r="A63" s="18">
        <f>IF(Budget!$A$67="","",Budget!$A$67)</f>
        <v/>
      </c>
      <c r="B63" s="18">
        <f>IF($A63="","",Budget!$B$67)</f>
        <v/>
      </c>
      <c r="C63" s="12">
        <f>IF($A63="","",Budget!$G$67)</f>
        <v/>
      </c>
      <c r="D63" s="12">
        <f>IF($A63="","",Budget!$H$67)</f>
        <v/>
      </c>
      <c r="E63" s="12">
        <f>IF($A63="","",IFERROR($D63/MonthsElapsed,0))</f>
        <v/>
      </c>
      <c r="F63" s="12">
        <f>IF($A63="","",$E63*12)</f>
        <v/>
      </c>
      <c r="G63" s="12">
        <f>IF($A63="","",$C63-$F63)</f>
        <v/>
      </c>
      <c r="H63" s="13">
        <f>IF($A63="","",IF($C63=0,"",IFERROR($F63/$C63,"")))</f>
        <v/>
      </c>
      <c r="I63" s="18">
        <f>IF($A63="","",IF($C63=0,"",IF($F63&gt;$C63*1.05,"⚠ Over plan",IF($F63&lt;$C63*0.95,"Under plan","On plan"))))</f>
        <v/>
      </c>
    </row>
    <row r="64">
      <c r="A64" s="18">
        <f>IF(Budget!$A$68="","",Budget!$A$68)</f>
        <v/>
      </c>
      <c r="B64" s="18">
        <f>IF($A64="","",Budget!$B$68)</f>
        <v/>
      </c>
      <c r="C64" s="12">
        <f>IF($A64="","",Budget!$G$68)</f>
        <v/>
      </c>
      <c r="D64" s="12">
        <f>IF($A64="","",Budget!$H$68)</f>
        <v/>
      </c>
      <c r="E64" s="12">
        <f>IF($A64="","",IFERROR($D64/MonthsElapsed,0))</f>
        <v/>
      </c>
      <c r="F64" s="12">
        <f>IF($A64="","",$E64*12)</f>
        <v/>
      </c>
      <c r="G64" s="12">
        <f>IF($A64="","",$C64-$F64)</f>
        <v/>
      </c>
      <c r="H64" s="13">
        <f>IF($A64="","",IF($C64=0,"",IFERROR($F64/$C64,"")))</f>
        <v/>
      </c>
      <c r="I64" s="18">
        <f>IF($A64="","",IF($C64=0,"",IF($F64&gt;$C64*1.05,"⚠ Over plan",IF($F64&lt;$C64*0.95,"Under plan","On plan"))))</f>
        <v/>
      </c>
    </row>
    <row r="65">
      <c r="A65" s="18">
        <f>IF(Budget!$A$69="","",Budget!$A$69)</f>
        <v/>
      </c>
      <c r="B65" s="18">
        <f>IF($A65="","",Budget!$B$69)</f>
        <v/>
      </c>
      <c r="C65" s="12">
        <f>IF($A65="","",Budget!$G$69)</f>
        <v/>
      </c>
      <c r="D65" s="12">
        <f>IF($A65="","",Budget!$H$69)</f>
        <v/>
      </c>
      <c r="E65" s="12">
        <f>IF($A65="","",IFERROR($D65/MonthsElapsed,0))</f>
        <v/>
      </c>
      <c r="F65" s="12">
        <f>IF($A65="","",$E65*12)</f>
        <v/>
      </c>
      <c r="G65" s="12">
        <f>IF($A65="","",$C65-$F65)</f>
        <v/>
      </c>
      <c r="H65" s="13">
        <f>IF($A65="","",IF($C65=0,"",IFERROR($F65/$C65,"")))</f>
        <v/>
      </c>
      <c r="I65" s="18">
        <f>IF($A65="","",IF($C65=0,"",IF($F65&gt;$C65*1.05,"⚠ Over plan",IF($F65&lt;$C65*0.95,"Under plan","On plan"))))</f>
        <v/>
      </c>
    </row>
    <row r="66">
      <c r="A66" s="18">
        <f>IF(Budget!$A$70="","",Budget!$A$70)</f>
        <v/>
      </c>
      <c r="B66" s="18">
        <f>IF($A66="","",Budget!$B$70)</f>
        <v/>
      </c>
      <c r="C66" s="12">
        <f>IF($A66="","",Budget!$G$70)</f>
        <v/>
      </c>
      <c r="D66" s="12">
        <f>IF($A66="","",Budget!$H$70)</f>
        <v/>
      </c>
      <c r="E66" s="12">
        <f>IF($A66="","",IFERROR($D66/MonthsElapsed,0))</f>
        <v/>
      </c>
      <c r="F66" s="12">
        <f>IF($A66="","",$E66*12)</f>
        <v/>
      </c>
      <c r="G66" s="12">
        <f>IF($A66="","",$C66-$F66)</f>
        <v/>
      </c>
      <c r="H66" s="13">
        <f>IF($A66="","",IF($C66=0,"",IFERROR($F66/$C66,"")))</f>
        <v/>
      </c>
      <c r="I66" s="18">
        <f>IF($A66="","",IF($C66=0,"",IF($F66&gt;$C66*1.05,"⚠ Over plan",IF($F66&lt;$C66*0.95,"Under plan","On plan"))))</f>
        <v/>
      </c>
    </row>
    <row r="67">
      <c r="A67" s="18">
        <f>IF(Budget!$A$71="","",Budget!$A$71)</f>
        <v/>
      </c>
      <c r="B67" s="18">
        <f>IF($A67="","",Budget!$B$71)</f>
        <v/>
      </c>
      <c r="C67" s="12">
        <f>IF($A67="","",Budget!$G$71)</f>
        <v/>
      </c>
      <c r="D67" s="12">
        <f>IF($A67="","",Budget!$H$71)</f>
        <v/>
      </c>
      <c r="E67" s="12">
        <f>IF($A67="","",IFERROR($D67/MonthsElapsed,0))</f>
        <v/>
      </c>
      <c r="F67" s="12">
        <f>IF($A67="","",$E67*12)</f>
        <v/>
      </c>
      <c r="G67" s="12">
        <f>IF($A67="","",$C67-$F67)</f>
        <v/>
      </c>
      <c r="H67" s="13">
        <f>IF($A67="","",IF($C67=0,"",IFERROR($F67/$C67,"")))</f>
        <v/>
      </c>
      <c r="I67" s="18">
        <f>IF($A67="","",IF($C67=0,"",IF($F67&gt;$C67*1.05,"⚠ Over plan",IF($F67&lt;$C67*0.95,"Under plan","On plan"))))</f>
        <v/>
      </c>
    </row>
    <row r="68">
      <c r="A68" s="18">
        <f>IF(Budget!$A$72="","",Budget!$A$72)</f>
        <v/>
      </c>
      <c r="B68" s="18">
        <f>IF($A68="","",Budget!$B$72)</f>
        <v/>
      </c>
      <c r="C68" s="12">
        <f>IF($A68="","",Budget!$G$72)</f>
        <v/>
      </c>
      <c r="D68" s="12">
        <f>IF($A68="","",Budget!$H$72)</f>
        <v/>
      </c>
      <c r="E68" s="12">
        <f>IF($A68="","",IFERROR($D68/MonthsElapsed,0))</f>
        <v/>
      </c>
      <c r="F68" s="12">
        <f>IF($A68="","",$E68*12)</f>
        <v/>
      </c>
      <c r="G68" s="12">
        <f>IF($A68="","",$C68-$F68)</f>
        <v/>
      </c>
      <c r="H68" s="13">
        <f>IF($A68="","",IF($C68=0,"",IFERROR($F68/$C68,"")))</f>
        <v/>
      </c>
      <c r="I68" s="18">
        <f>IF($A68="","",IF($C68=0,"",IF($F68&gt;$C68*1.05,"⚠ Over plan",IF($F68&lt;$C68*0.95,"Under plan","On plan"))))</f>
        <v/>
      </c>
    </row>
    <row r="69">
      <c r="A69" s="18">
        <f>IF(Budget!$A$73="","",Budget!$A$73)</f>
        <v/>
      </c>
      <c r="B69" s="18">
        <f>IF($A69="","",Budget!$B$73)</f>
        <v/>
      </c>
      <c r="C69" s="12">
        <f>IF($A69="","",Budget!$G$73)</f>
        <v/>
      </c>
      <c r="D69" s="12">
        <f>IF($A69="","",Budget!$H$73)</f>
        <v/>
      </c>
      <c r="E69" s="12">
        <f>IF($A69="","",IFERROR($D69/MonthsElapsed,0))</f>
        <v/>
      </c>
      <c r="F69" s="12">
        <f>IF($A69="","",$E69*12)</f>
        <v/>
      </c>
      <c r="G69" s="12">
        <f>IF($A69="","",$C69-$F69)</f>
        <v/>
      </c>
      <c r="H69" s="13">
        <f>IF($A69="","",IF($C69=0,"",IFERROR($F69/$C69,"")))</f>
        <v/>
      </c>
      <c r="I69" s="18">
        <f>IF($A69="","",IF($C69=0,"",IF($F69&gt;$C69*1.05,"⚠ Over plan",IF($F69&lt;$C69*0.95,"Under plan","On plan"))))</f>
        <v/>
      </c>
    </row>
    <row r="70">
      <c r="A70" s="18">
        <f>IF(Budget!$A$74="","",Budget!$A$74)</f>
        <v/>
      </c>
      <c r="B70" s="18">
        <f>IF($A70="","",Budget!$B$74)</f>
        <v/>
      </c>
      <c r="C70" s="12">
        <f>IF($A70="","",Budget!$G$74)</f>
        <v/>
      </c>
      <c r="D70" s="12">
        <f>IF($A70="","",Budget!$H$74)</f>
        <v/>
      </c>
      <c r="E70" s="12">
        <f>IF($A70="","",IFERROR($D70/MonthsElapsed,0))</f>
        <v/>
      </c>
      <c r="F70" s="12">
        <f>IF($A70="","",$E70*12)</f>
        <v/>
      </c>
      <c r="G70" s="12">
        <f>IF($A70="","",$C70-$F70)</f>
        <v/>
      </c>
      <c r="H70" s="13">
        <f>IF($A70="","",IF($C70=0,"",IFERROR($F70/$C70,"")))</f>
        <v/>
      </c>
      <c r="I70" s="18">
        <f>IF($A70="","",IF($C70=0,"",IF($F70&gt;$C70*1.05,"⚠ Over plan",IF($F70&lt;$C70*0.95,"Under plan","On plan"))))</f>
        <v/>
      </c>
    </row>
    <row r="71">
      <c r="A71" s="18">
        <f>IF(Budget!$A$75="","",Budget!$A$75)</f>
        <v/>
      </c>
      <c r="B71" s="18">
        <f>IF($A71="","",Budget!$B$75)</f>
        <v/>
      </c>
      <c r="C71" s="12">
        <f>IF($A71="","",Budget!$G$75)</f>
        <v/>
      </c>
      <c r="D71" s="12">
        <f>IF($A71="","",Budget!$H$75)</f>
        <v/>
      </c>
      <c r="E71" s="12">
        <f>IF($A71="","",IFERROR($D71/MonthsElapsed,0))</f>
        <v/>
      </c>
      <c r="F71" s="12">
        <f>IF($A71="","",$E71*12)</f>
        <v/>
      </c>
      <c r="G71" s="12">
        <f>IF($A71="","",$C71-$F71)</f>
        <v/>
      </c>
      <c r="H71" s="13">
        <f>IF($A71="","",IF($C71=0,"",IFERROR($F71/$C71,"")))</f>
        <v/>
      </c>
      <c r="I71" s="18">
        <f>IF($A71="","",IF($C71=0,"",IF($F71&gt;$C71*1.05,"⚠ Over plan",IF($F71&lt;$C71*0.95,"Under plan","On plan"))))</f>
        <v/>
      </c>
    </row>
    <row r="72">
      <c r="A72" s="18">
        <f>IF(Budget!$A$76="","",Budget!$A$76)</f>
        <v/>
      </c>
      <c r="B72" s="18">
        <f>IF($A72="","",Budget!$B$76)</f>
        <v/>
      </c>
      <c r="C72" s="12">
        <f>IF($A72="","",Budget!$G$76)</f>
        <v/>
      </c>
      <c r="D72" s="12">
        <f>IF($A72="","",Budget!$H$76)</f>
        <v/>
      </c>
      <c r="E72" s="12">
        <f>IF($A72="","",IFERROR($D72/MonthsElapsed,0))</f>
        <v/>
      </c>
      <c r="F72" s="12">
        <f>IF($A72="","",$E72*12)</f>
        <v/>
      </c>
      <c r="G72" s="12">
        <f>IF($A72="","",$C72-$F72)</f>
        <v/>
      </c>
      <c r="H72" s="13">
        <f>IF($A72="","",IF($C72=0,"",IFERROR($F72/$C72,"")))</f>
        <v/>
      </c>
      <c r="I72" s="18">
        <f>IF($A72="","",IF($C72=0,"",IF($F72&gt;$C72*1.05,"⚠ Over plan",IF($F72&lt;$C72*0.95,"Under plan","On plan"))))</f>
        <v/>
      </c>
    </row>
    <row r="73">
      <c r="A73" s="18">
        <f>IF(Budget!$A$77="","",Budget!$A$77)</f>
        <v/>
      </c>
      <c r="B73" s="18">
        <f>IF($A73="","",Budget!$B$77)</f>
        <v/>
      </c>
      <c r="C73" s="12">
        <f>IF($A73="","",Budget!$G$77)</f>
        <v/>
      </c>
      <c r="D73" s="12">
        <f>IF($A73="","",Budget!$H$77)</f>
        <v/>
      </c>
      <c r="E73" s="12">
        <f>IF($A73="","",IFERROR($D73/MonthsElapsed,0))</f>
        <v/>
      </c>
      <c r="F73" s="12">
        <f>IF($A73="","",$E73*12)</f>
        <v/>
      </c>
      <c r="G73" s="12">
        <f>IF($A73="","",$C73-$F73)</f>
        <v/>
      </c>
      <c r="H73" s="13">
        <f>IF($A73="","",IF($C73=0,"",IFERROR($F73/$C73,"")))</f>
        <v/>
      </c>
      <c r="I73" s="18">
        <f>IF($A73="","",IF($C73=0,"",IF($F73&gt;$C73*1.05,"⚠ Over plan",IF($F73&lt;$C73*0.95,"Under plan","On plan"))))</f>
        <v/>
      </c>
    </row>
    <row r="74">
      <c r="A74" s="18">
        <f>IF(Budget!$A$78="","",Budget!$A$78)</f>
        <v/>
      </c>
      <c r="B74" s="18">
        <f>IF($A74="","",Budget!$B$78)</f>
        <v/>
      </c>
      <c r="C74" s="12">
        <f>IF($A74="","",Budget!$G$78)</f>
        <v/>
      </c>
      <c r="D74" s="12">
        <f>IF($A74="","",Budget!$H$78)</f>
        <v/>
      </c>
      <c r="E74" s="12">
        <f>IF($A74="","",IFERROR($D74/MonthsElapsed,0))</f>
        <v/>
      </c>
      <c r="F74" s="12">
        <f>IF($A74="","",$E74*12)</f>
        <v/>
      </c>
      <c r="G74" s="12">
        <f>IF($A74="","",$C74-$F74)</f>
        <v/>
      </c>
      <c r="H74" s="13">
        <f>IF($A74="","",IF($C74=0,"",IFERROR($F74/$C74,"")))</f>
        <v/>
      </c>
      <c r="I74" s="18">
        <f>IF($A74="","",IF($C74=0,"",IF($F74&gt;$C74*1.05,"⚠ Over plan",IF($F74&lt;$C74*0.95,"Under plan","On plan"))))</f>
        <v/>
      </c>
    </row>
    <row r="75">
      <c r="A75" s="18">
        <f>IF(Budget!$A$79="","",Budget!$A$79)</f>
        <v/>
      </c>
      <c r="B75" s="18">
        <f>IF($A75="","",Budget!$B$79)</f>
        <v/>
      </c>
      <c r="C75" s="12">
        <f>IF($A75="","",Budget!$G$79)</f>
        <v/>
      </c>
      <c r="D75" s="12">
        <f>IF($A75="","",Budget!$H$79)</f>
        <v/>
      </c>
      <c r="E75" s="12">
        <f>IF($A75="","",IFERROR($D75/MonthsElapsed,0))</f>
        <v/>
      </c>
      <c r="F75" s="12">
        <f>IF($A75="","",$E75*12)</f>
        <v/>
      </c>
      <c r="G75" s="12">
        <f>IF($A75="","",$C75-$F75)</f>
        <v/>
      </c>
      <c r="H75" s="13">
        <f>IF($A75="","",IF($C75=0,"",IFERROR($F75/$C75,"")))</f>
        <v/>
      </c>
      <c r="I75" s="18">
        <f>IF($A75="","",IF($C75=0,"",IF($F75&gt;$C75*1.05,"⚠ Over plan",IF($F75&lt;$C75*0.95,"Under plan","On plan"))))</f>
        <v/>
      </c>
    </row>
    <row r="76">
      <c r="A76" s="18">
        <f>IF(Budget!$A$80="","",Budget!$A$80)</f>
        <v/>
      </c>
      <c r="B76" s="18">
        <f>IF($A76="","",Budget!$B$80)</f>
        <v/>
      </c>
      <c r="C76" s="12">
        <f>IF($A76="","",Budget!$G$80)</f>
        <v/>
      </c>
      <c r="D76" s="12">
        <f>IF($A76="","",Budget!$H$80)</f>
        <v/>
      </c>
      <c r="E76" s="12">
        <f>IF($A76="","",IFERROR($D76/MonthsElapsed,0))</f>
        <v/>
      </c>
      <c r="F76" s="12">
        <f>IF($A76="","",$E76*12)</f>
        <v/>
      </c>
      <c r="G76" s="12">
        <f>IF($A76="","",$C76-$F76)</f>
        <v/>
      </c>
      <c r="H76" s="13">
        <f>IF($A76="","",IF($C76=0,"",IFERROR($F76/$C76,"")))</f>
        <v/>
      </c>
      <c r="I76" s="18">
        <f>IF($A76="","",IF($C76=0,"",IF($F76&gt;$C76*1.05,"⚠ Over plan",IF($F76&lt;$C76*0.95,"Under plan","On plan"))))</f>
        <v/>
      </c>
    </row>
    <row r="77">
      <c r="A77" s="18">
        <f>IF(Budget!$A$81="","",Budget!$A$81)</f>
        <v/>
      </c>
      <c r="B77" s="18">
        <f>IF($A77="","",Budget!$B$81)</f>
        <v/>
      </c>
      <c r="C77" s="12">
        <f>IF($A77="","",Budget!$G$81)</f>
        <v/>
      </c>
      <c r="D77" s="12">
        <f>IF($A77="","",Budget!$H$81)</f>
        <v/>
      </c>
      <c r="E77" s="12">
        <f>IF($A77="","",IFERROR($D77/MonthsElapsed,0))</f>
        <v/>
      </c>
      <c r="F77" s="12">
        <f>IF($A77="","",$E77*12)</f>
        <v/>
      </c>
      <c r="G77" s="12">
        <f>IF($A77="","",$C77-$F77)</f>
        <v/>
      </c>
      <c r="H77" s="13">
        <f>IF($A77="","",IF($C77=0,"",IFERROR($F77/$C77,"")))</f>
        <v/>
      </c>
      <c r="I77" s="18">
        <f>IF($A77="","",IF($C77=0,"",IF($F77&gt;$C77*1.05,"⚠ Over plan",IF($F77&lt;$C77*0.95,"Under plan","On plan"))))</f>
        <v/>
      </c>
    </row>
    <row r="78">
      <c r="A78" s="18">
        <f>IF(Budget!$A$82="","",Budget!$A$82)</f>
        <v/>
      </c>
      <c r="B78" s="18">
        <f>IF($A78="","",Budget!$B$82)</f>
        <v/>
      </c>
      <c r="C78" s="12">
        <f>IF($A78="","",Budget!$G$82)</f>
        <v/>
      </c>
      <c r="D78" s="12">
        <f>IF($A78="","",Budget!$H$82)</f>
        <v/>
      </c>
      <c r="E78" s="12">
        <f>IF($A78="","",IFERROR($D78/MonthsElapsed,0))</f>
        <v/>
      </c>
      <c r="F78" s="12">
        <f>IF($A78="","",$E78*12)</f>
        <v/>
      </c>
      <c r="G78" s="12">
        <f>IF($A78="","",$C78-$F78)</f>
        <v/>
      </c>
      <c r="H78" s="13">
        <f>IF($A78="","",IF($C78=0,"",IFERROR($F78/$C78,"")))</f>
        <v/>
      </c>
      <c r="I78" s="18">
        <f>IF($A78="","",IF($C78=0,"",IF($F78&gt;$C78*1.05,"⚠ Over plan",IF($F78&lt;$C78*0.95,"Under plan","On plan"))))</f>
        <v/>
      </c>
    </row>
    <row r="79">
      <c r="A79" s="18">
        <f>IF(Budget!$A$83="","",Budget!$A$83)</f>
        <v/>
      </c>
      <c r="B79" s="18">
        <f>IF($A79="","",Budget!$B$83)</f>
        <v/>
      </c>
      <c r="C79" s="12">
        <f>IF($A79="","",Budget!$G$83)</f>
        <v/>
      </c>
      <c r="D79" s="12">
        <f>IF($A79="","",Budget!$H$83)</f>
        <v/>
      </c>
      <c r="E79" s="12">
        <f>IF($A79="","",IFERROR($D79/MonthsElapsed,0))</f>
        <v/>
      </c>
      <c r="F79" s="12">
        <f>IF($A79="","",$E79*12)</f>
        <v/>
      </c>
      <c r="G79" s="12">
        <f>IF($A79="","",$C79-$F79)</f>
        <v/>
      </c>
      <c r="H79" s="13">
        <f>IF($A79="","",IF($C79=0,"",IFERROR($F79/$C79,"")))</f>
        <v/>
      </c>
      <c r="I79" s="18">
        <f>IF($A79="","",IF($C79=0,"",IF($F79&gt;$C79*1.05,"⚠ Over plan",IF($F79&lt;$C79*0.95,"Under plan","On plan"))))</f>
        <v/>
      </c>
    </row>
    <row r="80">
      <c r="A80" s="18">
        <f>IF(Budget!$A$84="","",Budget!$A$84)</f>
        <v/>
      </c>
      <c r="B80" s="18">
        <f>IF($A80="","",Budget!$B$84)</f>
        <v/>
      </c>
      <c r="C80" s="12">
        <f>IF($A80="","",Budget!$G$84)</f>
        <v/>
      </c>
      <c r="D80" s="12">
        <f>IF($A80="","",Budget!$H$84)</f>
        <v/>
      </c>
      <c r="E80" s="12">
        <f>IF($A80="","",IFERROR($D80/MonthsElapsed,0))</f>
        <v/>
      </c>
      <c r="F80" s="12">
        <f>IF($A80="","",$E80*12)</f>
        <v/>
      </c>
      <c r="G80" s="12">
        <f>IF($A80="","",$C80-$F80)</f>
        <v/>
      </c>
      <c r="H80" s="13">
        <f>IF($A80="","",IF($C80=0,"",IFERROR($F80/$C80,"")))</f>
        <v/>
      </c>
      <c r="I80" s="18">
        <f>IF($A80="","",IF($C80=0,"",IF($F80&gt;$C80*1.05,"⚠ Over plan",IF($F80&lt;$C80*0.95,"Under plan","On plan"))))</f>
        <v/>
      </c>
    </row>
    <row r="81">
      <c r="A81" s="18">
        <f>IF(Budget!$A$85="","",Budget!$A$85)</f>
        <v/>
      </c>
      <c r="B81" s="18">
        <f>IF($A81="","",Budget!$B$85)</f>
        <v/>
      </c>
      <c r="C81" s="12">
        <f>IF($A81="","",Budget!$G$85)</f>
        <v/>
      </c>
      <c r="D81" s="12">
        <f>IF($A81="","",Budget!$H$85)</f>
        <v/>
      </c>
      <c r="E81" s="12">
        <f>IF($A81="","",IFERROR($D81/MonthsElapsed,0))</f>
        <v/>
      </c>
      <c r="F81" s="12">
        <f>IF($A81="","",$E81*12)</f>
        <v/>
      </c>
      <c r="G81" s="12">
        <f>IF($A81="","",$C81-$F81)</f>
        <v/>
      </c>
      <c r="H81" s="13">
        <f>IF($A81="","",IF($C81=0,"",IFERROR($F81/$C81,"")))</f>
        <v/>
      </c>
      <c r="I81" s="18">
        <f>IF($A81="","",IF($C81=0,"",IF($F81&gt;$C81*1.05,"⚠ Over plan",IF($F81&lt;$C81*0.95,"Under plan","On plan"))))</f>
        <v/>
      </c>
    </row>
    <row r="82">
      <c r="A82" s="18">
        <f>IF(Budget!$A$86="","",Budget!$A$86)</f>
        <v/>
      </c>
      <c r="B82" s="18">
        <f>IF($A82="","",Budget!$B$86)</f>
        <v/>
      </c>
      <c r="C82" s="12">
        <f>IF($A82="","",Budget!$G$86)</f>
        <v/>
      </c>
      <c r="D82" s="12">
        <f>IF($A82="","",Budget!$H$86)</f>
        <v/>
      </c>
      <c r="E82" s="12">
        <f>IF($A82="","",IFERROR($D82/MonthsElapsed,0))</f>
        <v/>
      </c>
      <c r="F82" s="12">
        <f>IF($A82="","",$E82*12)</f>
        <v/>
      </c>
      <c r="G82" s="12">
        <f>IF($A82="","",$C82-$F82)</f>
        <v/>
      </c>
      <c r="H82" s="13">
        <f>IF($A82="","",IF($C82=0,"",IFERROR($F82/$C82,"")))</f>
        <v/>
      </c>
      <c r="I82" s="18">
        <f>IF($A82="","",IF($C82=0,"",IF($F82&gt;$C82*1.05,"⚠ Over plan",IF($F82&lt;$C82*0.95,"Under plan","On plan"))))</f>
        <v/>
      </c>
    </row>
    <row r="83">
      <c r="A83" s="18">
        <f>IF(Budget!$A$87="","",Budget!$A$87)</f>
        <v/>
      </c>
      <c r="B83" s="18">
        <f>IF($A83="","",Budget!$B$87)</f>
        <v/>
      </c>
      <c r="C83" s="12">
        <f>IF($A83="","",Budget!$G$87)</f>
        <v/>
      </c>
      <c r="D83" s="12">
        <f>IF($A83="","",Budget!$H$87)</f>
        <v/>
      </c>
      <c r="E83" s="12">
        <f>IF($A83="","",IFERROR($D83/MonthsElapsed,0))</f>
        <v/>
      </c>
      <c r="F83" s="12">
        <f>IF($A83="","",$E83*12)</f>
        <v/>
      </c>
      <c r="G83" s="12">
        <f>IF($A83="","",$C83-$F83)</f>
        <v/>
      </c>
      <c r="H83" s="13">
        <f>IF($A83="","",IF($C83=0,"",IFERROR($F83/$C83,"")))</f>
        <v/>
      </c>
      <c r="I83" s="18">
        <f>IF($A83="","",IF($C83=0,"",IF($F83&gt;$C83*1.05,"⚠ Over plan",IF($F83&lt;$C83*0.95,"Under plan","On plan"))))</f>
        <v/>
      </c>
    </row>
    <row r="84">
      <c r="A84" s="18">
        <f>IF(Budget!$A$88="","",Budget!$A$88)</f>
        <v/>
      </c>
      <c r="B84" s="18">
        <f>IF($A84="","",Budget!$B$88)</f>
        <v/>
      </c>
      <c r="C84" s="12">
        <f>IF($A84="","",Budget!$G$88)</f>
        <v/>
      </c>
      <c r="D84" s="12">
        <f>IF($A84="","",Budget!$H$88)</f>
        <v/>
      </c>
      <c r="E84" s="12">
        <f>IF($A84="","",IFERROR($D84/MonthsElapsed,0))</f>
        <v/>
      </c>
      <c r="F84" s="12">
        <f>IF($A84="","",$E84*12)</f>
        <v/>
      </c>
      <c r="G84" s="12">
        <f>IF($A84="","",$C84-$F84)</f>
        <v/>
      </c>
      <c r="H84" s="13">
        <f>IF($A84="","",IF($C84=0,"",IFERROR($F84/$C84,"")))</f>
        <v/>
      </c>
      <c r="I84" s="18">
        <f>IF($A84="","",IF($C84=0,"",IF($F84&gt;$C84*1.05,"⚠ Over plan",IF($F84&lt;$C84*0.95,"Under plan","On plan"))))</f>
        <v/>
      </c>
    </row>
    <row r="85">
      <c r="A85" s="18">
        <f>IF(Budget!$A$89="","",Budget!$A$89)</f>
        <v/>
      </c>
      <c r="B85" s="18">
        <f>IF($A85="","",Budget!$B$89)</f>
        <v/>
      </c>
      <c r="C85" s="12">
        <f>IF($A85="","",Budget!$G$89)</f>
        <v/>
      </c>
      <c r="D85" s="12">
        <f>IF($A85="","",Budget!$H$89)</f>
        <v/>
      </c>
      <c r="E85" s="12">
        <f>IF($A85="","",IFERROR($D85/MonthsElapsed,0))</f>
        <v/>
      </c>
      <c r="F85" s="12">
        <f>IF($A85="","",$E85*12)</f>
        <v/>
      </c>
      <c r="G85" s="12">
        <f>IF($A85="","",$C85-$F85)</f>
        <v/>
      </c>
      <c r="H85" s="13">
        <f>IF($A85="","",IF($C85=0,"",IFERROR($F85/$C85,"")))</f>
        <v/>
      </c>
      <c r="I85" s="18">
        <f>IF($A85="","",IF($C85=0,"",IF($F85&gt;$C85*1.05,"⚠ Over plan",IF($F85&lt;$C85*0.95,"Under plan","On plan"))))</f>
        <v/>
      </c>
    </row>
    <row r="86">
      <c r="A86" s="18">
        <f>IF(Budget!$A$90="","",Budget!$A$90)</f>
        <v/>
      </c>
      <c r="B86" s="18">
        <f>IF($A86="","",Budget!$B$90)</f>
        <v/>
      </c>
      <c r="C86" s="12">
        <f>IF($A86="","",Budget!$G$90)</f>
        <v/>
      </c>
      <c r="D86" s="12">
        <f>IF($A86="","",Budget!$H$90)</f>
        <v/>
      </c>
      <c r="E86" s="12">
        <f>IF($A86="","",IFERROR($D86/MonthsElapsed,0))</f>
        <v/>
      </c>
      <c r="F86" s="12">
        <f>IF($A86="","",$E86*12)</f>
        <v/>
      </c>
      <c r="G86" s="12">
        <f>IF($A86="","",$C86-$F86)</f>
        <v/>
      </c>
      <c r="H86" s="13">
        <f>IF($A86="","",IF($C86=0,"",IFERROR($F86/$C86,"")))</f>
        <v/>
      </c>
      <c r="I86" s="18">
        <f>IF($A86="","",IF($C86=0,"",IF($F86&gt;$C86*1.05,"⚠ Over plan",IF($F86&lt;$C86*0.95,"Under plan","On plan"))))</f>
        <v/>
      </c>
    </row>
    <row r="87">
      <c r="A87" s="18">
        <f>IF(Budget!$A$91="","",Budget!$A$91)</f>
        <v/>
      </c>
      <c r="B87" s="18">
        <f>IF($A87="","",Budget!$B$91)</f>
        <v/>
      </c>
      <c r="C87" s="12">
        <f>IF($A87="","",Budget!$G$91)</f>
        <v/>
      </c>
      <c r="D87" s="12">
        <f>IF($A87="","",Budget!$H$91)</f>
        <v/>
      </c>
      <c r="E87" s="12">
        <f>IF($A87="","",IFERROR($D87/MonthsElapsed,0))</f>
        <v/>
      </c>
      <c r="F87" s="12">
        <f>IF($A87="","",$E87*12)</f>
        <v/>
      </c>
      <c r="G87" s="12">
        <f>IF($A87="","",$C87-$F87)</f>
        <v/>
      </c>
      <c r="H87" s="13">
        <f>IF($A87="","",IF($C87=0,"",IFERROR($F87/$C87,"")))</f>
        <v/>
      </c>
      <c r="I87" s="18">
        <f>IF($A87="","",IF($C87=0,"",IF($F87&gt;$C87*1.05,"⚠ Over plan",IF($F87&lt;$C87*0.95,"Under plan","On plan"))))</f>
        <v/>
      </c>
    </row>
    <row r="88">
      <c r="A88" s="18">
        <f>IF(Budget!$A$92="","",Budget!$A$92)</f>
        <v/>
      </c>
      <c r="B88" s="18">
        <f>IF($A88="","",Budget!$B$92)</f>
        <v/>
      </c>
      <c r="C88" s="12">
        <f>IF($A88="","",Budget!$G$92)</f>
        <v/>
      </c>
      <c r="D88" s="12">
        <f>IF($A88="","",Budget!$H$92)</f>
        <v/>
      </c>
      <c r="E88" s="12">
        <f>IF($A88="","",IFERROR($D88/MonthsElapsed,0))</f>
        <v/>
      </c>
      <c r="F88" s="12">
        <f>IF($A88="","",$E88*12)</f>
        <v/>
      </c>
      <c r="G88" s="12">
        <f>IF($A88="","",$C88-$F88)</f>
        <v/>
      </c>
      <c r="H88" s="13">
        <f>IF($A88="","",IF($C88=0,"",IFERROR($F88/$C88,"")))</f>
        <v/>
      </c>
      <c r="I88" s="18">
        <f>IF($A88="","",IF($C88=0,"",IF($F88&gt;$C88*1.05,"⚠ Over plan",IF($F88&lt;$C88*0.95,"Under plan","On plan"))))</f>
        <v/>
      </c>
    </row>
    <row r="89">
      <c r="A89" s="18">
        <f>IF(Budget!$A$93="","",Budget!$A$93)</f>
        <v/>
      </c>
      <c r="B89" s="18">
        <f>IF($A89="","",Budget!$B$93)</f>
        <v/>
      </c>
      <c r="C89" s="12">
        <f>IF($A89="","",Budget!$G$93)</f>
        <v/>
      </c>
      <c r="D89" s="12">
        <f>IF($A89="","",Budget!$H$93)</f>
        <v/>
      </c>
      <c r="E89" s="12">
        <f>IF($A89="","",IFERROR($D89/MonthsElapsed,0))</f>
        <v/>
      </c>
      <c r="F89" s="12">
        <f>IF($A89="","",$E89*12)</f>
        <v/>
      </c>
      <c r="G89" s="12">
        <f>IF($A89="","",$C89-$F89)</f>
        <v/>
      </c>
      <c r="H89" s="13">
        <f>IF($A89="","",IF($C89=0,"",IFERROR($F89/$C89,"")))</f>
        <v/>
      </c>
      <c r="I89" s="18">
        <f>IF($A89="","",IF($C89=0,"",IF($F89&gt;$C89*1.05,"⚠ Over plan",IF($F89&lt;$C89*0.95,"Under plan","On plan"))))</f>
        <v/>
      </c>
    </row>
    <row r="90">
      <c r="A90" s="18">
        <f>IF(Budget!$A$94="","",Budget!$A$94)</f>
        <v/>
      </c>
      <c r="B90" s="18">
        <f>IF($A90="","",Budget!$B$94)</f>
        <v/>
      </c>
      <c r="C90" s="12">
        <f>IF($A90="","",Budget!$G$94)</f>
        <v/>
      </c>
      <c r="D90" s="12">
        <f>IF($A90="","",Budget!$H$94)</f>
        <v/>
      </c>
      <c r="E90" s="12">
        <f>IF($A90="","",IFERROR($D90/MonthsElapsed,0))</f>
        <v/>
      </c>
      <c r="F90" s="12">
        <f>IF($A90="","",$E90*12)</f>
        <v/>
      </c>
      <c r="G90" s="12">
        <f>IF($A90="","",$C90-$F90)</f>
        <v/>
      </c>
      <c r="H90" s="13">
        <f>IF($A90="","",IF($C90=0,"",IFERROR($F90/$C90,"")))</f>
        <v/>
      </c>
      <c r="I90" s="18">
        <f>IF($A90="","",IF($C90=0,"",IF($F90&gt;$C90*1.05,"⚠ Over plan",IF($F90&lt;$C90*0.95,"Under plan","On plan"))))</f>
        <v/>
      </c>
    </row>
    <row r="91">
      <c r="A91" s="18">
        <f>IF(Budget!$A$95="","",Budget!$A$95)</f>
        <v/>
      </c>
      <c r="B91" s="18">
        <f>IF($A91="","",Budget!$B$95)</f>
        <v/>
      </c>
      <c r="C91" s="12">
        <f>IF($A91="","",Budget!$G$95)</f>
        <v/>
      </c>
      <c r="D91" s="12">
        <f>IF($A91="","",Budget!$H$95)</f>
        <v/>
      </c>
      <c r="E91" s="12">
        <f>IF($A91="","",IFERROR($D91/MonthsElapsed,0))</f>
        <v/>
      </c>
      <c r="F91" s="12">
        <f>IF($A91="","",$E91*12)</f>
        <v/>
      </c>
      <c r="G91" s="12">
        <f>IF($A91="","",$C91-$F91)</f>
        <v/>
      </c>
      <c r="H91" s="13">
        <f>IF($A91="","",IF($C91=0,"",IFERROR($F91/$C91,"")))</f>
        <v/>
      </c>
      <c r="I91" s="18">
        <f>IF($A91="","",IF($C91=0,"",IF($F91&gt;$C91*1.05,"⚠ Over plan",IF($F91&lt;$C91*0.95,"Under plan","On plan"))))</f>
        <v/>
      </c>
    </row>
    <row r="92">
      <c r="A92" s="18">
        <f>IF(Budget!$A$96="","",Budget!$A$96)</f>
        <v/>
      </c>
      <c r="B92" s="18">
        <f>IF($A92="","",Budget!$B$96)</f>
        <v/>
      </c>
      <c r="C92" s="12">
        <f>IF($A92="","",Budget!$G$96)</f>
        <v/>
      </c>
      <c r="D92" s="12">
        <f>IF($A92="","",Budget!$H$96)</f>
        <v/>
      </c>
      <c r="E92" s="12">
        <f>IF($A92="","",IFERROR($D92/MonthsElapsed,0))</f>
        <v/>
      </c>
      <c r="F92" s="12">
        <f>IF($A92="","",$E92*12)</f>
        <v/>
      </c>
      <c r="G92" s="12">
        <f>IF($A92="","",$C92-$F92)</f>
        <v/>
      </c>
      <c r="H92" s="13">
        <f>IF($A92="","",IF($C92=0,"",IFERROR($F92/$C92,"")))</f>
        <v/>
      </c>
      <c r="I92" s="18">
        <f>IF($A92="","",IF($C92=0,"",IF($F92&gt;$C92*1.05,"⚠ Over plan",IF($F92&lt;$C92*0.95,"Under plan","On plan"))))</f>
        <v/>
      </c>
    </row>
    <row r="93">
      <c r="A93" s="18">
        <f>IF(Budget!$A$97="","",Budget!$A$97)</f>
        <v/>
      </c>
      <c r="B93" s="18">
        <f>IF($A93="","",Budget!$B$97)</f>
        <v/>
      </c>
      <c r="C93" s="12">
        <f>IF($A93="","",Budget!$G$97)</f>
        <v/>
      </c>
      <c r="D93" s="12">
        <f>IF($A93="","",Budget!$H$97)</f>
        <v/>
      </c>
      <c r="E93" s="12">
        <f>IF($A93="","",IFERROR($D93/MonthsElapsed,0))</f>
        <v/>
      </c>
      <c r="F93" s="12">
        <f>IF($A93="","",$E93*12)</f>
        <v/>
      </c>
      <c r="G93" s="12">
        <f>IF($A93="","",$C93-$F93)</f>
        <v/>
      </c>
      <c r="H93" s="13">
        <f>IF($A93="","",IF($C93=0,"",IFERROR($F93/$C93,"")))</f>
        <v/>
      </c>
      <c r="I93" s="18">
        <f>IF($A93="","",IF($C93=0,"",IF($F93&gt;$C93*1.05,"⚠ Over plan",IF($F93&lt;$C93*0.95,"Under plan","On plan"))))</f>
        <v/>
      </c>
    </row>
    <row r="94">
      <c r="A94" s="18">
        <f>IF(Budget!$A$98="","",Budget!$A$98)</f>
        <v/>
      </c>
      <c r="B94" s="18">
        <f>IF($A94="","",Budget!$B$98)</f>
        <v/>
      </c>
      <c r="C94" s="12">
        <f>IF($A94="","",Budget!$G$98)</f>
        <v/>
      </c>
      <c r="D94" s="12">
        <f>IF($A94="","",Budget!$H$98)</f>
        <v/>
      </c>
      <c r="E94" s="12">
        <f>IF($A94="","",IFERROR($D94/MonthsElapsed,0))</f>
        <v/>
      </c>
      <c r="F94" s="12">
        <f>IF($A94="","",$E94*12)</f>
        <v/>
      </c>
      <c r="G94" s="12">
        <f>IF($A94="","",$C94-$F94)</f>
        <v/>
      </c>
      <c r="H94" s="13">
        <f>IF($A94="","",IF($C94=0,"",IFERROR($F94/$C94,"")))</f>
        <v/>
      </c>
      <c r="I94" s="18">
        <f>IF($A94="","",IF($C94=0,"",IF($F94&gt;$C94*1.05,"⚠ Over plan",IF($F94&lt;$C94*0.95,"Under plan","On plan"))))</f>
        <v/>
      </c>
    </row>
    <row r="95">
      <c r="A95" s="18">
        <f>IF(Budget!$A$99="","",Budget!$A$99)</f>
        <v/>
      </c>
      <c r="B95" s="18">
        <f>IF($A95="","",Budget!$B$99)</f>
        <v/>
      </c>
      <c r="C95" s="12">
        <f>IF($A95="","",Budget!$G$99)</f>
        <v/>
      </c>
      <c r="D95" s="12">
        <f>IF($A95="","",Budget!$H$99)</f>
        <v/>
      </c>
      <c r="E95" s="12">
        <f>IF($A95="","",IFERROR($D95/MonthsElapsed,0))</f>
        <v/>
      </c>
      <c r="F95" s="12">
        <f>IF($A95="","",$E95*12)</f>
        <v/>
      </c>
      <c r="G95" s="12">
        <f>IF($A95="","",$C95-$F95)</f>
        <v/>
      </c>
      <c r="H95" s="13">
        <f>IF($A95="","",IF($C95=0,"",IFERROR($F95/$C95,"")))</f>
        <v/>
      </c>
      <c r="I95" s="18">
        <f>IF($A95="","",IF($C95=0,"",IF($F95&gt;$C95*1.05,"⚠ Over plan",IF($F95&lt;$C95*0.95,"Under plan","On plan"))))</f>
        <v/>
      </c>
    </row>
    <row r="96">
      <c r="A96" s="18">
        <f>IF(Budget!$A$100="","",Budget!$A$100)</f>
        <v/>
      </c>
      <c r="B96" s="18">
        <f>IF($A96="","",Budget!$B$100)</f>
        <v/>
      </c>
      <c r="C96" s="12">
        <f>IF($A96="","",Budget!$G$100)</f>
        <v/>
      </c>
      <c r="D96" s="12">
        <f>IF($A96="","",Budget!$H$100)</f>
        <v/>
      </c>
      <c r="E96" s="12">
        <f>IF($A96="","",IFERROR($D96/MonthsElapsed,0))</f>
        <v/>
      </c>
      <c r="F96" s="12">
        <f>IF($A96="","",$E96*12)</f>
        <v/>
      </c>
      <c r="G96" s="12">
        <f>IF($A96="","",$C96-$F96)</f>
        <v/>
      </c>
      <c r="H96" s="13">
        <f>IF($A96="","",IF($C96=0,"",IFERROR($F96/$C96,"")))</f>
        <v/>
      </c>
      <c r="I96" s="18">
        <f>IF($A96="","",IF($C96=0,"",IF($F96&gt;$C96*1.05,"⚠ Over plan",IF($F96&lt;$C96*0.95,"Under plan","On plan"))))</f>
        <v/>
      </c>
    </row>
    <row r="97">
      <c r="A97" s="18">
        <f>IF(Budget!$A$101="","",Budget!$A$101)</f>
        <v/>
      </c>
      <c r="B97" s="18">
        <f>IF($A97="","",Budget!$B$101)</f>
        <v/>
      </c>
      <c r="C97" s="12">
        <f>IF($A97="","",Budget!$G$101)</f>
        <v/>
      </c>
      <c r="D97" s="12">
        <f>IF($A97="","",Budget!$H$101)</f>
        <v/>
      </c>
      <c r="E97" s="12">
        <f>IF($A97="","",IFERROR($D97/MonthsElapsed,0))</f>
        <v/>
      </c>
      <c r="F97" s="12">
        <f>IF($A97="","",$E97*12)</f>
        <v/>
      </c>
      <c r="G97" s="12">
        <f>IF($A97="","",$C97-$F97)</f>
        <v/>
      </c>
      <c r="H97" s="13">
        <f>IF($A97="","",IF($C97=0,"",IFERROR($F97/$C97,"")))</f>
        <v/>
      </c>
      <c r="I97" s="18">
        <f>IF($A97="","",IF($C97=0,"",IF($F97&gt;$C97*1.05,"⚠ Over plan",IF($F97&lt;$C97*0.95,"Under plan","On plan"))))</f>
        <v/>
      </c>
    </row>
    <row r="98">
      <c r="A98" s="18">
        <f>IF(Budget!$A$102="","",Budget!$A$102)</f>
        <v/>
      </c>
      <c r="B98" s="18">
        <f>IF($A98="","",Budget!$B$102)</f>
        <v/>
      </c>
      <c r="C98" s="12">
        <f>IF($A98="","",Budget!$G$102)</f>
        <v/>
      </c>
      <c r="D98" s="12">
        <f>IF($A98="","",Budget!$H$102)</f>
        <v/>
      </c>
      <c r="E98" s="12">
        <f>IF($A98="","",IFERROR($D98/MonthsElapsed,0))</f>
        <v/>
      </c>
      <c r="F98" s="12">
        <f>IF($A98="","",$E98*12)</f>
        <v/>
      </c>
      <c r="G98" s="12">
        <f>IF($A98="","",$C98-$F98)</f>
        <v/>
      </c>
      <c r="H98" s="13">
        <f>IF($A98="","",IF($C98=0,"",IFERROR($F98/$C98,"")))</f>
        <v/>
      </c>
      <c r="I98" s="18">
        <f>IF($A98="","",IF($C98=0,"",IF($F98&gt;$C98*1.05,"⚠ Over plan",IF($F98&lt;$C98*0.95,"Under plan","On plan"))))</f>
        <v/>
      </c>
    </row>
    <row r="99">
      <c r="A99" s="18">
        <f>IF(Budget!$A$103="","",Budget!$A$103)</f>
        <v/>
      </c>
      <c r="B99" s="18">
        <f>IF($A99="","",Budget!$B$103)</f>
        <v/>
      </c>
      <c r="C99" s="12">
        <f>IF($A99="","",Budget!$G$103)</f>
        <v/>
      </c>
      <c r="D99" s="12">
        <f>IF($A99="","",Budget!$H$103)</f>
        <v/>
      </c>
      <c r="E99" s="12">
        <f>IF($A99="","",IFERROR($D99/MonthsElapsed,0))</f>
        <v/>
      </c>
      <c r="F99" s="12">
        <f>IF($A99="","",$E99*12)</f>
        <v/>
      </c>
      <c r="G99" s="12">
        <f>IF($A99="","",$C99-$F99)</f>
        <v/>
      </c>
      <c r="H99" s="13">
        <f>IF($A99="","",IF($C99=0,"",IFERROR($F99/$C99,"")))</f>
        <v/>
      </c>
      <c r="I99" s="18">
        <f>IF($A99="","",IF($C99=0,"",IF($F99&gt;$C99*1.05,"⚠ Over plan",IF($F99&lt;$C99*0.95,"Under plan","On plan"))))</f>
        <v/>
      </c>
    </row>
    <row r="100">
      <c r="A100" s="18">
        <f>IF(Budget!$A$104="","",Budget!$A$104)</f>
        <v/>
      </c>
      <c r="B100" s="18">
        <f>IF($A100="","",Budget!$B$104)</f>
        <v/>
      </c>
      <c r="C100" s="12">
        <f>IF($A100="","",Budget!$G$104)</f>
        <v/>
      </c>
      <c r="D100" s="12">
        <f>IF($A100="","",Budget!$H$104)</f>
        <v/>
      </c>
      <c r="E100" s="12">
        <f>IF($A100="","",IFERROR($D100/MonthsElapsed,0))</f>
        <v/>
      </c>
      <c r="F100" s="12">
        <f>IF($A100="","",$E100*12)</f>
        <v/>
      </c>
      <c r="G100" s="12">
        <f>IF($A100="","",$C100-$F100)</f>
        <v/>
      </c>
      <c r="H100" s="13">
        <f>IF($A100="","",IF($C100=0,"",IFERROR($F100/$C100,"")))</f>
        <v/>
      </c>
      <c r="I100" s="18">
        <f>IF($A100="","",IF($C100=0,"",IF($F100&gt;$C100*1.05,"⚠ Over plan",IF($F100&lt;$C100*0.95,"Under plan","On plan"))))</f>
        <v/>
      </c>
    </row>
    <row r="101">
      <c r="A101" s="18">
        <f>IF(Budget!$A$105="","",Budget!$A$105)</f>
        <v/>
      </c>
      <c r="B101" s="18">
        <f>IF($A101="","",Budget!$B$105)</f>
        <v/>
      </c>
      <c r="C101" s="12">
        <f>IF($A101="","",Budget!$G$105)</f>
        <v/>
      </c>
      <c r="D101" s="12">
        <f>IF($A101="","",Budget!$H$105)</f>
        <v/>
      </c>
      <c r="E101" s="12">
        <f>IF($A101="","",IFERROR($D101/MonthsElapsed,0))</f>
        <v/>
      </c>
      <c r="F101" s="12">
        <f>IF($A101="","",$E101*12)</f>
        <v/>
      </c>
      <c r="G101" s="12">
        <f>IF($A101="","",$C101-$F101)</f>
        <v/>
      </c>
      <c r="H101" s="13">
        <f>IF($A101="","",IF($C101=0,"",IFERROR($F101/$C101,"")))</f>
        <v/>
      </c>
      <c r="I101" s="18">
        <f>IF($A101="","",IF($C101=0,"",IF($F101&gt;$C101*1.05,"⚠ Over plan",IF($F101&lt;$C101*0.95,"Under plan","On plan"))))</f>
        <v/>
      </c>
    </row>
    <row r="102">
      <c r="A102" s="18">
        <f>IF(Budget!$A$106="","",Budget!$A$106)</f>
        <v/>
      </c>
      <c r="B102" s="18">
        <f>IF($A102="","",Budget!$B$106)</f>
        <v/>
      </c>
      <c r="C102" s="12">
        <f>IF($A102="","",Budget!$G$106)</f>
        <v/>
      </c>
      <c r="D102" s="12">
        <f>IF($A102="","",Budget!$H$106)</f>
        <v/>
      </c>
      <c r="E102" s="12">
        <f>IF($A102="","",IFERROR($D102/MonthsElapsed,0))</f>
        <v/>
      </c>
      <c r="F102" s="12">
        <f>IF($A102="","",$E102*12)</f>
        <v/>
      </c>
      <c r="G102" s="12">
        <f>IF($A102="","",$C102-$F102)</f>
        <v/>
      </c>
      <c r="H102" s="13">
        <f>IF($A102="","",IF($C102=0,"",IFERROR($F102/$C102,"")))</f>
        <v/>
      </c>
      <c r="I102" s="18">
        <f>IF($A102="","",IF($C102=0,"",IF($F102&gt;$C102*1.05,"⚠ Over plan",IF($F102&lt;$C102*0.95,"Under plan","On plan"))))</f>
        <v/>
      </c>
    </row>
    <row r="103">
      <c r="A103" s="18">
        <f>IF(Budget!$A$107="","",Budget!$A$107)</f>
        <v/>
      </c>
      <c r="B103" s="18">
        <f>IF($A103="","",Budget!$B$107)</f>
        <v/>
      </c>
      <c r="C103" s="12">
        <f>IF($A103="","",Budget!$G$107)</f>
        <v/>
      </c>
      <c r="D103" s="12">
        <f>IF($A103="","",Budget!$H$107)</f>
        <v/>
      </c>
      <c r="E103" s="12">
        <f>IF($A103="","",IFERROR($D103/MonthsElapsed,0))</f>
        <v/>
      </c>
      <c r="F103" s="12">
        <f>IF($A103="","",$E103*12)</f>
        <v/>
      </c>
      <c r="G103" s="12">
        <f>IF($A103="","",$C103-$F103)</f>
        <v/>
      </c>
      <c r="H103" s="13">
        <f>IF($A103="","",IF($C103=0,"",IFERROR($F103/$C103,"")))</f>
        <v/>
      </c>
      <c r="I103" s="18">
        <f>IF($A103="","",IF($C103=0,"",IF($F103&gt;$C103*1.05,"⚠ Over plan",IF($F103&lt;$C103*0.95,"Under plan","On plan"))))</f>
        <v/>
      </c>
    </row>
    <row r="104">
      <c r="A104" s="18">
        <f>IF(Budget!$A$108="","",Budget!$A$108)</f>
        <v/>
      </c>
      <c r="B104" s="18">
        <f>IF($A104="","",Budget!$B$108)</f>
        <v/>
      </c>
      <c r="C104" s="12">
        <f>IF($A104="","",Budget!$G$108)</f>
        <v/>
      </c>
      <c r="D104" s="12">
        <f>IF($A104="","",Budget!$H$108)</f>
        <v/>
      </c>
      <c r="E104" s="12">
        <f>IF($A104="","",IFERROR($D104/MonthsElapsed,0))</f>
        <v/>
      </c>
      <c r="F104" s="12">
        <f>IF($A104="","",$E104*12)</f>
        <v/>
      </c>
      <c r="G104" s="12">
        <f>IF($A104="","",$C104-$F104)</f>
        <v/>
      </c>
      <c r="H104" s="13">
        <f>IF($A104="","",IF($C104=0,"",IFERROR($F104/$C104,"")))</f>
        <v/>
      </c>
      <c r="I104" s="18">
        <f>IF($A104="","",IF($C104=0,"",IF($F104&gt;$C104*1.05,"⚠ Over plan",IF($F104&lt;$C104*0.95,"Under plan","On plan"))))</f>
        <v/>
      </c>
    </row>
    <row r="105">
      <c r="A105" s="18">
        <f>IF(Budget!$A$109="","",Budget!$A$109)</f>
        <v/>
      </c>
      <c r="B105" s="18">
        <f>IF($A105="","",Budget!$B$109)</f>
        <v/>
      </c>
      <c r="C105" s="12">
        <f>IF($A105="","",Budget!$G$109)</f>
        <v/>
      </c>
      <c r="D105" s="12">
        <f>IF($A105="","",Budget!$H$109)</f>
        <v/>
      </c>
      <c r="E105" s="12">
        <f>IF($A105="","",IFERROR($D105/MonthsElapsed,0))</f>
        <v/>
      </c>
      <c r="F105" s="12">
        <f>IF($A105="","",$E105*12)</f>
        <v/>
      </c>
      <c r="G105" s="12">
        <f>IF($A105="","",$C105-$F105)</f>
        <v/>
      </c>
      <c r="H105" s="13">
        <f>IF($A105="","",IF($C105=0,"",IFERROR($F105/$C105,"")))</f>
        <v/>
      </c>
      <c r="I105" s="18">
        <f>IF($A105="","",IF($C105=0,"",IF($F105&gt;$C105*1.05,"⚠ Over plan",IF($F105&lt;$C105*0.95,"Under plan","On plan"))))</f>
        <v/>
      </c>
    </row>
    <row r="106">
      <c r="A106" s="18">
        <f>IF(Budget!$A$110="","",Budget!$A$110)</f>
        <v/>
      </c>
      <c r="B106" s="18">
        <f>IF($A106="","",Budget!$B$110)</f>
        <v/>
      </c>
      <c r="C106" s="12">
        <f>IF($A106="","",Budget!$G$110)</f>
        <v/>
      </c>
      <c r="D106" s="12">
        <f>IF($A106="","",Budget!$H$110)</f>
        <v/>
      </c>
      <c r="E106" s="12">
        <f>IF($A106="","",IFERROR($D106/MonthsElapsed,0))</f>
        <v/>
      </c>
      <c r="F106" s="12">
        <f>IF($A106="","",$E106*12)</f>
        <v/>
      </c>
      <c r="G106" s="12">
        <f>IF($A106="","",$C106-$F106)</f>
        <v/>
      </c>
      <c r="H106" s="13">
        <f>IF($A106="","",IF($C106=0,"",IFERROR($F106/$C106,"")))</f>
        <v/>
      </c>
      <c r="I106" s="18">
        <f>IF($A106="","",IF($C106=0,"",IF($F106&gt;$C106*1.05,"⚠ Over plan",IF($F106&lt;$C106*0.95,"Under plan","On plan"))))</f>
        <v/>
      </c>
    </row>
    <row r="107">
      <c r="A107" s="18">
        <f>IF(Budget!$A$111="","",Budget!$A$111)</f>
        <v/>
      </c>
      <c r="B107" s="18">
        <f>IF($A107="","",Budget!$B$111)</f>
        <v/>
      </c>
      <c r="C107" s="12">
        <f>IF($A107="","",Budget!$G$111)</f>
        <v/>
      </c>
      <c r="D107" s="12">
        <f>IF($A107="","",Budget!$H$111)</f>
        <v/>
      </c>
      <c r="E107" s="12">
        <f>IF($A107="","",IFERROR($D107/MonthsElapsed,0))</f>
        <v/>
      </c>
      <c r="F107" s="12">
        <f>IF($A107="","",$E107*12)</f>
        <v/>
      </c>
      <c r="G107" s="12">
        <f>IF($A107="","",$C107-$F107)</f>
        <v/>
      </c>
      <c r="H107" s="13">
        <f>IF($A107="","",IF($C107=0,"",IFERROR($F107/$C107,"")))</f>
        <v/>
      </c>
      <c r="I107" s="18">
        <f>IF($A107="","",IF($C107=0,"",IF($F107&gt;$C107*1.05,"⚠ Over plan",IF($F107&lt;$C107*0.95,"Under plan","On plan"))))</f>
        <v/>
      </c>
    </row>
    <row r="108">
      <c r="A108" s="18">
        <f>IF(Budget!$A$112="","",Budget!$A$112)</f>
        <v/>
      </c>
      <c r="B108" s="18">
        <f>IF($A108="","",Budget!$B$112)</f>
        <v/>
      </c>
      <c r="C108" s="12">
        <f>IF($A108="","",Budget!$G$112)</f>
        <v/>
      </c>
      <c r="D108" s="12">
        <f>IF($A108="","",Budget!$H$112)</f>
        <v/>
      </c>
      <c r="E108" s="12">
        <f>IF($A108="","",IFERROR($D108/MonthsElapsed,0))</f>
        <v/>
      </c>
      <c r="F108" s="12">
        <f>IF($A108="","",$E108*12)</f>
        <v/>
      </c>
      <c r="G108" s="12">
        <f>IF($A108="","",$C108-$F108)</f>
        <v/>
      </c>
      <c r="H108" s="13">
        <f>IF($A108="","",IF($C108=0,"",IFERROR($F108/$C108,"")))</f>
        <v/>
      </c>
      <c r="I108" s="18">
        <f>IF($A108="","",IF($C108=0,"",IF($F108&gt;$C108*1.05,"⚠ Over plan",IF($F108&lt;$C108*0.95,"Under plan","On plan"))))</f>
        <v/>
      </c>
    </row>
    <row r="109">
      <c r="A109" s="18">
        <f>IF(Budget!$A$113="","",Budget!$A$113)</f>
        <v/>
      </c>
      <c r="B109" s="18">
        <f>IF($A109="","",Budget!$B$113)</f>
        <v/>
      </c>
      <c r="C109" s="12">
        <f>IF($A109="","",Budget!$G$113)</f>
        <v/>
      </c>
      <c r="D109" s="12">
        <f>IF($A109="","",Budget!$H$113)</f>
        <v/>
      </c>
      <c r="E109" s="12">
        <f>IF($A109="","",IFERROR($D109/MonthsElapsed,0))</f>
        <v/>
      </c>
      <c r="F109" s="12">
        <f>IF($A109="","",$E109*12)</f>
        <v/>
      </c>
      <c r="G109" s="12">
        <f>IF($A109="","",$C109-$F109)</f>
        <v/>
      </c>
      <c r="H109" s="13">
        <f>IF($A109="","",IF($C109=0,"",IFERROR($F109/$C109,"")))</f>
        <v/>
      </c>
      <c r="I109" s="18">
        <f>IF($A109="","",IF($C109=0,"",IF($F109&gt;$C109*1.05,"⚠ Over plan",IF($F109&lt;$C109*0.95,"Under plan","On plan"))))</f>
        <v/>
      </c>
    </row>
    <row r="110">
      <c r="A110" s="18">
        <f>IF(Budget!$A$114="","",Budget!$A$114)</f>
        <v/>
      </c>
      <c r="B110" s="18">
        <f>IF($A110="","",Budget!$B$114)</f>
        <v/>
      </c>
      <c r="C110" s="12">
        <f>IF($A110="","",Budget!$G$114)</f>
        <v/>
      </c>
      <c r="D110" s="12">
        <f>IF($A110="","",Budget!$H$114)</f>
        <v/>
      </c>
      <c r="E110" s="12">
        <f>IF($A110="","",IFERROR($D110/MonthsElapsed,0))</f>
        <v/>
      </c>
      <c r="F110" s="12">
        <f>IF($A110="","",$E110*12)</f>
        <v/>
      </c>
      <c r="G110" s="12">
        <f>IF($A110="","",$C110-$F110)</f>
        <v/>
      </c>
      <c r="H110" s="13">
        <f>IF($A110="","",IF($C110=0,"",IFERROR($F110/$C110,"")))</f>
        <v/>
      </c>
      <c r="I110" s="18">
        <f>IF($A110="","",IF($C110=0,"",IF($F110&gt;$C110*1.05,"⚠ Over plan",IF($F110&lt;$C110*0.95,"Under plan","On plan"))))</f>
        <v/>
      </c>
    </row>
    <row r="111">
      <c r="A111" s="18">
        <f>IF(Budget!$A$115="","",Budget!$A$115)</f>
        <v/>
      </c>
      <c r="B111" s="18">
        <f>IF($A111="","",Budget!$B$115)</f>
        <v/>
      </c>
      <c r="C111" s="12">
        <f>IF($A111="","",Budget!$G$115)</f>
        <v/>
      </c>
      <c r="D111" s="12">
        <f>IF($A111="","",Budget!$H$115)</f>
        <v/>
      </c>
      <c r="E111" s="12">
        <f>IF($A111="","",IFERROR($D111/MonthsElapsed,0))</f>
        <v/>
      </c>
      <c r="F111" s="12">
        <f>IF($A111="","",$E111*12)</f>
        <v/>
      </c>
      <c r="G111" s="12">
        <f>IF($A111="","",$C111-$F111)</f>
        <v/>
      </c>
      <c r="H111" s="13">
        <f>IF($A111="","",IF($C111=0,"",IFERROR($F111/$C111,"")))</f>
        <v/>
      </c>
      <c r="I111" s="18">
        <f>IF($A111="","",IF($C111=0,"",IF($F111&gt;$C111*1.05,"⚠ Over plan",IF($F111&lt;$C111*0.95,"Under plan","On plan"))))</f>
        <v/>
      </c>
    </row>
    <row r="112">
      <c r="A112" s="18">
        <f>IF(Budget!$A$116="","",Budget!$A$116)</f>
        <v/>
      </c>
      <c r="B112" s="18">
        <f>IF($A112="","",Budget!$B$116)</f>
        <v/>
      </c>
      <c r="C112" s="12">
        <f>IF($A112="","",Budget!$G$116)</f>
        <v/>
      </c>
      <c r="D112" s="12">
        <f>IF($A112="","",Budget!$H$116)</f>
        <v/>
      </c>
      <c r="E112" s="12">
        <f>IF($A112="","",IFERROR($D112/MonthsElapsed,0))</f>
        <v/>
      </c>
      <c r="F112" s="12">
        <f>IF($A112="","",$E112*12)</f>
        <v/>
      </c>
      <c r="G112" s="12">
        <f>IF($A112="","",$C112-$F112)</f>
        <v/>
      </c>
      <c r="H112" s="13">
        <f>IF($A112="","",IF($C112=0,"",IFERROR($F112/$C112,"")))</f>
        <v/>
      </c>
      <c r="I112" s="18">
        <f>IF($A112="","",IF($C112=0,"",IF($F112&gt;$C112*1.05,"⚠ Over plan",IF($F112&lt;$C112*0.95,"Under plan","On plan"))))</f>
        <v/>
      </c>
    </row>
    <row r="113">
      <c r="A113" s="18">
        <f>IF(Budget!$A$117="","",Budget!$A$117)</f>
        <v/>
      </c>
      <c r="B113" s="18">
        <f>IF($A113="","",Budget!$B$117)</f>
        <v/>
      </c>
      <c r="C113" s="12">
        <f>IF($A113="","",Budget!$G$117)</f>
        <v/>
      </c>
      <c r="D113" s="12">
        <f>IF($A113="","",Budget!$H$117)</f>
        <v/>
      </c>
      <c r="E113" s="12">
        <f>IF($A113="","",IFERROR($D113/MonthsElapsed,0))</f>
        <v/>
      </c>
      <c r="F113" s="12">
        <f>IF($A113="","",$E113*12)</f>
        <v/>
      </c>
      <c r="G113" s="12">
        <f>IF($A113="","",$C113-$F113)</f>
        <v/>
      </c>
      <c r="H113" s="13">
        <f>IF($A113="","",IF($C113=0,"",IFERROR($F113/$C113,"")))</f>
        <v/>
      </c>
      <c r="I113" s="18">
        <f>IF($A113="","",IF($C113=0,"",IF($F113&gt;$C113*1.05,"⚠ Over plan",IF($F113&lt;$C113*0.95,"Under plan","On plan"))))</f>
        <v/>
      </c>
    </row>
    <row r="114">
      <c r="A114" s="18">
        <f>IF(Budget!$A$118="","",Budget!$A$118)</f>
        <v/>
      </c>
      <c r="B114" s="18">
        <f>IF($A114="","",Budget!$B$118)</f>
        <v/>
      </c>
      <c r="C114" s="12">
        <f>IF($A114="","",Budget!$G$118)</f>
        <v/>
      </c>
      <c r="D114" s="12">
        <f>IF($A114="","",Budget!$H$118)</f>
        <v/>
      </c>
      <c r="E114" s="12">
        <f>IF($A114="","",IFERROR($D114/MonthsElapsed,0))</f>
        <v/>
      </c>
      <c r="F114" s="12">
        <f>IF($A114="","",$E114*12)</f>
        <v/>
      </c>
      <c r="G114" s="12">
        <f>IF($A114="","",$C114-$F114)</f>
        <v/>
      </c>
      <c r="H114" s="13">
        <f>IF($A114="","",IF($C114=0,"",IFERROR($F114/$C114,"")))</f>
        <v/>
      </c>
      <c r="I114" s="18">
        <f>IF($A114="","",IF($C114=0,"",IF($F114&gt;$C114*1.05,"⚠ Over plan",IF($F114&lt;$C114*0.95,"Under plan","On plan"))))</f>
        <v/>
      </c>
    </row>
    <row r="115">
      <c r="A115" s="18">
        <f>IF(Budget!$A$119="","",Budget!$A$119)</f>
        <v/>
      </c>
      <c r="B115" s="18">
        <f>IF($A115="","",Budget!$B$119)</f>
        <v/>
      </c>
      <c r="C115" s="12">
        <f>IF($A115="","",Budget!$G$119)</f>
        <v/>
      </c>
      <c r="D115" s="12">
        <f>IF($A115="","",Budget!$H$119)</f>
        <v/>
      </c>
      <c r="E115" s="12">
        <f>IF($A115="","",IFERROR($D115/MonthsElapsed,0))</f>
        <v/>
      </c>
      <c r="F115" s="12">
        <f>IF($A115="","",$E115*12)</f>
        <v/>
      </c>
      <c r="G115" s="12">
        <f>IF($A115="","",$C115-$F115)</f>
        <v/>
      </c>
      <c r="H115" s="13">
        <f>IF($A115="","",IF($C115=0,"",IFERROR($F115/$C115,"")))</f>
        <v/>
      </c>
      <c r="I115" s="18">
        <f>IF($A115="","",IF($C115=0,"",IF($F115&gt;$C115*1.05,"⚠ Over plan",IF($F115&lt;$C115*0.95,"Under plan","On plan"))))</f>
        <v/>
      </c>
    </row>
    <row r="116">
      <c r="A116" s="18">
        <f>IF(Budget!$A$120="","",Budget!$A$120)</f>
        <v/>
      </c>
      <c r="B116" s="18">
        <f>IF($A116="","",Budget!$B$120)</f>
        <v/>
      </c>
      <c r="C116" s="12">
        <f>IF($A116="","",Budget!$G$120)</f>
        <v/>
      </c>
      <c r="D116" s="12">
        <f>IF($A116="","",Budget!$H$120)</f>
        <v/>
      </c>
      <c r="E116" s="12">
        <f>IF($A116="","",IFERROR($D116/MonthsElapsed,0))</f>
        <v/>
      </c>
      <c r="F116" s="12">
        <f>IF($A116="","",$E116*12)</f>
        <v/>
      </c>
      <c r="G116" s="12">
        <f>IF($A116="","",$C116-$F116)</f>
        <v/>
      </c>
      <c r="H116" s="13">
        <f>IF($A116="","",IF($C116=0,"",IFERROR($F116/$C116,"")))</f>
        <v/>
      </c>
      <c r="I116" s="18">
        <f>IF($A116="","",IF($C116=0,"",IF($F116&gt;$C116*1.05,"⚠ Over plan",IF($F116&lt;$C116*0.95,"Under plan","On plan"))))</f>
        <v/>
      </c>
    </row>
    <row r="117">
      <c r="A117" s="18">
        <f>IF(Budget!$A$121="","",Budget!$A$121)</f>
        <v/>
      </c>
      <c r="B117" s="18">
        <f>IF($A117="","",Budget!$B$121)</f>
        <v/>
      </c>
      <c r="C117" s="12">
        <f>IF($A117="","",Budget!$G$121)</f>
        <v/>
      </c>
      <c r="D117" s="12">
        <f>IF($A117="","",Budget!$H$121)</f>
        <v/>
      </c>
      <c r="E117" s="12">
        <f>IF($A117="","",IFERROR($D117/MonthsElapsed,0))</f>
        <v/>
      </c>
      <c r="F117" s="12">
        <f>IF($A117="","",$E117*12)</f>
        <v/>
      </c>
      <c r="G117" s="12">
        <f>IF($A117="","",$C117-$F117)</f>
        <v/>
      </c>
      <c r="H117" s="13">
        <f>IF($A117="","",IF($C117=0,"",IFERROR($F117/$C117,"")))</f>
        <v/>
      </c>
      <c r="I117" s="18">
        <f>IF($A117="","",IF($C117=0,"",IF($F117&gt;$C117*1.05,"⚠ Over plan",IF($F117&lt;$C117*0.95,"Under plan","On plan"))))</f>
        <v/>
      </c>
    </row>
    <row r="118">
      <c r="A118" s="18">
        <f>IF(Budget!$A$122="","",Budget!$A$122)</f>
        <v/>
      </c>
      <c r="B118" s="18">
        <f>IF($A118="","",Budget!$B$122)</f>
        <v/>
      </c>
      <c r="C118" s="12">
        <f>IF($A118="","",Budget!$G$122)</f>
        <v/>
      </c>
      <c r="D118" s="12">
        <f>IF($A118="","",Budget!$H$122)</f>
        <v/>
      </c>
      <c r="E118" s="12">
        <f>IF($A118="","",IFERROR($D118/MonthsElapsed,0))</f>
        <v/>
      </c>
      <c r="F118" s="12">
        <f>IF($A118="","",$E118*12)</f>
        <v/>
      </c>
      <c r="G118" s="12">
        <f>IF($A118="","",$C118-$F118)</f>
        <v/>
      </c>
      <c r="H118" s="13">
        <f>IF($A118="","",IF($C118=0,"",IFERROR($F118/$C118,"")))</f>
        <v/>
      </c>
      <c r="I118" s="18">
        <f>IF($A118="","",IF($C118=0,"",IF($F118&gt;$C118*1.05,"⚠ Over plan",IF($F118&lt;$C118*0.95,"Under plan","On plan"))))</f>
        <v/>
      </c>
    </row>
    <row r="119">
      <c r="A119" s="18">
        <f>IF(Budget!$A$123="","",Budget!$A$123)</f>
        <v/>
      </c>
      <c r="B119" s="18">
        <f>IF($A119="","",Budget!$B$123)</f>
        <v/>
      </c>
      <c r="C119" s="12">
        <f>IF($A119="","",Budget!$G$123)</f>
        <v/>
      </c>
      <c r="D119" s="12">
        <f>IF($A119="","",Budget!$H$123)</f>
        <v/>
      </c>
      <c r="E119" s="12">
        <f>IF($A119="","",IFERROR($D119/MonthsElapsed,0))</f>
        <v/>
      </c>
      <c r="F119" s="12">
        <f>IF($A119="","",$E119*12)</f>
        <v/>
      </c>
      <c r="G119" s="12">
        <f>IF($A119="","",$C119-$F119)</f>
        <v/>
      </c>
      <c r="H119" s="13">
        <f>IF($A119="","",IF($C119=0,"",IFERROR($F119/$C119,"")))</f>
        <v/>
      </c>
      <c r="I119" s="18">
        <f>IF($A119="","",IF($C119=0,"",IF($F119&gt;$C119*1.05,"⚠ Over plan",IF($F119&lt;$C119*0.95,"Under plan","On plan"))))</f>
        <v/>
      </c>
    </row>
    <row r="120">
      <c r="A120" s="18">
        <f>IF(Budget!$A$124="","",Budget!$A$124)</f>
        <v/>
      </c>
      <c r="B120" s="18">
        <f>IF($A120="","",Budget!$B$124)</f>
        <v/>
      </c>
      <c r="C120" s="12">
        <f>IF($A120="","",Budget!$G$124)</f>
        <v/>
      </c>
      <c r="D120" s="12">
        <f>IF($A120="","",Budget!$H$124)</f>
        <v/>
      </c>
      <c r="E120" s="12">
        <f>IF($A120="","",IFERROR($D120/MonthsElapsed,0))</f>
        <v/>
      </c>
      <c r="F120" s="12">
        <f>IF($A120="","",$E120*12)</f>
        <v/>
      </c>
      <c r="G120" s="12">
        <f>IF($A120="","",$C120-$F120)</f>
        <v/>
      </c>
      <c r="H120" s="13">
        <f>IF($A120="","",IF($C120=0,"",IFERROR($F120/$C120,"")))</f>
        <v/>
      </c>
      <c r="I120" s="18">
        <f>IF($A120="","",IF($C120=0,"",IF($F120&gt;$C120*1.05,"⚠ Over plan",IF($F120&lt;$C120*0.95,"Under plan","On plan"))))</f>
        <v/>
      </c>
    </row>
    <row r="121">
      <c r="A121" s="18">
        <f>IF(Budget!$A$125="","",Budget!$A$125)</f>
        <v/>
      </c>
      <c r="B121" s="18">
        <f>IF($A121="","",Budget!$B$125)</f>
        <v/>
      </c>
      <c r="C121" s="12">
        <f>IF($A121="","",Budget!$G$125)</f>
        <v/>
      </c>
      <c r="D121" s="12">
        <f>IF($A121="","",Budget!$H$125)</f>
        <v/>
      </c>
      <c r="E121" s="12">
        <f>IF($A121="","",IFERROR($D121/MonthsElapsed,0))</f>
        <v/>
      </c>
      <c r="F121" s="12">
        <f>IF($A121="","",$E121*12)</f>
        <v/>
      </c>
      <c r="G121" s="12">
        <f>IF($A121="","",$C121-$F121)</f>
        <v/>
      </c>
      <c r="H121" s="13">
        <f>IF($A121="","",IF($C121=0,"",IFERROR($F121/$C121,"")))</f>
        <v/>
      </c>
      <c r="I121" s="18">
        <f>IF($A121="","",IF($C121=0,"",IF($F121&gt;$C121*1.05,"⚠ Over plan",IF($F121&lt;$C121*0.95,"Under plan","On plan"))))</f>
        <v/>
      </c>
    </row>
    <row r="122">
      <c r="A122" s="18">
        <f>IF(Budget!$A$126="","",Budget!$A$126)</f>
        <v/>
      </c>
      <c r="B122" s="18">
        <f>IF($A122="","",Budget!$B$126)</f>
        <v/>
      </c>
      <c r="C122" s="12">
        <f>IF($A122="","",Budget!$G$126)</f>
        <v/>
      </c>
      <c r="D122" s="12">
        <f>IF($A122="","",Budget!$H$126)</f>
        <v/>
      </c>
      <c r="E122" s="12">
        <f>IF($A122="","",IFERROR($D122/MonthsElapsed,0))</f>
        <v/>
      </c>
      <c r="F122" s="12">
        <f>IF($A122="","",$E122*12)</f>
        <v/>
      </c>
      <c r="G122" s="12">
        <f>IF($A122="","",$C122-$F122)</f>
        <v/>
      </c>
      <c r="H122" s="13">
        <f>IF($A122="","",IF($C122=0,"",IFERROR($F122/$C122,"")))</f>
        <v/>
      </c>
      <c r="I122" s="18">
        <f>IF($A122="","",IF($C122=0,"",IF($F122&gt;$C122*1.05,"⚠ Over plan",IF($F122&lt;$C122*0.95,"Under plan","On plan"))))</f>
        <v/>
      </c>
    </row>
    <row r="123">
      <c r="A123" s="18">
        <f>IF(Budget!$A$127="","",Budget!$A$127)</f>
        <v/>
      </c>
      <c r="B123" s="18">
        <f>IF($A123="","",Budget!$B$127)</f>
        <v/>
      </c>
      <c r="C123" s="12">
        <f>IF($A123="","",Budget!$G$127)</f>
        <v/>
      </c>
      <c r="D123" s="12">
        <f>IF($A123="","",Budget!$H$127)</f>
        <v/>
      </c>
      <c r="E123" s="12">
        <f>IF($A123="","",IFERROR($D123/MonthsElapsed,0))</f>
        <v/>
      </c>
      <c r="F123" s="12">
        <f>IF($A123="","",$E123*12)</f>
        <v/>
      </c>
      <c r="G123" s="12">
        <f>IF($A123="","",$C123-$F123)</f>
        <v/>
      </c>
      <c r="H123" s="13">
        <f>IF($A123="","",IF($C123=0,"",IFERROR($F123/$C123,"")))</f>
        <v/>
      </c>
      <c r="I123" s="18">
        <f>IF($A123="","",IF($C123=0,"",IF($F123&gt;$C123*1.05,"⚠ Over plan",IF($F123&lt;$C123*0.95,"Under plan","On plan"))))</f>
        <v/>
      </c>
    </row>
    <row r="124">
      <c r="A124" s="18">
        <f>IF(Budget!$A$128="","",Budget!$A$128)</f>
        <v/>
      </c>
      <c r="B124" s="18">
        <f>IF($A124="","",Budget!$B$128)</f>
        <v/>
      </c>
      <c r="C124" s="12">
        <f>IF($A124="","",Budget!$G$128)</f>
        <v/>
      </c>
      <c r="D124" s="12">
        <f>IF($A124="","",Budget!$H$128)</f>
        <v/>
      </c>
      <c r="E124" s="12">
        <f>IF($A124="","",IFERROR($D124/MonthsElapsed,0))</f>
        <v/>
      </c>
      <c r="F124" s="12">
        <f>IF($A124="","",$E124*12)</f>
        <v/>
      </c>
      <c r="G124" s="12">
        <f>IF($A124="","",$C124-$F124)</f>
        <v/>
      </c>
      <c r="H124" s="13">
        <f>IF($A124="","",IF($C124=0,"",IFERROR($F124/$C124,"")))</f>
        <v/>
      </c>
      <c r="I124" s="18">
        <f>IF($A124="","",IF($C124=0,"",IF($F124&gt;$C124*1.05,"⚠ Over plan",IF($F124&lt;$C124*0.95,"Under plan","On plan"))))</f>
        <v/>
      </c>
    </row>
    <row r="125">
      <c r="A125" s="18">
        <f>IF(Budget!$A$129="","",Budget!$A$129)</f>
        <v/>
      </c>
      <c r="B125" s="18">
        <f>IF($A125="","",Budget!$B$129)</f>
        <v/>
      </c>
      <c r="C125" s="12">
        <f>IF($A125="","",Budget!$G$129)</f>
        <v/>
      </c>
      <c r="D125" s="12">
        <f>IF($A125="","",Budget!$H$129)</f>
        <v/>
      </c>
      <c r="E125" s="12">
        <f>IF($A125="","",IFERROR($D125/MonthsElapsed,0))</f>
        <v/>
      </c>
      <c r="F125" s="12">
        <f>IF($A125="","",$E125*12)</f>
        <v/>
      </c>
      <c r="G125" s="12">
        <f>IF($A125="","",$C125-$F125)</f>
        <v/>
      </c>
      <c r="H125" s="13">
        <f>IF($A125="","",IF($C125=0,"",IFERROR($F125/$C125,"")))</f>
        <v/>
      </c>
      <c r="I125" s="18">
        <f>IF($A125="","",IF($C125=0,"",IF($F125&gt;$C125*1.05,"⚠ Over plan",IF($F125&lt;$C125*0.95,"Under plan","On plan"))))</f>
        <v/>
      </c>
    </row>
    <row r="126">
      <c r="A126" s="18">
        <f>IF(Budget!$A$130="","",Budget!$A$130)</f>
        <v/>
      </c>
      <c r="B126" s="18">
        <f>IF($A126="","",Budget!$B$130)</f>
        <v/>
      </c>
      <c r="C126" s="12">
        <f>IF($A126="","",Budget!$G$130)</f>
        <v/>
      </c>
      <c r="D126" s="12">
        <f>IF($A126="","",Budget!$H$130)</f>
        <v/>
      </c>
      <c r="E126" s="12">
        <f>IF($A126="","",IFERROR($D126/MonthsElapsed,0))</f>
        <v/>
      </c>
      <c r="F126" s="12">
        <f>IF($A126="","",$E126*12)</f>
        <v/>
      </c>
      <c r="G126" s="12">
        <f>IF($A126="","",$C126-$F126)</f>
        <v/>
      </c>
      <c r="H126" s="13">
        <f>IF($A126="","",IF($C126=0,"",IFERROR($F126/$C126,"")))</f>
        <v/>
      </c>
      <c r="I126" s="18">
        <f>IF($A126="","",IF($C126=0,"",IF($F126&gt;$C126*1.05,"⚠ Over plan",IF($F126&lt;$C126*0.95,"Under plan","On plan"))))</f>
        <v/>
      </c>
    </row>
    <row r="127">
      <c r="A127" s="18">
        <f>IF(Budget!$A$131="","",Budget!$A$131)</f>
        <v/>
      </c>
      <c r="B127" s="18">
        <f>IF($A127="","",Budget!$B$131)</f>
        <v/>
      </c>
      <c r="C127" s="12">
        <f>IF($A127="","",Budget!$G$131)</f>
        <v/>
      </c>
      <c r="D127" s="12">
        <f>IF($A127="","",Budget!$H$131)</f>
        <v/>
      </c>
      <c r="E127" s="12">
        <f>IF($A127="","",IFERROR($D127/MonthsElapsed,0))</f>
        <v/>
      </c>
      <c r="F127" s="12">
        <f>IF($A127="","",$E127*12)</f>
        <v/>
      </c>
      <c r="G127" s="12">
        <f>IF($A127="","",$C127-$F127)</f>
        <v/>
      </c>
      <c r="H127" s="13">
        <f>IF($A127="","",IF($C127=0,"",IFERROR($F127/$C127,"")))</f>
        <v/>
      </c>
      <c r="I127" s="18">
        <f>IF($A127="","",IF($C127=0,"",IF($F127&gt;$C127*1.05,"⚠ Over plan",IF($F127&lt;$C127*0.95,"Under plan","On plan"))))</f>
        <v/>
      </c>
    </row>
    <row r="128">
      <c r="A128" s="18">
        <f>IF(Budget!$A$132="","",Budget!$A$132)</f>
        <v/>
      </c>
      <c r="B128" s="18">
        <f>IF($A128="","",Budget!$B$132)</f>
        <v/>
      </c>
      <c r="C128" s="12">
        <f>IF($A128="","",Budget!$G$132)</f>
        <v/>
      </c>
      <c r="D128" s="12">
        <f>IF($A128="","",Budget!$H$132)</f>
        <v/>
      </c>
      <c r="E128" s="12">
        <f>IF($A128="","",IFERROR($D128/MonthsElapsed,0))</f>
        <v/>
      </c>
      <c r="F128" s="12">
        <f>IF($A128="","",$E128*12)</f>
        <v/>
      </c>
      <c r="G128" s="12">
        <f>IF($A128="","",$C128-$F128)</f>
        <v/>
      </c>
      <c r="H128" s="13">
        <f>IF($A128="","",IF($C128=0,"",IFERROR($F128/$C128,"")))</f>
        <v/>
      </c>
      <c r="I128" s="18">
        <f>IF($A128="","",IF($C128=0,"",IF($F128&gt;$C128*1.05,"⚠ Over plan",IF($F128&lt;$C128*0.95,"Under plan","On plan"))))</f>
        <v/>
      </c>
    </row>
    <row r="129">
      <c r="A129" s="18">
        <f>IF(Budget!$A$133="","",Budget!$A$133)</f>
        <v/>
      </c>
      <c r="B129" s="18">
        <f>IF($A129="","",Budget!$B$133)</f>
        <v/>
      </c>
      <c r="C129" s="12">
        <f>IF($A129="","",Budget!$G$133)</f>
        <v/>
      </c>
      <c r="D129" s="12">
        <f>IF($A129="","",Budget!$H$133)</f>
        <v/>
      </c>
      <c r="E129" s="12">
        <f>IF($A129="","",IFERROR($D129/MonthsElapsed,0))</f>
        <v/>
      </c>
      <c r="F129" s="12">
        <f>IF($A129="","",$E129*12)</f>
        <v/>
      </c>
      <c r="G129" s="12">
        <f>IF($A129="","",$C129-$F129)</f>
        <v/>
      </c>
      <c r="H129" s="13">
        <f>IF($A129="","",IF($C129=0,"",IFERROR($F129/$C129,"")))</f>
        <v/>
      </c>
      <c r="I129" s="18">
        <f>IF($A129="","",IF($C129=0,"",IF($F129&gt;$C129*1.05,"⚠ Over plan",IF($F129&lt;$C129*0.95,"Under plan","On plan"))))</f>
        <v/>
      </c>
    </row>
    <row r="130">
      <c r="A130" s="18">
        <f>IF(Budget!$A$134="","",Budget!$A$134)</f>
        <v/>
      </c>
      <c r="B130" s="18">
        <f>IF($A130="","",Budget!$B$134)</f>
        <v/>
      </c>
      <c r="C130" s="12">
        <f>IF($A130="","",Budget!$G$134)</f>
        <v/>
      </c>
      <c r="D130" s="12">
        <f>IF($A130="","",Budget!$H$134)</f>
        <v/>
      </c>
      <c r="E130" s="12">
        <f>IF($A130="","",IFERROR($D130/MonthsElapsed,0))</f>
        <v/>
      </c>
      <c r="F130" s="12">
        <f>IF($A130="","",$E130*12)</f>
        <v/>
      </c>
      <c r="G130" s="12">
        <f>IF($A130="","",$C130-$F130)</f>
        <v/>
      </c>
      <c r="H130" s="13">
        <f>IF($A130="","",IF($C130=0,"",IFERROR($F130/$C130,"")))</f>
        <v/>
      </c>
      <c r="I130" s="18">
        <f>IF($A130="","",IF($C130=0,"",IF($F130&gt;$C130*1.05,"⚠ Over plan",IF($F130&lt;$C130*0.95,"Under plan","On plan"))))</f>
        <v/>
      </c>
    </row>
    <row r="131">
      <c r="A131" s="18">
        <f>IF(Budget!$A$135="","",Budget!$A$135)</f>
        <v/>
      </c>
      <c r="B131" s="18">
        <f>IF($A131="","",Budget!$B$135)</f>
        <v/>
      </c>
      <c r="C131" s="12">
        <f>IF($A131="","",Budget!$G$135)</f>
        <v/>
      </c>
      <c r="D131" s="12">
        <f>IF($A131="","",Budget!$H$135)</f>
        <v/>
      </c>
      <c r="E131" s="12">
        <f>IF($A131="","",IFERROR($D131/MonthsElapsed,0))</f>
        <v/>
      </c>
      <c r="F131" s="12">
        <f>IF($A131="","",$E131*12)</f>
        <v/>
      </c>
      <c r="G131" s="12">
        <f>IF($A131="","",$C131-$F131)</f>
        <v/>
      </c>
      <c r="H131" s="13">
        <f>IF($A131="","",IF($C131=0,"",IFERROR($F131/$C131,"")))</f>
        <v/>
      </c>
      <c r="I131" s="18">
        <f>IF($A131="","",IF($C131=0,"",IF($F131&gt;$C131*1.05,"⚠ Over plan",IF($F131&lt;$C131*0.95,"Under plan","On plan"))))</f>
        <v/>
      </c>
    </row>
    <row r="132">
      <c r="A132" s="18">
        <f>IF(Budget!$A$136="","",Budget!$A$136)</f>
        <v/>
      </c>
      <c r="B132" s="18">
        <f>IF($A132="","",Budget!$B$136)</f>
        <v/>
      </c>
      <c r="C132" s="12">
        <f>IF($A132="","",Budget!$G$136)</f>
        <v/>
      </c>
      <c r="D132" s="12">
        <f>IF($A132="","",Budget!$H$136)</f>
        <v/>
      </c>
      <c r="E132" s="12">
        <f>IF($A132="","",IFERROR($D132/MonthsElapsed,0))</f>
        <v/>
      </c>
      <c r="F132" s="12">
        <f>IF($A132="","",$E132*12)</f>
        <v/>
      </c>
      <c r="G132" s="12">
        <f>IF($A132="","",$C132-$F132)</f>
        <v/>
      </c>
      <c r="H132" s="13">
        <f>IF($A132="","",IF($C132=0,"",IFERROR($F132/$C132,"")))</f>
        <v/>
      </c>
      <c r="I132" s="18">
        <f>IF($A132="","",IF($C132=0,"",IF($F132&gt;$C132*1.05,"⚠ Over plan",IF($F132&lt;$C132*0.95,"Under plan","On plan"))))</f>
        <v/>
      </c>
    </row>
    <row r="133">
      <c r="A133" s="18">
        <f>IF(Budget!$A$137="","",Budget!$A$137)</f>
        <v/>
      </c>
      <c r="B133" s="18">
        <f>IF($A133="","",Budget!$B$137)</f>
        <v/>
      </c>
      <c r="C133" s="12">
        <f>IF($A133="","",Budget!$G$137)</f>
        <v/>
      </c>
      <c r="D133" s="12">
        <f>IF($A133="","",Budget!$H$137)</f>
        <v/>
      </c>
      <c r="E133" s="12">
        <f>IF($A133="","",IFERROR($D133/MonthsElapsed,0))</f>
        <v/>
      </c>
      <c r="F133" s="12">
        <f>IF($A133="","",$E133*12)</f>
        <v/>
      </c>
      <c r="G133" s="12">
        <f>IF($A133="","",$C133-$F133)</f>
        <v/>
      </c>
      <c r="H133" s="13">
        <f>IF($A133="","",IF($C133=0,"",IFERROR($F133/$C133,"")))</f>
        <v/>
      </c>
      <c r="I133" s="18">
        <f>IF($A133="","",IF($C133=0,"",IF($F133&gt;$C133*1.05,"⚠ Over plan",IF($F133&lt;$C133*0.95,"Under plan","On plan"))))</f>
        <v/>
      </c>
    </row>
    <row r="134">
      <c r="A134" s="18">
        <f>IF(Budget!$A$138="","",Budget!$A$138)</f>
        <v/>
      </c>
      <c r="B134" s="18">
        <f>IF($A134="","",Budget!$B$138)</f>
        <v/>
      </c>
      <c r="C134" s="12">
        <f>IF($A134="","",Budget!$G$138)</f>
        <v/>
      </c>
      <c r="D134" s="12">
        <f>IF($A134="","",Budget!$H$138)</f>
        <v/>
      </c>
      <c r="E134" s="12">
        <f>IF($A134="","",IFERROR($D134/MonthsElapsed,0))</f>
        <v/>
      </c>
      <c r="F134" s="12">
        <f>IF($A134="","",$E134*12)</f>
        <v/>
      </c>
      <c r="G134" s="12">
        <f>IF($A134="","",$C134-$F134)</f>
        <v/>
      </c>
      <c r="H134" s="13">
        <f>IF($A134="","",IF($C134=0,"",IFERROR($F134/$C134,"")))</f>
        <v/>
      </c>
      <c r="I134" s="18">
        <f>IF($A134="","",IF($C134=0,"",IF($F134&gt;$C134*1.05,"⚠ Over plan",IF($F134&lt;$C134*0.95,"Under plan","On plan"))))</f>
        <v/>
      </c>
    </row>
    <row r="135">
      <c r="A135" s="18">
        <f>IF(Budget!$A$139="","",Budget!$A$139)</f>
        <v/>
      </c>
      <c r="B135" s="18">
        <f>IF($A135="","",Budget!$B$139)</f>
        <v/>
      </c>
      <c r="C135" s="12">
        <f>IF($A135="","",Budget!$G$139)</f>
        <v/>
      </c>
      <c r="D135" s="12">
        <f>IF($A135="","",Budget!$H$139)</f>
        <v/>
      </c>
      <c r="E135" s="12">
        <f>IF($A135="","",IFERROR($D135/MonthsElapsed,0))</f>
        <v/>
      </c>
      <c r="F135" s="12">
        <f>IF($A135="","",$E135*12)</f>
        <v/>
      </c>
      <c r="G135" s="12">
        <f>IF($A135="","",$C135-$F135)</f>
        <v/>
      </c>
      <c r="H135" s="13">
        <f>IF($A135="","",IF($C135=0,"",IFERROR($F135/$C135,"")))</f>
        <v/>
      </c>
      <c r="I135" s="18">
        <f>IF($A135="","",IF($C135=0,"",IF($F135&gt;$C135*1.05,"⚠ Over plan",IF($F135&lt;$C135*0.95,"Under plan","On plan"))))</f>
        <v/>
      </c>
    </row>
    <row r="136">
      <c r="A136" s="18">
        <f>IF(Budget!$A$140="","",Budget!$A$140)</f>
        <v/>
      </c>
      <c r="B136" s="18">
        <f>IF($A136="","",Budget!$B$140)</f>
        <v/>
      </c>
      <c r="C136" s="12">
        <f>IF($A136="","",Budget!$G$140)</f>
        <v/>
      </c>
      <c r="D136" s="12">
        <f>IF($A136="","",Budget!$H$140)</f>
        <v/>
      </c>
      <c r="E136" s="12">
        <f>IF($A136="","",IFERROR($D136/MonthsElapsed,0))</f>
        <v/>
      </c>
      <c r="F136" s="12">
        <f>IF($A136="","",$E136*12)</f>
        <v/>
      </c>
      <c r="G136" s="12">
        <f>IF($A136="","",$C136-$F136)</f>
        <v/>
      </c>
      <c r="H136" s="13">
        <f>IF($A136="","",IF($C136=0,"",IFERROR($F136/$C136,"")))</f>
        <v/>
      </c>
      <c r="I136" s="18">
        <f>IF($A136="","",IF($C136=0,"",IF($F136&gt;$C136*1.05,"⚠ Over plan",IF($F136&lt;$C136*0.95,"Under plan","On plan"))))</f>
        <v/>
      </c>
    </row>
    <row r="137">
      <c r="A137" s="18">
        <f>IF(Budget!$A$141="","",Budget!$A$141)</f>
        <v/>
      </c>
      <c r="B137" s="18">
        <f>IF($A137="","",Budget!$B$141)</f>
        <v/>
      </c>
      <c r="C137" s="12">
        <f>IF($A137="","",Budget!$G$141)</f>
        <v/>
      </c>
      <c r="D137" s="12">
        <f>IF($A137="","",Budget!$H$141)</f>
        <v/>
      </c>
      <c r="E137" s="12">
        <f>IF($A137="","",IFERROR($D137/MonthsElapsed,0))</f>
        <v/>
      </c>
      <c r="F137" s="12">
        <f>IF($A137="","",$E137*12)</f>
        <v/>
      </c>
      <c r="G137" s="12">
        <f>IF($A137="","",$C137-$F137)</f>
        <v/>
      </c>
      <c r="H137" s="13">
        <f>IF($A137="","",IF($C137=0,"",IFERROR($F137/$C137,"")))</f>
        <v/>
      </c>
      <c r="I137" s="18">
        <f>IF($A137="","",IF($C137=0,"",IF($F137&gt;$C137*1.05,"⚠ Over plan",IF($F137&lt;$C137*0.95,"Under plan","On plan"))))</f>
        <v/>
      </c>
    </row>
    <row r="138">
      <c r="A138" s="18">
        <f>IF(Budget!$A$142="","",Budget!$A$142)</f>
        <v/>
      </c>
      <c r="B138" s="18">
        <f>IF($A138="","",Budget!$B$142)</f>
        <v/>
      </c>
      <c r="C138" s="12">
        <f>IF($A138="","",Budget!$G$142)</f>
        <v/>
      </c>
      <c r="D138" s="12">
        <f>IF($A138="","",Budget!$H$142)</f>
        <v/>
      </c>
      <c r="E138" s="12">
        <f>IF($A138="","",IFERROR($D138/MonthsElapsed,0))</f>
        <v/>
      </c>
      <c r="F138" s="12">
        <f>IF($A138="","",$E138*12)</f>
        <v/>
      </c>
      <c r="G138" s="12">
        <f>IF($A138="","",$C138-$F138)</f>
        <v/>
      </c>
      <c r="H138" s="13">
        <f>IF($A138="","",IF($C138=0,"",IFERROR($F138/$C138,"")))</f>
        <v/>
      </c>
      <c r="I138" s="18">
        <f>IF($A138="","",IF($C138=0,"",IF($F138&gt;$C138*1.05,"⚠ Over plan",IF($F138&lt;$C138*0.95,"Under plan","On plan"))))</f>
        <v/>
      </c>
    </row>
    <row r="139">
      <c r="A139" s="18">
        <f>IF(Budget!$A$143="","",Budget!$A$143)</f>
        <v/>
      </c>
      <c r="B139" s="18">
        <f>IF($A139="","",Budget!$B$143)</f>
        <v/>
      </c>
      <c r="C139" s="12">
        <f>IF($A139="","",Budget!$G$143)</f>
        <v/>
      </c>
      <c r="D139" s="12">
        <f>IF($A139="","",Budget!$H$143)</f>
        <v/>
      </c>
      <c r="E139" s="12">
        <f>IF($A139="","",IFERROR($D139/MonthsElapsed,0))</f>
        <v/>
      </c>
      <c r="F139" s="12">
        <f>IF($A139="","",$E139*12)</f>
        <v/>
      </c>
      <c r="G139" s="12">
        <f>IF($A139="","",$C139-$F139)</f>
        <v/>
      </c>
      <c r="H139" s="13">
        <f>IF($A139="","",IF($C139=0,"",IFERROR($F139/$C139,"")))</f>
        <v/>
      </c>
      <c r="I139" s="18">
        <f>IF($A139="","",IF($C139=0,"",IF($F139&gt;$C139*1.05,"⚠ Over plan",IF($F139&lt;$C139*0.95,"Under plan","On plan"))))</f>
        <v/>
      </c>
    </row>
    <row r="140">
      <c r="A140" s="18">
        <f>IF(Budget!$A$144="","",Budget!$A$144)</f>
        <v/>
      </c>
      <c r="B140" s="18">
        <f>IF($A140="","",Budget!$B$144)</f>
        <v/>
      </c>
      <c r="C140" s="12">
        <f>IF($A140="","",Budget!$G$144)</f>
        <v/>
      </c>
      <c r="D140" s="12">
        <f>IF($A140="","",Budget!$H$144)</f>
        <v/>
      </c>
      <c r="E140" s="12">
        <f>IF($A140="","",IFERROR($D140/MonthsElapsed,0))</f>
        <v/>
      </c>
      <c r="F140" s="12">
        <f>IF($A140="","",$E140*12)</f>
        <v/>
      </c>
      <c r="G140" s="12">
        <f>IF($A140="","",$C140-$F140)</f>
        <v/>
      </c>
      <c r="H140" s="13">
        <f>IF($A140="","",IF($C140=0,"",IFERROR($F140/$C140,"")))</f>
        <v/>
      </c>
      <c r="I140" s="18">
        <f>IF($A140="","",IF($C140=0,"",IF($F140&gt;$C140*1.05,"⚠ Over plan",IF($F140&lt;$C140*0.95,"Under plan","On plan"))))</f>
        <v/>
      </c>
    </row>
    <row r="141">
      <c r="A141" s="18">
        <f>IF(Budget!$A$145="","",Budget!$A$145)</f>
        <v/>
      </c>
      <c r="B141" s="18">
        <f>IF($A141="","",Budget!$B$145)</f>
        <v/>
      </c>
      <c r="C141" s="12">
        <f>IF($A141="","",Budget!$G$145)</f>
        <v/>
      </c>
      <c r="D141" s="12">
        <f>IF($A141="","",Budget!$H$145)</f>
        <v/>
      </c>
      <c r="E141" s="12">
        <f>IF($A141="","",IFERROR($D141/MonthsElapsed,0))</f>
        <v/>
      </c>
      <c r="F141" s="12">
        <f>IF($A141="","",$E141*12)</f>
        <v/>
      </c>
      <c r="G141" s="12">
        <f>IF($A141="","",$C141-$F141)</f>
        <v/>
      </c>
      <c r="H141" s="13">
        <f>IF($A141="","",IF($C141=0,"",IFERROR($F141/$C141,"")))</f>
        <v/>
      </c>
      <c r="I141" s="18">
        <f>IF($A141="","",IF($C141=0,"",IF($F141&gt;$C141*1.05,"⚠ Over plan",IF($F141&lt;$C141*0.95,"Under plan","On plan"))))</f>
        <v/>
      </c>
    </row>
    <row r="142">
      <c r="A142" s="18">
        <f>IF(Budget!$A$146="","",Budget!$A$146)</f>
        <v/>
      </c>
      <c r="B142" s="18">
        <f>IF($A142="","",Budget!$B$146)</f>
        <v/>
      </c>
      <c r="C142" s="12">
        <f>IF($A142="","",Budget!$G$146)</f>
        <v/>
      </c>
      <c r="D142" s="12">
        <f>IF($A142="","",Budget!$H$146)</f>
        <v/>
      </c>
      <c r="E142" s="12">
        <f>IF($A142="","",IFERROR($D142/MonthsElapsed,0))</f>
        <v/>
      </c>
      <c r="F142" s="12">
        <f>IF($A142="","",$E142*12)</f>
        <v/>
      </c>
      <c r="G142" s="12">
        <f>IF($A142="","",$C142-$F142)</f>
        <v/>
      </c>
      <c r="H142" s="13">
        <f>IF($A142="","",IF($C142=0,"",IFERROR($F142/$C142,"")))</f>
        <v/>
      </c>
      <c r="I142" s="18">
        <f>IF($A142="","",IF($C142=0,"",IF($F142&gt;$C142*1.05,"⚠ Over plan",IF($F142&lt;$C142*0.95,"Under plan","On plan"))))</f>
        <v/>
      </c>
    </row>
    <row r="143">
      <c r="A143" s="18">
        <f>IF(Budget!$A$147="","",Budget!$A$147)</f>
        <v/>
      </c>
      <c r="B143" s="18">
        <f>IF($A143="","",Budget!$B$147)</f>
        <v/>
      </c>
      <c r="C143" s="12">
        <f>IF($A143="","",Budget!$G$147)</f>
        <v/>
      </c>
      <c r="D143" s="12">
        <f>IF($A143="","",Budget!$H$147)</f>
        <v/>
      </c>
      <c r="E143" s="12">
        <f>IF($A143="","",IFERROR($D143/MonthsElapsed,0))</f>
        <v/>
      </c>
      <c r="F143" s="12">
        <f>IF($A143="","",$E143*12)</f>
        <v/>
      </c>
      <c r="G143" s="12">
        <f>IF($A143="","",$C143-$F143)</f>
        <v/>
      </c>
      <c r="H143" s="13">
        <f>IF($A143="","",IF($C143=0,"",IFERROR($F143/$C143,"")))</f>
        <v/>
      </c>
      <c r="I143" s="18">
        <f>IF($A143="","",IF($C143=0,"",IF($F143&gt;$C143*1.05,"⚠ Over plan",IF($F143&lt;$C143*0.95,"Under plan","On plan"))))</f>
        <v/>
      </c>
    </row>
    <row r="144">
      <c r="A144" s="18">
        <f>IF(Budget!$A$148="","",Budget!$A$148)</f>
        <v/>
      </c>
      <c r="B144" s="18">
        <f>IF($A144="","",Budget!$B$148)</f>
        <v/>
      </c>
      <c r="C144" s="12">
        <f>IF($A144="","",Budget!$G$148)</f>
        <v/>
      </c>
      <c r="D144" s="12">
        <f>IF($A144="","",Budget!$H$148)</f>
        <v/>
      </c>
      <c r="E144" s="12">
        <f>IF($A144="","",IFERROR($D144/MonthsElapsed,0))</f>
        <v/>
      </c>
      <c r="F144" s="12">
        <f>IF($A144="","",$E144*12)</f>
        <v/>
      </c>
      <c r="G144" s="12">
        <f>IF($A144="","",$C144-$F144)</f>
        <v/>
      </c>
      <c r="H144" s="13">
        <f>IF($A144="","",IF($C144=0,"",IFERROR($F144/$C144,"")))</f>
        <v/>
      </c>
      <c r="I144" s="18">
        <f>IF($A144="","",IF($C144=0,"",IF($F144&gt;$C144*1.05,"⚠ Over plan",IF($F144&lt;$C144*0.95,"Under plan","On plan"))))</f>
        <v/>
      </c>
    </row>
    <row r="145">
      <c r="A145" s="18">
        <f>IF(Budget!$A$149="","",Budget!$A$149)</f>
        <v/>
      </c>
      <c r="B145" s="18">
        <f>IF($A145="","",Budget!$B$149)</f>
        <v/>
      </c>
      <c r="C145" s="12">
        <f>IF($A145="","",Budget!$G$149)</f>
        <v/>
      </c>
      <c r="D145" s="12">
        <f>IF($A145="","",Budget!$H$149)</f>
        <v/>
      </c>
      <c r="E145" s="12">
        <f>IF($A145="","",IFERROR($D145/MonthsElapsed,0))</f>
        <v/>
      </c>
      <c r="F145" s="12">
        <f>IF($A145="","",$E145*12)</f>
        <v/>
      </c>
      <c r="G145" s="12">
        <f>IF($A145="","",$C145-$F145)</f>
        <v/>
      </c>
      <c r="H145" s="13">
        <f>IF($A145="","",IF($C145=0,"",IFERROR($F145/$C145,"")))</f>
        <v/>
      </c>
      <c r="I145" s="18">
        <f>IF($A145="","",IF($C145=0,"",IF($F145&gt;$C145*1.05,"⚠ Over plan",IF($F145&lt;$C145*0.95,"Under plan","On plan"))))</f>
        <v/>
      </c>
    </row>
    <row r="146">
      <c r="A146" s="18">
        <f>IF(Budget!$A$150="","",Budget!$A$150)</f>
        <v/>
      </c>
      <c r="B146" s="18">
        <f>IF($A146="","",Budget!$B$150)</f>
        <v/>
      </c>
      <c r="C146" s="12">
        <f>IF($A146="","",Budget!$G$150)</f>
        <v/>
      </c>
      <c r="D146" s="12">
        <f>IF($A146="","",Budget!$H$150)</f>
        <v/>
      </c>
      <c r="E146" s="12">
        <f>IF($A146="","",IFERROR($D146/MonthsElapsed,0))</f>
        <v/>
      </c>
      <c r="F146" s="12">
        <f>IF($A146="","",$E146*12)</f>
        <v/>
      </c>
      <c r="G146" s="12">
        <f>IF($A146="","",$C146-$F146)</f>
        <v/>
      </c>
      <c r="H146" s="13">
        <f>IF($A146="","",IF($C146=0,"",IFERROR($F146/$C146,"")))</f>
        <v/>
      </c>
      <c r="I146" s="18">
        <f>IF($A146="","",IF($C146=0,"",IF($F146&gt;$C146*1.05,"⚠ Over plan",IF($F146&lt;$C146*0.95,"Under plan","On plan"))))</f>
        <v/>
      </c>
    </row>
    <row r="147">
      <c r="A147" s="18">
        <f>IF(Budget!$A$151="","",Budget!$A$151)</f>
        <v/>
      </c>
      <c r="B147" s="18">
        <f>IF($A147="","",Budget!$B$151)</f>
        <v/>
      </c>
      <c r="C147" s="12">
        <f>IF($A147="","",Budget!$G$151)</f>
        <v/>
      </c>
      <c r="D147" s="12">
        <f>IF($A147="","",Budget!$H$151)</f>
        <v/>
      </c>
      <c r="E147" s="12">
        <f>IF($A147="","",IFERROR($D147/MonthsElapsed,0))</f>
        <v/>
      </c>
      <c r="F147" s="12">
        <f>IF($A147="","",$E147*12)</f>
        <v/>
      </c>
      <c r="G147" s="12">
        <f>IF($A147="","",$C147-$F147)</f>
        <v/>
      </c>
      <c r="H147" s="13">
        <f>IF($A147="","",IF($C147=0,"",IFERROR($F147/$C147,"")))</f>
        <v/>
      </c>
      <c r="I147" s="18">
        <f>IF($A147="","",IF($C147=0,"",IF($F147&gt;$C147*1.05,"⚠ Over plan",IF($F147&lt;$C147*0.95,"Under plan","On plan"))))</f>
        <v/>
      </c>
    </row>
    <row r="148">
      <c r="A148" s="18">
        <f>IF(Budget!$A$152="","",Budget!$A$152)</f>
        <v/>
      </c>
      <c r="B148" s="18">
        <f>IF($A148="","",Budget!$B$152)</f>
        <v/>
      </c>
      <c r="C148" s="12">
        <f>IF($A148="","",Budget!$G$152)</f>
        <v/>
      </c>
      <c r="D148" s="12">
        <f>IF($A148="","",Budget!$H$152)</f>
        <v/>
      </c>
      <c r="E148" s="12">
        <f>IF($A148="","",IFERROR($D148/MonthsElapsed,0))</f>
        <v/>
      </c>
      <c r="F148" s="12">
        <f>IF($A148="","",$E148*12)</f>
        <v/>
      </c>
      <c r="G148" s="12">
        <f>IF($A148="","",$C148-$F148)</f>
        <v/>
      </c>
      <c r="H148" s="13">
        <f>IF($A148="","",IF($C148=0,"",IFERROR($F148/$C148,"")))</f>
        <v/>
      </c>
      <c r="I148" s="18">
        <f>IF($A148="","",IF($C148=0,"",IF($F148&gt;$C148*1.05,"⚠ Over plan",IF($F148&lt;$C148*0.95,"Under plan","On plan"))))</f>
        <v/>
      </c>
    </row>
    <row r="149">
      <c r="A149" s="18">
        <f>IF(Budget!$A$153="","",Budget!$A$153)</f>
        <v/>
      </c>
      <c r="B149" s="18">
        <f>IF($A149="","",Budget!$B$153)</f>
        <v/>
      </c>
      <c r="C149" s="12">
        <f>IF($A149="","",Budget!$G$153)</f>
        <v/>
      </c>
      <c r="D149" s="12">
        <f>IF($A149="","",Budget!$H$153)</f>
        <v/>
      </c>
      <c r="E149" s="12">
        <f>IF($A149="","",IFERROR($D149/MonthsElapsed,0))</f>
        <v/>
      </c>
      <c r="F149" s="12">
        <f>IF($A149="","",$E149*12)</f>
        <v/>
      </c>
      <c r="G149" s="12">
        <f>IF($A149="","",$C149-$F149)</f>
        <v/>
      </c>
      <c r="H149" s="13">
        <f>IF($A149="","",IF($C149=0,"",IFERROR($F149/$C149,"")))</f>
        <v/>
      </c>
      <c r="I149" s="18">
        <f>IF($A149="","",IF($C149=0,"",IF($F149&gt;$C149*1.05,"⚠ Over plan",IF($F149&lt;$C149*0.95,"Under plan","On plan"))))</f>
        <v/>
      </c>
    </row>
    <row r="150">
      <c r="A150" s="18">
        <f>IF(Budget!$A$154="","",Budget!$A$154)</f>
        <v/>
      </c>
      <c r="B150" s="18">
        <f>IF($A150="","",Budget!$B$154)</f>
        <v/>
      </c>
      <c r="C150" s="12">
        <f>IF($A150="","",Budget!$G$154)</f>
        <v/>
      </c>
      <c r="D150" s="12">
        <f>IF($A150="","",Budget!$H$154)</f>
        <v/>
      </c>
      <c r="E150" s="12">
        <f>IF($A150="","",IFERROR($D150/MonthsElapsed,0))</f>
        <v/>
      </c>
      <c r="F150" s="12">
        <f>IF($A150="","",$E150*12)</f>
        <v/>
      </c>
      <c r="G150" s="12">
        <f>IF($A150="","",$C150-$F150)</f>
        <v/>
      </c>
      <c r="H150" s="13">
        <f>IF($A150="","",IF($C150=0,"",IFERROR($F150/$C150,"")))</f>
        <v/>
      </c>
      <c r="I150" s="18">
        <f>IF($A150="","",IF($C150=0,"",IF($F150&gt;$C150*1.05,"⚠ Over plan",IF($F150&lt;$C150*0.95,"Under plan","On plan"))))</f>
        <v/>
      </c>
    </row>
    <row r="151">
      <c r="A151" s="18">
        <f>IF(Budget!$A$155="","",Budget!$A$155)</f>
        <v/>
      </c>
      <c r="B151" s="18">
        <f>IF($A151="","",Budget!$B$155)</f>
        <v/>
      </c>
      <c r="C151" s="12">
        <f>IF($A151="","",Budget!$G$155)</f>
        <v/>
      </c>
      <c r="D151" s="12">
        <f>IF($A151="","",Budget!$H$155)</f>
        <v/>
      </c>
      <c r="E151" s="12">
        <f>IF($A151="","",IFERROR($D151/MonthsElapsed,0))</f>
        <v/>
      </c>
      <c r="F151" s="12">
        <f>IF($A151="","",$E151*12)</f>
        <v/>
      </c>
      <c r="G151" s="12">
        <f>IF($A151="","",$C151-$F151)</f>
        <v/>
      </c>
      <c r="H151" s="13">
        <f>IF($A151="","",IF($C151=0,"",IFERROR($F151/$C151,"")))</f>
        <v/>
      </c>
      <c r="I151" s="18">
        <f>IF($A151="","",IF($C151=0,"",IF($F151&gt;$C151*1.05,"⚠ Over plan",IF($F151&lt;$C151*0.95,"Under plan","On plan"))))</f>
        <v/>
      </c>
    </row>
    <row r="152">
      <c r="A152" s="18">
        <f>IF(Budget!$A$156="","",Budget!$A$156)</f>
        <v/>
      </c>
      <c r="B152" s="18">
        <f>IF($A152="","",Budget!$B$156)</f>
        <v/>
      </c>
      <c r="C152" s="12">
        <f>IF($A152="","",Budget!$G$156)</f>
        <v/>
      </c>
      <c r="D152" s="12">
        <f>IF($A152="","",Budget!$H$156)</f>
        <v/>
      </c>
      <c r="E152" s="12">
        <f>IF($A152="","",IFERROR($D152/MonthsElapsed,0))</f>
        <v/>
      </c>
      <c r="F152" s="12">
        <f>IF($A152="","",$E152*12)</f>
        <v/>
      </c>
      <c r="G152" s="12">
        <f>IF($A152="","",$C152-$F152)</f>
        <v/>
      </c>
      <c r="H152" s="13">
        <f>IF($A152="","",IF($C152=0,"",IFERROR($F152/$C152,"")))</f>
        <v/>
      </c>
      <c r="I152" s="18">
        <f>IF($A152="","",IF($C152=0,"",IF($F152&gt;$C152*1.05,"⚠ Over plan",IF($F152&lt;$C152*0.95,"Under plan","On plan"))))</f>
        <v/>
      </c>
    </row>
    <row r="153">
      <c r="A153" s="18">
        <f>IF(Budget!$A$157="","",Budget!$A$157)</f>
        <v/>
      </c>
      <c r="B153" s="18">
        <f>IF($A153="","",Budget!$B$157)</f>
        <v/>
      </c>
      <c r="C153" s="12">
        <f>IF($A153="","",Budget!$G$157)</f>
        <v/>
      </c>
      <c r="D153" s="12">
        <f>IF($A153="","",Budget!$H$157)</f>
        <v/>
      </c>
      <c r="E153" s="12">
        <f>IF($A153="","",IFERROR($D153/MonthsElapsed,0))</f>
        <v/>
      </c>
      <c r="F153" s="12">
        <f>IF($A153="","",$E153*12)</f>
        <v/>
      </c>
      <c r="G153" s="12">
        <f>IF($A153="","",$C153-$F153)</f>
        <v/>
      </c>
      <c r="H153" s="13">
        <f>IF($A153="","",IF($C153=0,"",IFERROR($F153/$C153,"")))</f>
        <v/>
      </c>
      <c r="I153" s="18">
        <f>IF($A153="","",IF($C153=0,"",IF($F153&gt;$C153*1.05,"⚠ Over plan",IF($F153&lt;$C153*0.95,"Under plan","On plan"))))</f>
        <v/>
      </c>
    </row>
    <row r="154">
      <c r="A154" s="18">
        <f>IF(Budget!$A$158="","",Budget!$A$158)</f>
        <v/>
      </c>
      <c r="B154" s="18">
        <f>IF($A154="","",Budget!$B$158)</f>
        <v/>
      </c>
      <c r="C154" s="12">
        <f>IF($A154="","",Budget!$G$158)</f>
        <v/>
      </c>
      <c r="D154" s="12">
        <f>IF($A154="","",Budget!$H$158)</f>
        <v/>
      </c>
      <c r="E154" s="12">
        <f>IF($A154="","",IFERROR($D154/MonthsElapsed,0))</f>
        <v/>
      </c>
      <c r="F154" s="12">
        <f>IF($A154="","",$E154*12)</f>
        <v/>
      </c>
      <c r="G154" s="12">
        <f>IF($A154="","",$C154-$F154)</f>
        <v/>
      </c>
      <c r="H154" s="13">
        <f>IF($A154="","",IF($C154=0,"",IFERROR($F154/$C154,"")))</f>
        <v/>
      </c>
      <c r="I154" s="18">
        <f>IF($A154="","",IF($C154=0,"",IF($F154&gt;$C154*1.05,"⚠ Over plan",IF($F154&lt;$C154*0.95,"Under plan","On plan"))))</f>
        <v/>
      </c>
    </row>
    <row r="155">
      <c r="A155" s="18">
        <f>IF(Budget!$A$159="","",Budget!$A$159)</f>
        <v/>
      </c>
      <c r="B155" s="18">
        <f>IF($A155="","",Budget!$B$159)</f>
        <v/>
      </c>
      <c r="C155" s="12">
        <f>IF($A155="","",Budget!$G$159)</f>
        <v/>
      </c>
      <c r="D155" s="12">
        <f>IF($A155="","",Budget!$H$159)</f>
        <v/>
      </c>
      <c r="E155" s="12">
        <f>IF($A155="","",IFERROR($D155/MonthsElapsed,0))</f>
        <v/>
      </c>
      <c r="F155" s="12">
        <f>IF($A155="","",$E155*12)</f>
        <v/>
      </c>
      <c r="G155" s="12">
        <f>IF($A155="","",$C155-$F155)</f>
        <v/>
      </c>
      <c r="H155" s="13">
        <f>IF($A155="","",IF($C155=0,"",IFERROR($F155/$C155,"")))</f>
        <v/>
      </c>
      <c r="I155" s="18">
        <f>IF($A155="","",IF($C155=0,"",IF($F155&gt;$C155*1.05,"⚠ Over plan",IF($F155&lt;$C155*0.95,"Under plan","On plan"))))</f>
        <v/>
      </c>
    </row>
    <row r="156">
      <c r="A156" s="18">
        <f>IF(Budget!$A$160="","",Budget!$A$160)</f>
        <v/>
      </c>
      <c r="B156" s="18">
        <f>IF($A156="","",Budget!$B$160)</f>
        <v/>
      </c>
      <c r="C156" s="12">
        <f>IF($A156="","",Budget!$G$160)</f>
        <v/>
      </c>
      <c r="D156" s="12">
        <f>IF($A156="","",Budget!$H$160)</f>
        <v/>
      </c>
      <c r="E156" s="12">
        <f>IF($A156="","",IFERROR($D156/MonthsElapsed,0))</f>
        <v/>
      </c>
      <c r="F156" s="12">
        <f>IF($A156="","",$E156*12)</f>
        <v/>
      </c>
      <c r="G156" s="12">
        <f>IF($A156="","",$C156-$F156)</f>
        <v/>
      </c>
      <c r="H156" s="13">
        <f>IF($A156="","",IF($C156=0,"",IFERROR($F156/$C156,"")))</f>
        <v/>
      </c>
      <c r="I156" s="18">
        <f>IF($A156="","",IF($C156=0,"",IF($F156&gt;$C156*1.05,"⚠ Over plan",IF($F156&lt;$C156*0.95,"Under plan","On plan"))))</f>
        <v/>
      </c>
    </row>
    <row r="157">
      <c r="A157" s="18">
        <f>IF(Budget!$A$161="","",Budget!$A$161)</f>
        <v/>
      </c>
      <c r="B157" s="18">
        <f>IF($A157="","",Budget!$B$161)</f>
        <v/>
      </c>
      <c r="C157" s="12">
        <f>IF($A157="","",Budget!$G$161)</f>
        <v/>
      </c>
      <c r="D157" s="12">
        <f>IF($A157="","",Budget!$H$161)</f>
        <v/>
      </c>
      <c r="E157" s="12">
        <f>IF($A157="","",IFERROR($D157/MonthsElapsed,0))</f>
        <v/>
      </c>
      <c r="F157" s="12">
        <f>IF($A157="","",$E157*12)</f>
        <v/>
      </c>
      <c r="G157" s="12">
        <f>IF($A157="","",$C157-$F157)</f>
        <v/>
      </c>
      <c r="H157" s="13">
        <f>IF($A157="","",IF($C157=0,"",IFERROR($F157/$C157,"")))</f>
        <v/>
      </c>
      <c r="I157" s="18">
        <f>IF($A157="","",IF($C157=0,"",IF($F157&gt;$C157*1.05,"⚠ Over plan",IF($F157&lt;$C157*0.95,"Under plan","On plan"))))</f>
        <v/>
      </c>
    </row>
    <row r="158">
      <c r="A158" s="18">
        <f>IF(Budget!$A$162="","",Budget!$A$162)</f>
        <v/>
      </c>
      <c r="B158" s="18">
        <f>IF($A158="","",Budget!$B$162)</f>
        <v/>
      </c>
      <c r="C158" s="12">
        <f>IF($A158="","",Budget!$G$162)</f>
        <v/>
      </c>
      <c r="D158" s="12">
        <f>IF($A158="","",Budget!$H$162)</f>
        <v/>
      </c>
      <c r="E158" s="12">
        <f>IF($A158="","",IFERROR($D158/MonthsElapsed,0))</f>
        <v/>
      </c>
      <c r="F158" s="12">
        <f>IF($A158="","",$E158*12)</f>
        <v/>
      </c>
      <c r="G158" s="12">
        <f>IF($A158="","",$C158-$F158)</f>
        <v/>
      </c>
      <c r="H158" s="13">
        <f>IF($A158="","",IF($C158=0,"",IFERROR($F158/$C158,"")))</f>
        <v/>
      </c>
      <c r="I158" s="18">
        <f>IF($A158="","",IF($C158=0,"",IF($F158&gt;$C158*1.05,"⚠ Over plan",IF($F158&lt;$C158*0.95,"Under plan","On plan"))))</f>
        <v/>
      </c>
    </row>
    <row r="159">
      <c r="A159" s="18">
        <f>IF(Budget!$A$163="","",Budget!$A$163)</f>
        <v/>
      </c>
      <c r="B159" s="18">
        <f>IF($A159="","",Budget!$B$163)</f>
        <v/>
      </c>
      <c r="C159" s="12">
        <f>IF($A159="","",Budget!$G$163)</f>
        <v/>
      </c>
      <c r="D159" s="12">
        <f>IF($A159="","",Budget!$H$163)</f>
        <v/>
      </c>
      <c r="E159" s="12">
        <f>IF($A159="","",IFERROR($D159/MonthsElapsed,0))</f>
        <v/>
      </c>
      <c r="F159" s="12">
        <f>IF($A159="","",$E159*12)</f>
        <v/>
      </c>
      <c r="G159" s="12">
        <f>IF($A159="","",$C159-$F159)</f>
        <v/>
      </c>
      <c r="H159" s="13">
        <f>IF($A159="","",IF($C159=0,"",IFERROR($F159/$C159,"")))</f>
        <v/>
      </c>
      <c r="I159" s="18">
        <f>IF($A159="","",IF($C159=0,"",IF($F159&gt;$C159*1.05,"⚠ Over plan",IF($F159&lt;$C159*0.95,"Under plan","On plan"))))</f>
        <v/>
      </c>
    </row>
    <row r="160">
      <c r="A160" s="18">
        <f>IF(Budget!$A$164="","",Budget!$A$164)</f>
        <v/>
      </c>
      <c r="B160" s="18">
        <f>IF($A160="","",Budget!$B$164)</f>
        <v/>
      </c>
      <c r="C160" s="12">
        <f>IF($A160="","",Budget!$G$164)</f>
        <v/>
      </c>
      <c r="D160" s="12">
        <f>IF($A160="","",Budget!$H$164)</f>
        <v/>
      </c>
      <c r="E160" s="12">
        <f>IF($A160="","",IFERROR($D160/MonthsElapsed,0))</f>
        <v/>
      </c>
      <c r="F160" s="12">
        <f>IF($A160="","",$E160*12)</f>
        <v/>
      </c>
      <c r="G160" s="12">
        <f>IF($A160="","",$C160-$F160)</f>
        <v/>
      </c>
      <c r="H160" s="13">
        <f>IF($A160="","",IF($C160=0,"",IFERROR($F160/$C160,"")))</f>
        <v/>
      </c>
      <c r="I160" s="18">
        <f>IF($A160="","",IF($C160=0,"",IF($F160&gt;$C160*1.05,"⚠ Over plan",IF($F160&lt;$C160*0.95,"Under plan","On plan"))))</f>
        <v/>
      </c>
    </row>
    <row r="161">
      <c r="A161" s="18">
        <f>IF(Budget!$A$165="","",Budget!$A$165)</f>
        <v/>
      </c>
      <c r="B161" s="18">
        <f>IF($A161="","",Budget!$B$165)</f>
        <v/>
      </c>
      <c r="C161" s="12">
        <f>IF($A161="","",Budget!$G$165)</f>
        <v/>
      </c>
      <c r="D161" s="12">
        <f>IF($A161="","",Budget!$H$165)</f>
        <v/>
      </c>
      <c r="E161" s="12">
        <f>IF($A161="","",IFERROR($D161/MonthsElapsed,0))</f>
        <v/>
      </c>
      <c r="F161" s="12">
        <f>IF($A161="","",$E161*12)</f>
        <v/>
      </c>
      <c r="G161" s="12">
        <f>IF($A161="","",$C161-$F161)</f>
        <v/>
      </c>
      <c r="H161" s="13">
        <f>IF($A161="","",IF($C161=0,"",IFERROR($F161/$C161,"")))</f>
        <v/>
      </c>
      <c r="I161" s="18">
        <f>IF($A161="","",IF($C161=0,"",IF($F161&gt;$C161*1.05,"⚠ Over plan",IF($F161&lt;$C161*0.95,"Under plan","On plan"))))</f>
        <v/>
      </c>
    </row>
    <row r="162">
      <c r="A162" s="18">
        <f>IF(Budget!$A$166="","",Budget!$A$166)</f>
        <v/>
      </c>
      <c r="B162" s="18">
        <f>IF($A162="","",Budget!$B$166)</f>
        <v/>
      </c>
      <c r="C162" s="12">
        <f>IF($A162="","",Budget!$G$166)</f>
        <v/>
      </c>
      <c r="D162" s="12">
        <f>IF($A162="","",Budget!$H$166)</f>
        <v/>
      </c>
      <c r="E162" s="12">
        <f>IF($A162="","",IFERROR($D162/MonthsElapsed,0))</f>
        <v/>
      </c>
      <c r="F162" s="12">
        <f>IF($A162="","",$E162*12)</f>
        <v/>
      </c>
      <c r="G162" s="12">
        <f>IF($A162="","",$C162-$F162)</f>
        <v/>
      </c>
      <c r="H162" s="13">
        <f>IF($A162="","",IF($C162=0,"",IFERROR($F162/$C162,"")))</f>
        <v/>
      </c>
      <c r="I162" s="18">
        <f>IF($A162="","",IF($C162=0,"",IF($F162&gt;$C162*1.05,"⚠ Over plan",IF($F162&lt;$C162*0.95,"Under plan","On plan"))))</f>
        <v/>
      </c>
    </row>
    <row r="163">
      <c r="A163" s="18">
        <f>IF(Budget!$A$167="","",Budget!$A$167)</f>
        <v/>
      </c>
      <c r="B163" s="18">
        <f>IF($A163="","",Budget!$B$167)</f>
        <v/>
      </c>
      <c r="C163" s="12">
        <f>IF($A163="","",Budget!$G$167)</f>
        <v/>
      </c>
      <c r="D163" s="12">
        <f>IF($A163="","",Budget!$H$167)</f>
        <v/>
      </c>
      <c r="E163" s="12">
        <f>IF($A163="","",IFERROR($D163/MonthsElapsed,0))</f>
        <v/>
      </c>
      <c r="F163" s="12">
        <f>IF($A163="","",$E163*12)</f>
        <v/>
      </c>
      <c r="G163" s="12">
        <f>IF($A163="","",$C163-$F163)</f>
        <v/>
      </c>
      <c r="H163" s="13">
        <f>IF($A163="","",IF($C163=0,"",IFERROR($F163/$C163,"")))</f>
        <v/>
      </c>
      <c r="I163" s="18">
        <f>IF($A163="","",IF($C163=0,"",IF($F163&gt;$C163*1.05,"⚠ Over plan",IF($F163&lt;$C163*0.95,"Under plan","On plan"))))</f>
        <v/>
      </c>
    </row>
    <row r="164">
      <c r="A164" s="18">
        <f>IF(Budget!$A$168="","",Budget!$A$168)</f>
        <v/>
      </c>
      <c r="B164" s="18">
        <f>IF($A164="","",Budget!$B$168)</f>
        <v/>
      </c>
      <c r="C164" s="12">
        <f>IF($A164="","",Budget!$G$168)</f>
        <v/>
      </c>
      <c r="D164" s="12">
        <f>IF($A164="","",Budget!$H$168)</f>
        <v/>
      </c>
      <c r="E164" s="12">
        <f>IF($A164="","",IFERROR($D164/MonthsElapsed,0))</f>
        <v/>
      </c>
      <c r="F164" s="12">
        <f>IF($A164="","",$E164*12)</f>
        <v/>
      </c>
      <c r="G164" s="12">
        <f>IF($A164="","",$C164-$F164)</f>
        <v/>
      </c>
      <c r="H164" s="13">
        <f>IF($A164="","",IF($C164=0,"",IFERROR($F164/$C164,"")))</f>
        <v/>
      </c>
      <c r="I164" s="18">
        <f>IF($A164="","",IF($C164=0,"",IF($F164&gt;$C164*1.05,"⚠ Over plan",IF($F164&lt;$C164*0.95,"Under plan","On plan"))))</f>
        <v/>
      </c>
    </row>
    <row r="165">
      <c r="A165" s="18">
        <f>IF(Budget!$A$169="","",Budget!$A$169)</f>
        <v/>
      </c>
      <c r="B165" s="18">
        <f>IF($A165="","",Budget!$B$169)</f>
        <v/>
      </c>
      <c r="C165" s="12">
        <f>IF($A165="","",Budget!$G$169)</f>
        <v/>
      </c>
      <c r="D165" s="12">
        <f>IF($A165="","",Budget!$H$169)</f>
        <v/>
      </c>
      <c r="E165" s="12">
        <f>IF($A165="","",IFERROR($D165/MonthsElapsed,0))</f>
        <v/>
      </c>
      <c r="F165" s="12">
        <f>IF($A165="","",$E165*12)</f>
        <v/>
      </c>
      <c r="G165" s="12">
        <f>IF($A165="","",$C165-$F165)</f>
        <v/>
      </c>
      <c r="H165" s="13">
        <f>IF($A165="","",IF($C165=0,"",IFERROR($F165/$C165,"")))</f>
        <v/>
      </c>
      <c r="I165" s="18">
        <f>IF($A165="","",IF($C165=0,"",IF($F165&gt;$C165*1.05,"⚠ Over plan",IF($F165&lt;$C165*0.95,"Under plan","On plan"))))</f>
        <v/>
      </c>
    </row>
    <row r="166">
      <c r="A166" s="18">
        <f>IF(Budget!$A$170="","",Budget!$A$170)</f>
        <v/>
      </c>
      <c r="B166" s="18">
        <f>IF($A166="","",Budget!$B$170)</f>
        <v/>
      </c>
      <c r="C166" s="12">
        <f>IF($A166="","",Budget!$G$170)</f>
        <v/>
      </c>
      <c r="D166" s="12">
        <f>IF($A166="","",Budget!$H$170)</f>
        <v/>
      </c>
      <c r="E166" s="12">
        <f>IF($A166="","",IFERROR($D166/MonthsElapsed,0))</f>
        <v/>
      </c>
      <c r="F166" s="12">
        <f>IF($A166="","",$E166*12)</f>
        <v/>
      </c>
      <c r="G166" s="12">
        <f>IF($A166="","",$C166-$F166)</f>
        <v/>
      </c>
      <c r="H166" s="13">
        <f>IF($A166="","",IF($C166=0,"",IFERROR($F166/$C166,"")))</f>
        <v/>
      </c>
      <c r="I166" s="18">
        <f>IF($A166="","",IF($C166=0,"",IF($F166&gt;$C166*1.05,"⚠ Over plan",IF($F166&lt;$C166*0.95,"Under plan","On plan"))))</f>
        <v/>
      </c>
    </row>
    <row r="167">
      <c r="A167" s="18">
        <f>IF(Budget!$A$171="","",Budget!$A$171)</f>
        <v/>
      </c>
      <c r="B167" s="18">
        <f>IF($A167="","",Budget!$B$171)</f>
        <v/>
      </c>
      <c r="C167" s="12">
        <f>IF($A167="","",Budget!$G$171)</f>
        <v/>
      </c>
      <c r="D167" s="12">
        <f>IF($A167="","",Budget!$H$171)</f>
        <v/>
      </c>
      <c r="E167" s="12">
        <f>IF($A167="","",IFERROR($D167/MonthsElapsed,0))</f>
        <v/>
      </c>
      <c r="F167" s="12">
        <f>IF($A167="","",$E167*12)</f>
        <v/>
      </c>
      <c r="G167" s="12">
        <f>IF($A167="","",$C167-$F167)</f>
        <v/>
      </c>
      <c r="H167" s="13">
        <f>IF($A167="","",IF($C167=0,"",IFERROR($F167/$C167,"")))</f>
        <v/>
      </c>
      <c r="I167" s="18">
        <f>IF($A167="","",IF($C167=0,"",IF($F167&gt;$C167*1.05,"⚠ Over plan",IF($F167&lt;$C167*0.95,"Under plan","On plan"))))</f>
        <v/>
      </c>
    </row>
    <row r="168">
      <c r="A168" s="18">
        <f>IF(Budget!$A$172="","",Budget!$A$172)</f>
        <v/>
      </c>
      <c r="B168" s="18">
        <f>IF($A168="","",Budget!$B$172)</f>
        <v/>
      </c>
      <c r="C168" s="12">
        <f>IF($A168="","",Budget!$G$172)</f>
        <v/>
      </c>
      <c r="D168" s="12">
        <f>IF($A168="","",Budget!$H$172)</f>
        <v/>
      </c>
      <c r="E168" s="12">
        <f>IF($A168="","",IFERROR($D168/MonthsElapsed,0))</f>
        <v/>
      </c>
      <c r="F168" s="12">
        <f>IF($A168="","",$E168*12)</f>
        <v/>
      </c>
      <c r="G168" s="12">
        <f>IF($A168="","",$C168-$F168)</f>
        <v/>
      </c>
      <c r="H168" s="13">
        <f>IF($A168="","",IF($C168=0,"",IFERROR($F168/$C168,"")))</f>
        <v/>
      </c>
      <c r="I168" s="18">
        <f>IF($A168="","",IF($C168=0,"",IF($F168&gt;$C168*1.05,"⚠ Over plan",IF($F168&lt;$C168*0.95,"Under plan","On plan"))))</f>
        <v/>
      </c>
    </row>
    <row r="169">
      <c r="A169" s="18">
        <f>IF(Budget!$A$173="","",Budget!$A$173)</f>
        <v/>
      </c>
      <c r="B169" s="18">
        <f>IF($A169="","",Budget!$B$173)</f>
        <v/>
      </c>
      <c r="C169" s="12">
        <f>IF($A169="","",Budget!$G$173)</f>
        <v/>
      </c>
      <c r="D169" s="12">
        <f>IF($A169="","",Budget!$H$173)</f>
        <v/>
      </c>
      <c r="E169" s="12">
        <f>IF($A169="","",IFERROR($D169/MonthsElapsed,0))</f>
        <v/>
      </c>
      <c r="F169" s="12">
        <f>IF($A169="","",$E169*12)</f>
        <v/>
      </c>
      <c r="G169" s="12">
        <f>IF($A169="","",$C169-$F169)</f>
        <v/>
      </c>
      <c r="H169" s="13">
        <f>IF($A169="","",IF($C169=0,"",IFERROR($F169/$C169,"")))</f>
        <v/>
      </c>
      <c r="I169" s="18">
        <f>IF($A169="","",IF($C169=0,"",IF($F169&gt;$C169*1.05,"⚠ Over plan",IF($F169&lt;$C169*0.95,"Under plan","On plan"))))</f>
        <v/>
      </c>
    </row>
    <row r="170">
      <c r="A170" s="18">
        <f>IF(Budget!$A$174="","",Budget!$A$174)</f>
        <v/>
      </c>
      <c r="B170" s="18">
        <f>IF($A170="","",Budget!$B$174)</f>
        <v/>
      </c>
      <c r="C170" s="12">
        <f>IF($A170="","",Budget!$G$174)</f>
        <v/>
      </c>
      <c r="D170" s="12">
        <f>IF($A170="","",Budget!$H$174)</f>
        <v/>
      </c>
      <c r="E170" s="12">
        <f>IF($A170="","",IFERROR($D170/MonthsElapsed,0))</f>
        <v/>
      </c>
      <c r="F170" s="12">
        <f>IF($A170="","",$E170*12)</f>
        <v/>
      </c>
      <c r="G170" s="12">
        <f>IF($A170="","",$C170-$F170)</f>
        <v/>
      </c>
      <c r="H170" s="13">
        <f>IF($A170="","",IF($C170=0,"",IFERROR($F170/$C170,"")))</f>
        <v/>
      </c>
      <c r="I170" s="18">
        <f>IF($A170="","",IF($C170=0,"",IF($F170&gt;$C170*1.05,"⚠ Over plan",IF($F170&lt;$C170*0.95,"Under plan","On plan"))))</f>
        <v/>
      </c>
    </row>
    <row r="171">
      <c r="A171" s="18">
        <f>IF(Budget!$A$175="","",Budget!$A$175)</f>
        <v/>
      </c>
      <c r="B171" s="18">
        <f>IF($A171="","",Budget!$B$175)</f>
        <v/>
      </c>
      <c r="C171" s="12">
        <f>IF($A171="","",Budget!$G$175)</f>
        <v/>
      </c>
      <c r="D171" s="12">
        <f>IF($A171="","",Budget!$H$175)</f>
        <v/>
      </c>
      <c r="E171" s="12">
        <f>IF($A171="","",IFERROR($D171/MonthsElapsed,0))</f>
        <v/>
      </c>
      <c r="F171" s="12">
        <f>IF($A171="","",$E171*12)</f>
        <v/>
      </c>
      <c r="G171" s="12">
        <f>IF($A171="","",$C171-$F171)</f>
        <v/>
      </c>
      <c r="H171" s="13">
        <f>IF($A171="","",IF($C171=0,"",IFERROR($F171/$C171,"")))</f>
        <v/>
      </c>
      <c r="I171" s="18">
        <f>IF($A171="","",IF($C171=0,"",IF($F171&gt;$C171*1.05,"⚠ Over plan",IF($F171&lt;$C171*0.95,"Under plan","On plan"))))</f>
        <v/>
      </c>
    </row>
    <row r="172">
      <c r="A172" s="18">
        <f>IF(Budget!$A$176="","",Budget!$A$176)</f>
        <v/>
      </c>
      <c r="B172" s="18">
        <f>IF($A172="","",Budget!$B$176)</f>
        <v/>
      </c>
      <c r="C172" s="12">
        <f>IF($A172="","",Budget!$G$176)</f>
        <v/>
      </c>
      <c r="D172" s="12">
        <f>IF($A172="","",Budget!$H$176)</f>
        <v/>
      </c>
      <c r="E172" s="12">
        <f>IF($A172="","",IFERROR($D172/MonthsElapsed,0))</f>
        <v/>
      </c>
      <c r="F172" s="12">
        <f>IF($A172="","",$E172*12)</f>
        <v/>
      </c>
      <c r="G172" s="12">
        <f>IF($A172="","",$C172-$F172)</f>
        <v/>
      </c>
      <c r="H172" s="13">
        <f>IF($A172="","",IF($C172=0,"",IFERROR($F172/$C172,"")))</f>
        <v/>
      </c>
      <c r="I172" s="18">
        <f>IF($A172="","",IF($C172=0,"",IF($F172&gt;$C172*1.05,"⚠ Over plan",IF($F172&lt;$C172*0.95,"Under plan","On plan"))))</f>
        <v/>
      </c>
    </row>
    <row r="173">
      <c r="A173" s="18">
        <f>IF(Budget!$A$177="","",Budget!$A$177)</f>
        <v/>
      </c>
      <c r="B173" s="18">
        <f>IF($A173="","",Budget!$B$177)</f>
        <v/>
      </c>
      <c r="C173" s="12">
        <f>IF($A173="","",Budget!$G$177)</f>
        <v/>
      </c>
      <c r="D173" s="12">
        <f>IF($A173="","",Budget!$H$177)</f>
        <v/>
      </c>
      <c r="E173" s="12">
        <f>IF($A173="","",IFERROR($D173/MonthsElapsed,0))</f>
        <v/>
      </c>
      <c r="F173" s="12">
        <f>IF($A173="","",$E173*12)</f>
        <v/>
      </c>
      <c r="G173" s="12">
        <f>IF($A173="","",$C173-$F173)</f>
        <v/>
      </c>
      <c r="H173" s="13">
        <f>IF($A173="","",IF($C173=0,"",IFERROR($F173/$C173,"")))</f>
        <v/>
      </c>
      <c r="I173" s="18">
        <f>IF($A173="","",IF($C173=0,"",IF($F173&gt;$C173*1.05,"⚠ Over plan",IF($F173&lt;$C173*0.95,"Under plan","On plan"))))</f>
        <v/>
      </c>
    </row>
    <row r="174">
      <c r="A174" s="18">
        <f>IF(Budget!$A$178="","",Budget!$A$178)</f>
        <v/>
      </c>
      <c r="B174" s="18">
        <f>IF($A174="","",Budget!$B$178)</f>
        <v/>
      </c>
      <c r="C174" s="12">
        <f>IF($A174="","",Budget!$G$178)</f>
        <v/>
      </c>
      <c r="D174" s="12">
        <f>IF($A174="","",Budget!$H$178)</f>
        <v/>
      </c>
      <c r="E174" s="12">
        <f>IF($A174="","",IFERROR($D174/MonthsElapsed,0))</f>
        <v/>
      </c>
      <c r="F174" s="12">
        <f>IF($A174="","",$E174*12)</f>
        <v/>
      </c>
      <c r="G174" s="12">
        <f>IF($A174="","",$C174-$F174)</f>
        <v/>
      </c>
      <c r="H174" s="13">
        <f>IF($A174="","",IF($C174=0,"",IFERROR($F174/$C174,"")))</f>
        <v/>
      </c>
      <c r="I174" s="18">
        <f>IF($A174="","",IF($C174=0,"",IF($F174&gt;$C174*1.05,"⚠ Over plan",IF($F174&lt;$C174*0.95,"Under plan","On plan"))))</f>
        <v/>
      </c>
    </row>
    <row r="175">
      <c r="A175" s="18">
        <f>IF(Budget!$A$179="","",Budget!$A$179)</f>
        <v/>
      </c>
      <c r="B175" s="18">
        <f>IF($A175="","",Budget!$B$179)</f>
        <v/>
      </c>
      <c r="C175" s="12">
        <f>IF($A175="","",Budget!$G$179)</f>
        <v/>
      </c>
      <c r="D175" s="12">
        <f>IF($A175="","",Budget!$H$179)</f>
        <v/>
      </c>
      <c r="E175" s="12">
        <f>IF($A175="","",IFERROR($D175/MonthsElapsed,0))</f>
        <v/>
      </c>
      <c r="F175" s="12">
        <f>IF($A175="","",$E175*12)</f>
        <v/>
      </c>
      <c r="G175" s="12">
        <f>IF($A175="","",$C175-$F175)</f>
        <v/>
      </c>
      <c r="H175" s="13">
        <f>IF($A175="","",IF($C175=0,"",IFERROR($F175/$C175,"")))</f>
        <v/>
      </c>
      <c r="I175" s="18">
        <f>IF($A175="","",IF($C175=0,"",IF($F175&gt;$C175*1.05,"⚠ Over plan",IF($F175&lt;$C175*0.95,"Under plan","On plan"))))</f>
        <v/>
      </c>
    </row>
    <row r="176">
      <c r="A176" s="18">
        <f>IF(Budget!$A$180="","",Budget!$A$180)</f>
        <v/>
      </c>
      <c r="B176" s="18">
        <f>IF($A176="","",Budget!$B$180)</f>
        <v/>
      </c>
      <c r="C176" s="12">
        <f>IF($A176="","",Budget!$G$180)</f>
        <v/>
      </c>
      <c r="D176" s="12">
        <f>IF($A176="","",Budget!$H$180)</f>
        <v/>
      </c>
      <c r="E176" s="12">
        <f>IF($A176="","",IFERROR($D176/MonthsElapsed,0))</f>
        <v/>
      </c>
      <c r="F176" s="12">
        <f>IF($A176="","",$E176*12)</f>
        <v/>
      </c>
      <c r="G176" s="12">
        <f>IF($A176="","",$C176-$F176)</f>
        <v/>
      </c>
      <c r="H176" s="13">
        <f>IF($A176="","",IF($C176=0,"",IFERROR($F176/$C176,"")))</f>
        <v/>
      </c>
      <c r="I176" s="18">
        <f>IF($A176="","",IF($C176=0,"",IF($F176&gt;$C176*1.05,"⚠ Over plan",IF($F176&lt;$C176*0.95,"Under plan","On plan"))))</f>
        <v/>
      </c>
    </row>
    <row r="177">
      <c r="A177" s="18">
        <f>IF(Budget!$A$181="","",Budget!$A$181)</f>
        <v/>
      </c>
      <c r="B177" s="18">
        <f>IF($A177="","",Budget!$B$181)</f>
        <v/>
      </c>
      <c r="C177" s="12">
        <f>IF($A177="","",Budget!$G$181)</f>
        <v/>
      </c>
      <c r="D177" s="12">
        <f>IF($A177="","",Budget!$H$181)</f>
        <v/>
      </c>
      <c r="E177" s="12">
        <f>IF($A177="","",IFERROR($D177/MonthsElapsed,0))</f>
        <v/>
      </c>
      <c r="F177" s="12">
        <f>IF($A177="","",$E177*12)</f>
        <v/>
      </c>
      <c r="G177" s="12">
        <f>IF($A177="","",$C177-$F177)</f>
        <v/>
      </c>
      <c r="H177" s="13">
        <f>IF($A177="","",IF($C177=0,"",IFERROR($F177/$C177,"")))</f>
        <v/>
      </c>
      <c r="I177" s="18">
        <f>IF($A177="","",IF($C177=0,"",IF($F177&gt;$C177*1.05,"⚠ Over plan",IF($F177&lt;$C177*0.95,"Under plan","On plan"))))</f>
        <v/>
      </c>
    </row>
    <row r="178">
      <c r="A178" s="18">
        <f>IF(Budget!$A$182="","",Budget!$A$182)</f>
        <v/>
      </c>
      <c r="B178" s="18">
        <f>IF($A178="","",Budget!$B$182)</f>
        <v/>
      </c>
      <c r="C178" s="12">
        <f>IF($A178="","",Budget!$G$182)</f>
        <v/>
      </c>
      <c r="D178" s="12">
        <f>IF($A178="","",Budget!$H$182)</f>
        <v/>
      </c>
      <c r="E178" s="12">
        <f>IF($A178="","",IFERROR($D178/MonthsElapsed,0))</f>
        <v/>
      </c>
      <c r="F178" s="12">
        <f>IF($A178="","",$E178*12)</f>
        <v/>
      </c>
      <c r="G178" s="12">
        <f>IF($A178="","",$C178-$F178)</f>
        <v/>
      </c>
      <c r="H178" s="13">
        <f>IF($A178="","",IF($C178=0,"",IFERROR($F178/$C178,"")))</f>
        <v/>
      </c>
      <c r="I178" s="18">
        <f>IF($A178="","",IF($C178=0,"",IF($F178&gt;$C178*1.05,"⚠ Over plan",IF($F178&lt;$C178*0.95,"Under plan","On plan"))))</f>
        <v/>
      </c>
    </row>
    <row r="179">
      <c r="A179" s="18">
        <f>IF(Budget!$A$183="","",Budget!$A$183)</f>
        <v/>
      </c>
      <c r="B179" s="18">
        <f>IF($A179="","",Budget!$B$183)</f>
        <v/>
      </c>
      <c r="C179" s="12">
        <f>IF($A179="","",Budget!$G$183)</f>
        <v/>
      </c>
      <c r="D179" s="12">
        <f>IF($A179="","",Budget!$H$183)</f>
        <v/>
      </c>
      <c r="E179" s="12">
        <f>IF($A179="","",IFERROR($D179/MonthsElapsed,0))</f>
        <v/>
      </c>
      <c r="F179" s="12">
        <f>IF($A179="","",$E179*12)</f>
        <v/>
      </c>
      <c r="G179" s="12">
        <f>IF($A179="","",$C179-$F179)</f>
        <v/>
      </c>
      <c r="H179" s="13">
        <f>IF($A179="","",IF($C179=0,"",IFERROR($F179/$C179,"")))</f>
        <v/>
      </c>
      <c r="I179" s="18">
        <f>IF($A179="","",IF($C179=0,"",IF($F179&gt;$C179*1.05,"⚠ Over plan",IF($F179&lt;$C179*0.95,"Under plan","On plan"))))</f>
        <v/>
      </c>
    </row>
    <row r="180">
      <c r="A180" s="18">
        <f>IF(Budget!$A$184="","",Budget!$A$184)</f>
        <v/>
      </c>
      <c r="B180" s="18">
        <f>IF($A180="","",Budget!$B$184)</f>
        <v/>
      </c>
      <c r="C180" s="12">
        <f>IF($A180="","",Budget!$G$184)</f>
        <v/>
      </c>
      <c r="D180" s="12">
        <f>IF($A180="","",Budget!$H$184)</f>
        <v/>
      </c>
      <c r="E180" s="12">
        <f>IF($A180="","",IFERROR($D180/MonthsElapsed,0))</f>
        <v/>
      </c>
      <c r="F180" s="12">
        <f>IF($A180="","",$E180*12)</f>
        <v/>
      </c>
      <c r="G180" s="12">
        <f>IF($A180="","",$C180-$F180)</f>
        <v/>
      </c>
      <c r="H180" s="13">
        <f>IF($A180="","",IF($C180=0,"",IFERROR($F180/$C180,"")))</f>
        <v/>
      </c>
      <c r="I180" s="18">
        <f>IF($A180="","",IF($C180=0,"",IF($F180&gt;$C180*1.05,"⚠ Over plan",IF($F180&lt;$C180*0.95,"Under plan","On plan"))))</f>
        <v/>
      </c>
    </row>
    <row r="181">
      <c r="A181" s="18">
        <f>IF(Budget!$A$185="","",Budget!$A$185)</f>
        <v/>
      </c>
      <c r="B181" s="18">
        <f>IF($A181="","",Budget!$B$185)</f>
        <v/>
      </c>
      <c r="C181" s="12">
        <f>IF($A181="","",Budget!$G$185)</f>
        <v/>
      </c>
      <c r="D181" s="12">
        <f>IF($A181="","",Budget!$H$185)</f>
        <v/>
      </c>
      <c r="E181" s="12">
        <f>IF($A181="","",IFERROR($D181/MonthsElapsed,0))</f>
        <v/>
      </c>
      <c r="F181" s="12">
        <f>IF($A181="","",$E181*12)</f>
        <v/>
      </c>
      <c r="G181" s="12">
        <f>IF($A181="","",$C181-$F181)</f>
        <v/>
      </c>
      <c r="H181" s="13">
        <f>IF($A181="","",IF($C181=0,"",IFERROR($F181/$C181,"")))</f>
        <v/>
      </c>
      <c r="I181" s="18">
        <f>IF($A181="","",IF($C181=0,"",IF($F181&gt;$C181*1.05,"⚠ Over plan",IF($F181&lt;$C181*0.95,"Under plan","On plan"))))</f>
        <v/>
      </c>
    </row>
    <row r="182">
      <c r="A182" s="18">
        <f>IF(Budget!$A$186="","",Budget!$A$186)</f>
        <v/>
      </c>
      <c r="B182" s="18">
        <f>IF($A182="","",Budget!$B$186)</f>
        <v/>
      </c>
      <c r="C182" s="12">
        <f>IF($A182="","",Budget!$G$186)</f>
        <v/>
      </c>
      <c r="D182" s="12">
        <f>IF($A182="","",Budget!$H$186)</f>
        <v/>
      </c>
      <c r="E182" s="12">
        <f>IF($A182="","",IFERROR($D182/MonthsElapsed,0))</f>
        <v/>
      </c>
      <c r="F182" s="12">
        <f>IF($A182="","",$E182*12)</f>
        <v/>
      </c>
      <c r="G182" s="12">
        <f>IF($A182="","",$C182-$F182)</f>
        <v/>
      </c>
      <c r="H182" s="13">
        <f>IF($A182="","",IF($C182=0,"",IFERROR($F182/$C182,"")))</f>
        <v/>
      </c>
      <c r="I182" s="18">
        <f>IF($A182="","",IF($C182=0,"",IF($F182&gt;$C182*1.05,"⚠ Over plan",IF($F182&lt;$C182*0.95,"Under plan","On plan"))))</f>
        <v/>
      </c>
    </row>
    <row r="183">
      <c r="A183" s="18">
        <f>IF(Budget!$A$187="","",Budget!$A$187)</f>
        <v/>
      </c>
      <c r="B183" s="18">
        <f>IF($A183="","",Budget!$B$187)</f>
        <v/>
      </c>
      <c r="C183" s="12">
        <f>IF($A183="","",Budget!$G$187)</f>
        <v/>
      </c>
      <c r="D183" s="12">
        <f>IF($A183="","",Budget!$H$187)</f>
        <v/>
      </c>
      <c r="E183" s="12">
        <f>IF($A183="","",IFERROR($D183/MonthsElapsed,0))</f>
        <v/>
      </c>
      <c r="F183" s="12">
        <f>IF($A183="","",$E183*12)</f>
        <v/>
      </c>
      <c r="G183" s="12">
        <f>IF($A183="","",$C183-$F183)</f>
        <v/>
      </c>
      <c r="H183" s="13">
        <f>IF($A183="","",IF($C183=0,"",IFERROR($F183/$C183,"")))</f>
        <v/>
      </c>
      <c r="I183" s="18">
        <f>IF($A183="","",IF($C183=0,"",IF($F183&gt;$C183*1.05,"⚠ Over plan",IF($F183&lt;$C183*0.95,"Under plan","On plan"))))</f>
        <v/>
      </c>
    </row>
    <row r="184">
      <c r="A184" s="18">
        <f>IF(Budget!$A$188="","",Budget!$A$188)</f>
        <v/>
      </c>
      <c r="B184" s="18">
        <f>IF($A184="","",Budget!$B$188)</f>
        <v/>
      </c>
      <c r="C184" s="12">
        <f>IF($A184="","",Budget!$G$188)</f>
        <v/>
      </c>
      <c r="D184" s="12">
        <f>IF($A184="","",Budget!$H$188)</f>
        <v/>
      </c>
      <c r="E184" s="12">
        <f>IF($A184="","",IFERROR($D184/MonthsElapsed,0))</f>
        <v/>
      </c>
      <c r="F184" s="12">
        <f>IF($A184="","",$E184*12)</f>
        <v/>
      </c>
      <c r="G184" s="12">
        <f>IF($A184="","",$C184-$F184)</f>
        <v/>
      </c>
      <c r="H184" s="13">
        <f>IF($A184="","",IF($C184=0,"",IFERROR($F184/$C184,"")))</f>
        <v/>
      </c>
      <c r="I184" s="18">
        <f>IF($A184="","",IF($C184=0,"",IF($F184&gt;$C184*1.05,"⚠ Over plan",IF($F184&lt;$C184*0.95,"Under plan","On plan"))))</f>
        <v/>
      </c>
    </row>
    <row r="185">
      <c r="A185" s="18">
        <f>IF(Budget!$A$189="","",Budget!$A$189)</f>
        <v/>
      </c>
      <c r="B185" s="18">
        <f>IF($A185="","",Budget!$B$189)</f>
        <v/>
      </c>
      <c r="C185" s="12">
        <f>IF($A185="","",Budget!$G$189)</f>
        <v/>
      </c>
      <c r="D185" s="12">
        <f>IF($A185="","",Budget!$H$189)</f>
        <v/>
      </c>
      <c r="E185" s="12">
        <f>IF($A185="","",IFERROR($D185/MonthsElapsed,0))</f>
        <v/>
      </c>
      <c r="F185" s="12">
        <f>IF($A185="","",$E185*12)</f>
        <v/>
      </c>
      <c r="G185" s="12">
        <f>IF($A185="","",$C185-$F185)</f>
        <v/>
      </c>
      <c r="H185" s="13">
        <f>IF($A185="","",IF($C185=0,"",IFERROR($F185/$C185,"")))</f>
        <v/>
      </c>
      <c r="I185" s="18">
        <f>IF($A185="","",IF($C185=0,"",IF($F185&gt;$C185*1.05,"⚠ Over plan",IF($F185&lt;$C185*0.95,"Under plan","On plan"))))</f>
        <v/>
      </c>
    </row>
    <row r="186">
      <c r="A186" s="18">
        <f>IF(Budget!$A$190="","",Budget!$A$190)</f>
        <v/>
      </c>
      <c r="B186" s="18">
        <f>IF($A186="","",Budget!$B$190)</f>
        <v/>
      </c>
      <c r="C186" s="12">
        <f>IF($A186="","",Budget!$G$190)</f>
        <v/>
      </c>
      <c r="D186" s="12">
        <f>IF($A186="","",Budget!$H$190)</f>
        <v/>
      </c>
      <c r="E186" s="12">
        <f>IF($A186="","",IFERROR($D186/MonthsElapsed,0))</f>
        <v/>
      </c>
      <c r="F186" s="12">
        <f>IF($A186="","",$E186*12)</f>
        <v/>
      </c>
      <c r="G186" s="12">
        <f>IF($A186="","",$C186-$F186)</f>
        <v/>
      </c>
      <c r="H186" s="13">
        <f>IF($A186="","",IF($C186=0,"",IFERROR($F186/$C186,"")))</f>
        <v/>
      </c>
      <c r="I186" s="18">
        <f>IF($A186="","",IF($C186=0,"",IF($F186&gt;$C186*1.05,"⚠ Over plan",IF($F186&lt;$C186*0.95,"Under plan","On plan"))))</f>
        <v/>
      </c>
    </row>
    <row r="187">
      <c r="A187" s="18">
        <f>IF(Budget!$A$191="","",Budget!$A$191)</f>
        <v/>
      </c>
      <c r="B187" s="18">
        <f>IF($A187="","",Budget!$B$191)</f>
        <v/>
      </c>
      <c r="C187" s="12">
        <f>IF($A187="","",Budget!$G$191)</f>
        <v/>
      </c>
      <c r="D187" s="12">
        <f>IF($A187="","",Budget!$H$191)</f>
        <v/>
      </c>
      <c r="E187" s="12">
        <f>IF($A187="","",IFERROR($D187/MonthsElapsed,0))</f>
        <v/>
      </c>
      <c r="F187" s="12">
        <f>IF($A187="","",$E187*12)</f>
        <v/>
      </c>
      <c r="G187" s="12">
        <f>IF($A187="","",$C187-$F187)</f>
        <v/>
      </c>
      <c r="H187" s="13">
        <f>IF($A187="","",IF($C187=0,"",IFERROR($F187/$C187,"")))</f>
        <v/>
      </c>
      <c r="I187" s="18">
        <f>IF($A187="","",IF($C187=0,"",IF($F187&gt;$C187*1.05,"⚠ Over plan",IF($F187&lt;$C187*0.95,"Under plan","On plan"))))</f>
        <v/>
      </c>
    </row>
    <row r="188">
      <c r="A188" s="18">
        <f>IF(Budget!$A$192="","",Budget!$A$192)</f>
        <v/>
      </c>
      <c r="B188" s="18">
        <f>IF($A188="","",Budget!$B$192)</f>
        <v/>
      </c>
      <c r="C188" s="12">
        <f>IF($A188="","",Budget!$G$192)</f>
        <v/>
      </c>
      <c r="D188" s="12">
        <f>IF($A188="","",Budget!$H$192)</f>
        <v/>
      </c>
      <c r="E188" s="12">
        <f>IF($A188="","",IFERROR($D188/MonthsElapsed,0))</f>
        <v/>
      </c>
      <c r="F188" s="12">
        <f>IF($A188="","",$E188*12)</f>
        <v/>
      </c>
      <c r="G188" s="12">
        <f>IF($A188="","",$C188-$F188)</f>
        <v/>
      </c>
      <c r="H188" s="13">
        <f>IF($A188="","",IF($C188=0,"",IFERROR($F188/$C188,"")))</f>
        <v/>
      </c>
      <c r="I188" s="18">
        <f>IF($A188="","",IF($C188=0,"",IF($F188&gt;$C188*1.05,"⚠ Over plan",IF($F188&lt;$C188*0.95,"Under plan","On plan"))))</f>
        <v/>
      </c>
    </row>
    <row r="189">
      <c r="A189" s="18">
        <f>IF(Budget!$A$193="","",Budget!$A$193)</f>
        <v/>
      </c>
      <c r="B189" s="18">
        <f>IF($A189="","",Budget!$B$193)</f>
        <v/>
      </c>
      <c r="C189" s="12">
        <f>IF($A189="","",Budget!$G$193)</f>
        <v/>
      </c>
      <c r="D189" s="12">
        <f>IF($A189="","",Budget!$H$193)</f>
        <v/>
      </c>
      <c r="E189" s="12">
        <f>IF($A189="","",IFERROR($D189/MonthsElapsed,0))</f>
        <v/>
      </c>
      <c r="F189" s="12">
        <f>IF($A189="","",$E189*12)</f>
        <v/>
      </c>
      <c r="G189" s="12">
        <f>IF($A189="","",$C189-$F189)</f>
        <v/>
      </c>
      <c r="H189" s="13">
        <f>IF($A189="","",IF($C189=0,"",IFERROR($F189/$C189,"")))</f>
        <v/>
      </c>
      <c r="I189" s="18">
        <f>IF($A189="","",IF($C189=0,"",IF($F189&gt;$C189*1.05,"⚠ Over plan",IF($F189&lt;$C189*0.95,"Under plan","On plan"))))</f>
        <v/>
      </c>
    </row>
    <row r="190">
      <c r="A190" s="18">
        <f>IF(Budget!$A$194="","",Budget!$A$194)</f>
        <v/>
      </c>
      <c r="B190" s="18">
        <f>IF($A190="","",Budget!$B$194)</f>
        <v/>
      </c>
      <c r="C190" s="12">
        <f>IF($A190="","",Budget!$G$194)</f>
        <v/>
      </c>
      <c r="D190" s="12">
        <f>IF($A190="","",Budget!$H$194)</f>
        <v/>
      </c>
      <c r="E190" s="12">
        <f>IF($A190="","",IFERROR($D190/MonthsElapsed,0))</f>
        <v/>
      </c>
      <c r="F190" s="12">
        <f>IF($A190="","",$E190*12)</f>
        <v/>
      </c>
      <c r="G190" s="12">
        <f>IF($A190="","",$C190-$F190)</f>
        <v/>
      </c>
      <c r="H190" s="13">
        <f>IF($A190="","",IF($C190=0,"",IFERROR($F190/$C190,"")))</f>
        <v/>
      </c>
      <c r="I190" s="18">
        <f>IF($A190="","",IF($C190=0,"",IF($F190&gt;$C190*1.05,"⚠ Over plan",IF($F190&lt;$C190*0.95,"Under plan","On plan"))))</f>
        <v/>
      </c>
    </row>
    <row r="191">
      <c r="A191" s="18">
        <f>IF(Budget!$A$195="","",Budget!$A$195)</f>
        <v/>
      </c>
      <c r="B191" s="18">
        <f>IF($A191="","",Budget!$B$195)</f>
        <v/>
      </c>
      <c r="C191" s="12">
        <f>IF($A191="","",Budget!$G$195)</f>
        <v/>
      </c>
      <c r="D191" s="12">
        <f>IF($A191="","",Budget!$H$195)</f>
        <v/>
      </c>
      <c r="E191" s="12">
        <f>IF($A191="","",IFERROR($D191/MonthsElapsed,0))</f>
        <v/>
      </c>
      <c r="F191" s="12">
        <f>IF($A191="","",$E191*12)</f>
        <v/>
      </c>
      <c r="G191" s="12">
        <f>IF($A191="","",$C191-$F191)</f>
        <v/>
      </c>
      <c r="H191" s="13">
        <f>IF($A191="","",IF($C191=0,"",IFERROR($F191/$C191,"")))</f>
        <v/>
      </c>
      <c r="I191" s="18">
        <f>IF($A191="","",IF($C191=0,"",IF($F191&gt;$C191*1.05,"⚠ Over plan",IF($F191&lt;$C191*0.95,"Under plan","On plan"))))</f>
        <v/>
      </c>
    </row>
    <row r="192">
      <c r="A192" s="18">
        <f>IF(Budget!$A$196="","",Budget!$A$196)</f>
        <v/>
      </c>
      <c r="B192" s="18">
        <f>IF($A192="","",Budget!$B$196)</f>
        <v/>
      </c>
      <c r="C192" s="12">
        <f>IF($A192="","",Budget!$G$196)</f>
        <v/>
      </c>
      <c r="D192" s="12">
        <f>IF($A192="","",Budget!$H$196)</f>
        <v/>
      </c>
      <c r="E192" s="12">
        <f>IF($A192="","",IFERROR($D192/MonthsElapsed,0))</f>
        <v/>
      </c>
      <c r="F192" s="12">
        <f>IF($A192="","",$E192*12)</f>
        <v/>
      </c>
      <c r="G192" s="12">
        <f>IF($A192="","",$C192-$F192)</f>
        <v/>
      </c>
      <c r="H192" s="13">
        <f>IF($A192="","",IF($C192=0,"",IFERROR($F192/$C192,"")))</f>
        <v/>
      </c>
      <c r="I192" s="18">
        <f>IF($A192="","",IF($C192=0,"",IF($F192&gt;$C192*1.05,"⚠ Over plan",IF($F192&lt;$C192*0.95,"Under plan","On plan"))))</f>
        <v/>
      </c>
    </row>
    <row r="193">
      <c r="A193" s="18">
        <f>IF(Budget!$A$197="","",Budget!$A$197)</f>
        <v/>
      </c>
      <c r="B193" s="18">
        <f>IF($A193="","",Budget!$B$197)</f>
        <v/>
      </c>
      <c r="C193" s="12">
        <f>IF($A193="","",Budget!$G$197)</f>
        <v/>
      </c>
      <c r="D193" s="12">
        <f>IF($A193="","",Budget!$H$197)</f>
        <v/>
      </c>
      <c r="E193" s="12">
        <f>IF($A193="","",IFERROR($D193/MonthsElapsed,0))</f>
        <v/>
      </c>
      <c r="F193" s="12">
        <f>IF($A193="","",$E193*12)</f>
        <v/>
      </c>
      <c r="G193" s="12">
        <f>IF($A193="","",$C193-$F193)</f>
        <v/>
      </c>
      <c r="H193" s="13">
        <f>IF($A193="","",IF($C193=0,"",IFERROR($F193/$C193,"")))</f>
        <v/>
      </c>
      <c r="I193" s="18">
        <f>IF($A193="","",IF($C193=0,"",IF($F193&gt;$C193*1.05,"⚠ Over plan",IF($F193&lt;$C193*0.95,"Under plan","On plan"))))</f>
        <v/>
      </c>
    </row>
    <row r="194">
      <c r="A194" s="18">
        <f>IF(Budget!$A$198="","",Budget!$A$198)</f>
        <v/>
      </c>
      <c r="B194" s="18">
        <f>IF($A194="","",Budget!$B$198)</f>
        <v/>
      </c>
      <c r="C194" s="12">
        <f>IF($A194="","",Budget!$G$198)</f>
        <v/>
      </c>
      <c r="D194" s="12">
        <f>IF($A194="","",Budget!$H$198)</f>
        <v/>
      </c>
      <c r="E194" s="12">
        <f>IF($A194="","",IFERROR($D194/MonthsElapsed,0))</f>
        <v/>
      </c>
      <c r="F194" s="12">
        <f>IF($A194="","",$E194*12)</f>
        <v/>
      </c>
      <c r="G194" s="12">
        <f>IF($A194="","",$C194-$F194)</f>
        <v/>
      </c>
      <c r="H194" s="13">
        <f>IF($A194="","",IF($C194=0,"",IFERROR($F194/$C194,"")))</f>
        <v/>
      </c>
      <c r="I194" s="18">
        <f>IF($A194="","",IF($C194=0,"",IF($F194&gt;$C194*1.05,"⚠ Over plan",IF($F194&lt;$C194*0.95,"Under plan","On plan"))))</f>
        <v/>
      </c>
    </row>
    <row r="195">
      <c r="A195" s="18">
        <f>IF(Budget!$A$199="","",Budget!$A$199)</f>
        <v/>
      </c>
      <c r="B195" s="18">
        <f>IF($A195="","",Budget!$B$199)</f>
        <v/>
      </c>
      <c r="C195" s="12">
        <f>IF($A195="","",Budget!$G$199)</f>
        <v/>
      </c>
      <c r="D195" s="12">
        <f>IF($A195="","",Budget!$H$199)</f>
        <v/>
      </c>
      <c r="E195" s="12">
        <f>IF($A195="","",IFERROR($D195/MonthsElapsed,0))</f>
        <v/>
      </c>
      <c r="F195" s="12">
        <f>IF($A195="","",$E195*12)</f>
        <v/>
      </c>
      <c r="G195" s="12">
        <f>IF($A195="","",$C195-$F195)</f>
        <v/>
      </c>
      <c r="H195" s="13">
        <f>IF($A195="","",IF($C195=0,"",IFERROR($F195/$C195,"")))</f>
        <v/>
      </c>
      <c r="I195" s="18">
        <f>IF($A195="","",IF($C195=0,"",IF($F195&gt;$C195*1.05,"⚠ Over plan",IF($F195&lt;$C195*0.95,"Under plan","On plan"))))</f>
        <v/>
      </c>
    </row>
    <row r="196">
      <c r="A196" s="18">
        <f>IF(Budget!$A$200="","",Budget!$A$200)</f>
        <v/>
      </c>
      <c r="B196" s="18">
        <f>IF($A196="","",Budget!$B$200)</f>
        <v/>
      </c>
      <c r="C196" s="12">
        <f>IF($A196="","",Budget!$G$200)</f>
        <v/>
      </c>
      <c r="D196" s="12">
        <f>IF($A196="","",Budget!$H$200)</f>
        <v/>
      </c>
      <c r="E196" s="12">
        <f>IF($A196="","",IFERROR($D196/MonthsElapsed,0))</f>
        <v/>
      </c>
      <c r="F196" s="12">
        <f>IF($A196="","",$E196*12)</f>
        <v/>
      </c>
      <c r="G196" s="12">
        <f>IF($A196="","",$C196-$F196)</f>
        <v/>
      </c>
      <c r="H196" s="13">
        <f>IF($A196="","",IF($C196=0,"",IFERROR($F196/$C196,"")))</f>
        <v/>
      </c>
      <c r="I196" s="18">
        <f>IF($A196="","",IF($C196=0,"",IF($F196&gt;$C196*1.05,"⚠ Over plan",IF($F196&lt;$C196*0.95,"Under plan","On plan"))))</f>
        <v/>
      </c>
    </row>
    <row r="197">
      <c r="A197" s="18">
        <f>IF(Budget!$A$201="","",Budget!$A$201)</f>
        <v/>
      </c>
      <c r="B197" s="18">
        <f>IF($A197="","",Budget!$B$201)</f>
        <v/>
      </c>
      <c r="C197" s="12">
        <f>IF($A197="","",Budget!$G$201)</f>
        <v/>
      </c>
      <c r="D197" s="12">
        <f>IF($A197="","",Budget!$H$201)</f>
        <v/>
      </c>
      <c r="E197" s="12">
        <f>IF($A197="","",IFERROR($D197/MonthsElapsed,0))</f>
        <v/>
      </c>
      <c r="F197" s="12">
        <f>IF($A197="","",$E197*12)</f>
        <v/>
      </c>
      <c r="G197" s="12">
        <f>IF($A197="","",$C197-$F197)</f>
        <v/>
      </c>
      <c r="H197" s="13">
        <f>IF($A197="","",IF($C197=0,"",IFERROR($F197/$C197,"")))</f>
        <v/>
      </c>
      <c r="I197" s="18">
        <f>IF($A197="","",IF($C197=0,"",IF($F197&gt;$C197*1.05,"⚠ Over plan",IF($F197&lt;$C197*0.95,"Under plan","On plan"))))</f>
        <v/>
      </c>
    </row>
    <row r="198">
      <c r="A198" s="18">
        <f>IF(Budget!$A$202="","",Budget!$A$202)</f>
        <v/>
      </c>
      <c r="B198" s="18">
        <f>IF($A198="","",Budget!$B$202)</f>
        <v/>
      </c>
      <c r="C198" s="12">
        <f>IF($A198="","",Budget!$G$202)</f>
        <v/>
      </c>
      <c r="D198" s="12">
        <f>IF($A198="","",Budget!$H$202)</f>
        <v/>
      </c>
      <c r="E198" s="12">
        <f>IF($A198="","",IFERROR($D198/MonthsElapsed,0))</f>
        <v/>
      </c>
      <c r="F198" s="12">
        <f>IF($A198="","",$E198*12)</f>
        <v/>
      </c>
      <c r="G198" s="12">
        <f>IF($A198="","",$C198-$F198)</f>
        <v/>
      </c>
      <c r="H198" s="13">
        <f>IF($A198="","",IF($C198=0,"",IFERROR($F198/$C198,"")))</f>
        <v/>
      </c>
      <c r="I198" s="18">
        <f>IF($A198="","",IF($C198=0,"",IF($F198&gt;$C198*1.05,"⚠ Over plan",IF($F198&lt;$C198*0.95,"Under plan","On plan"))))</f>
        <v/>
      </c>
    </row>
    <row r="199">
      <c r="A199" s="18">
        <f>IF(Budget!$A$203="","",Budget!$A$203)</f>
        <v/>
      </c>
      <c r="B199" s="18">
        <f>IF($A199="","",Budget!$B$203)</f>
        <v/>
      </c>
      <c r="C199" s="12">
        <f>IF($A199="","",Budget!$G$203)</f>
        <v/>
      </c>
      <c r="D199" s="12">
        <f>IF($A199="","",Budget!$H$203)</f>
        <v/>
      </c>
      <c r="E199" s="12">
        <f>IF($A199="","",IFERROR($D199/MonthsElapsed,0))</f>
        <v/>
      </c>
      <c r="F199" s="12">
        <f>IF($A199="","",$E199*12)</f>
        <v/>
      </c>
      <c r="G199" s="12">
        <f>IF($A199="","",$C199-$F199)</f>
        <v/>
      </c>
      <c r="H199" s="13">
        <f>IF($A199="","",IF($C199=0,"",IFERROR($F199/$C199,"")))</f>
        <v/>
      </c>
      <c r="I199" s="18">
        <f>IF($A199="","",IF($C199=0,"",IF($F199&gt;$C199*1.05,"⚠ Over plan",IF($F199&lt;$C199*0.95,"Under plan","On plan"))))</f>
        <v/>
      </c>
    </row>
    <row r="200">
      <c r="A200" s="18">
        <f>IF(Budget!$A$204="","",Budget!$A$204)</f>
        <v/>
      </c>
      <c r="B200" s="18">
        <f>IF($A200="","",Budget!$B$204)</f>
        <v/>
      </c>
      <c r="C200" s="12">
        <f>IF($A200="","",Budget!$G$204)</f>
        <v/>
      </c>
      <c r="D200" s="12">
        <f>IF($A200="","",Budget!$H$204)</f>
        <v/>
      </c>
      <c r="E200" s="12">
        <f>IF($A200="","",IFERROR($D200/MonthsElapsed,0))</f>
        <v/>
      </c>
      <c r="F200" s="12">
        <f>IF($A200="","",$E200*12)</f>
        <v/>
      </c>
      <c r="G200" s="12">
        <f>IF($A200="","",$C200-$F200)</f>
        <v/>
      </c>
      <c r="H200" s="13">
        <f>IF($A200="","",IF($C200=0,"",IFERROR($F200/$C200,"")))</f>
        <v/>
      </c>
      <c r="I200" s="18">
        <f>IF($A200="","",IF($C200=0,"",IF($F200&gt;$C200*1.05,"⚠ Over plan",IF($F200&lt;$C200*0.95,"Under plan","On plan"))))</f>
        <v/>
      </c>
    </row>
    <row r="201">
      <c r="A201" s="18">
        <f>IF(Budget!$A$205="","",Budget!$A$205)</f>
        <v/>
      </c>
      <c r="B201" s="18">
        <f>IF($A201="","",Budget!$B$205)</f>
        <v/>
      </c>
      <c r="C201" s="12">
        <f>IF($A201="","",Budget!$G$205)</f>
        <v/>
      </c>
      <c r="D201" s="12">
        <f>IF($A201="","",Budget!$H$205)</f>
        <v/>
      </c>
      <c r="E201" s="12">
        <f>IF($A201="","",IFERROR($D201/MonthsElapsed,0))</f>
        <v/>
      </c>
      <c r="F201" s="12">
        <f>IF($A201="","",$E201*12)</f>
        <v/>
      </c>
      <c r="G201" s="12">
        <f>IF($A201="","",$C201-$F201)</f>
        <v/>
      </c>
      <c r="H201" s="13">
        <f>IF($A201="","",IF($C201=0,"",IFERROR($F201/$C201,"")))</f>
        <v/>
      </c>
      <c r="I201" s="18">
        <f>IF($A201="","",IF($C201=0,"",IF($F201&gt;$C201*1.05,"⚠ Over plan",IF($F201&lt;$C201*0.95,"Under plan","On plan"))))</f>
        <v/>
      </c>
    </row>
    <row r="202">
      <c r="A202" s="18">
        <f>IF(Budget!$A$206="","",Budget!$A$206)</f>
        <v/>
      </c>
      <c r="B202" s="18">
        <f>IF($A202="","",Budget!$B$206)</f>
        <v/>
      </c>
      <c r="C202" s="12">
        <f>IF($A202="","",Budget!$G$206)</f>
        <v/>
      </c>
      <c r="D202" s="12">
        <f>IF($A202="","",Budget!$H$206)</f>
        <v/>
      </c>
      <c r="E202" s="12">
        <f>IF($A202="","",IFERROR($D202/MonthsElapsed,0))</f>
        <v/>
      </c>
      <c r="F202" s="12">
        <f>IF($A202="","",$E202*12)</f>
        <v/>
      </c>
      <c r="G202" s="12">
        <f>IF($A202="","",$C202-$F202)</f>
        <v/>
      </c>
      <c r="H202" s="13">
        <f>IF($A202="","",IF($C202=0,"",IFERROR($F202/$C202,"")))</f>
        <v/>
      </c>
      <c r="I202" s="18">
        <f>IF($A202="","",IF($C202=0,"",IF($F202&gt;$C202*1.05,"⚠ Over plan",IF($F202&lt;$C202*0.95,"Under plan","On plan"))))</f>
        <v/>
      </c>
    </row>
    <row r="203">
      <c r="A203" s="18">
        <f>IF(Budget!$A$207="","",Budget!$A$207)</f>
        <v/>
      </c>
      <c r="B203" s="18">
        <f>IF($A203="","",Budget!$B$207)</f>
        <v/>
      </c>
      <c r="C203" s="12">
        <f>IF($A203="","",Budget!$G$207)</f>
        <v/>
      </c>
      <c r="D203" s="12">
        <f>IF($A203="","",Budget!$H$207)</f>
        <v/>
      </c>
      <c r="E203" s="12">
        <f>IF($A203="","",IFERROR($D203/MonthsElapsed,0))</f>
        <v/>
      </c>
      <c r="F203" s="12">
        <f>IF($A203="","",$E203*12)</f>
        <v/>
      </c>
      <c r="G203" s="12">
        <f>IF($A203="","",$C203-$F203)</f>
        <v/>
      </c>
      <c r="H203" s="13">
        <f>IF($A203="","",IF($C203=0,"",IFERROR($F203/$C203,"")))</f>
        <v/>
      </c>
      <c r="I203" s="18">
        <f>IF($A203="","",IF($C203=0,"",IF($F203&gt;$C203*1.05,"⚠ Over plan",IF($F203&lt;$C203*0.95,"Under plan","On plan"))))</f>
        <v/>
      </c>
    </row>
    <row r="204">
      <c r="A204" s="18">
        <f>IF(Budget!$A$208="","",Budget!$A$208)</f>
        <v/>
      </c>
      <c r="B204" s="18">
        <f>IF($A204="","",Budget!$B$208)</f>
        <v/>
      </c>
      <c r="C204" s="12">
        <f>IF($A204="","",Budget!$G$208)</f>
        <v/>
      </c>
      <c r="D204" s="12">
        <f>IF($A204="","",Budget!$H$208)</f>
        <v/>
      </c>
      <c r="E204" s="12">
        <f>IF($A204="","",IFERROR($D204/MonthsElapsed,0))</f>
        <v/>
      </c>
      <c r="F204" s="12">
        <f>IF($A204="","",$E204*12)</f>
        <v/>
      </c>
      <c r="G204" s="12">
        <f>IF($A204="","",$C204-$F204)</f>
        <v/>
      </c>
      <c r="H204" s="13">
        <f>IF($A204="","",IF($C204=0,"",IFERROR($F204/$C204,"")))</f>
        <v/>
      </c>
      <c r="I204" s="18">
        <f>IF($A204="","",IF($C204=0,"",IF($F204&gt;$C204*1.05,"⚠ Over plan",IF($F204&lt;$C204*0.95,"Under plan","On plan"))))</f>
        <v/>
      </c>
    </row>
    <row r="206">
      <c r="A206" s="3" t="inlineStr">
        <is>
          <t>Total</t>
        </is>
      </c>
      <c r="C206" s="14">
        <f>SUM(C$5:C$204)</f>
        <v/>
      </c>
      <c r="D206" s="14">
        <f>SUM(D$5:D$204)</f>
        <v/>
      </c>
      <c r="E206" s="14">
        <f>SUM(E$5:E$204)</f>
        <v/>
      </c>
      <c r="F206" s="14">
        <f>SUM(F$5:F$204)</f>
        <v/>
      </c>
      <c r="G206" s="14">
        <f>SUM(G$5:G$204)</f>
        <v/>
      </c>
      <c r="H206" s="15">
        <f>IF(C206=0,"",IFERROR(F206/C206,""))</f>
        <v/>
      </c>
    </row>
    <row r="208">
      <c r="A208" s="3" t="inlineStr">
        <is>
          <t>Categories projected over plan</t>
        </is>
      </c>
      <c r="C208" s="7">
        <f>COUNTIF($I$5:$I$204,"⚠ Over plan")</f>
        <v/>
      </c>
    </row>
    <row r="209">
      <c r="A209" s="3" t="inlineStr">
        <is>
          <t>Largest single projected overrun</t>
        </is>
      </c>
      <c r="C209" s="22">
        <f>IF(COUNT($G$5:$G$204)=0,"",MIN($G$5:$G$204))</f>
        <v/>
      </c>
    </row>
    <row r="211">
      <c r="A211" s="2" t="inlineStr">
        <is>
          <t>A run rate is only a forecast for spend that is even across the year. Where it is not — a retainer billed quarterly, an annual licence, seasonal marketing — reprofile the annual plan on the Budget sheet instead of arguing with this column.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2026-09-12T18:09:47Z</dcterms:created>
  <dcterms:modified xsi:type="dcterms:W3CDTF">2026-09-12T18:09:47Z</dcterms:modified>
</cp:coreProperties>
</file>