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Capacity" sheetId="2" state="visible" r:id="rId2"/>
    <sheet name="Allocations" sheetId="3" state="visible" r:id="rId3"/>
    <sheet name="Leave" sheetId="4" state="visible" r:id="rId4"/>
    <sheet name="Heatmap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yyyy-mm"/>
  </numFmts>
  <fonts count="8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95959"/>
      <sz val="9"/>
    </font>
    <font>
      <name val="Arial"/>
      <b val="1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17346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2" borderId="0" pivotButton="0" quotePrefix="0" xfId="0"/>
    <xf numFmtId="166" fontId="4" fillId="2" borderId="1" pivotButton="0" quotePrefix="0" xfId="0"/>
    <xf numFmtId="164" fontId="4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4" fillId="2" borderId="1" pivotButton="0" quotePrefix="0" xfId="0"/>
    <xf numFmtId="2" fontId="4" fillId="2" borderId="1" pivotButton="0" quotePrefix="0" xfId="0"/>
    <xf numFmtId="2" fontId="6" fillId="0" borderId="1" pivotButton="0" quotePrefix="0" xfId="0"/>
    <xf numFmtId="2" fontId="3" fillId="0" borderId="1" pivotButton="0" quotePrefix="0" xfId="0"/>
    <xf numFmtId="164" fontId="3" fillId="0" borderId="1" pivotButton="0" quotePrefix="0" xfId="0"/>
    <xf numFmtId="0" fontId="6" fillId="0" borderId="1" pivotButton="0" quotePrefix="0" xfId="0"/>
    <xf numFmtId="3" fontId="6" fillId="0" borderId="1" pivotButton="0" quotePrefix="0" xfId="0"/>
    <xf numFmtId="0" fontId="6" fillId="0" borderId="0" pivotButton="0" quotePrefix="0" xfId="0"/>
    <xf numFmtId="3" fontId="3" fillId="0" borderId="1" pivotButton="0" quotePrefix="0" xfId="0"/>
    <xf numFmtId="164" fontId="6" fillId="0" borderId="1" pivotButton="0" quotePrefix="0" xfId="0"/>
    <xf numFmtId="165" fontId="4" fillId="2" borderId="1" pivotButton="0" quotePrefix="0" xfId="0"/>
    <xf numFmtId="4" fontId="6" fillId="0" borderId="1" pivotButton="0" quotePrefix="0" xfId="0"/>
    <xf numFmtId="166" fontId="6" fillId="0" borderId="1" pivotButton="0" quotePrefix="0" xfId="0"/>
    <xf numFmtId="166" fontId="4" fillId="2" borderId="1" applyAlignment="1" pivotButton="0" quotePrefix="0" xfId="0">
      <alignment horizontal="center" vertical="center" wrapText="1"/>
    </xf>
    <xf numFmtId="166" fontId="5" fillId="3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rial"/>
        <b val="1"/>
        <color rgb="009C0006"/>
        <sz val="10"/>
      </font>
    </dxf>
    <dxf>
      <font>
        <name val="Arial"/>
        <b val="1"/>
        <color rgb="009C0006"/>
        <sz val="10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Available vs allocated hours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'Heatmap'!A71</f>
            </strRef>
          </tx>
          <spPr>
            <a:ln>
              <a:prstDash val="solid"/>
            </a:ln>
          </spPr>
          <cat>
            <numRef>
              <f>'Heatmap'!$B$70:$M$70</f>
            </numRef>
          </cat>
          <val>
            <numRef>
              <f>'Heatmap'!$B$71:$M$71</f>
            </numRef>
          </val>
        </ser>
        <ser>
          <idx val="1"/>
          <order val="1"/>
          <tx>
            <strRef>
              <f>'Heatmap'!A72</f>
            </strRef>
          </tx>
          <spPr>
            <a:ln>
              <a:prstDash val="solid"/>
            </a:ln>
          </spPr>
          <cat>
            <numRef>
              <f>'Heatmap'!$B$70:$M$70</f>
            </numRef>
          </cat>
          <val>
            <numRef>
              <f>'Heatmap'!$B$72:$M$72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Hours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14</col>
      <colOff>0</colOff>
      <row>68</row>
      <rowOff>0</rowOff>
    </from>
    <ext cx="720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1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1" t="inlineStr">
        <is>
          <t>Team Capacity Planner</t>
        </is>
      </c>
    </row>
    <row r="2">
      <c r="A2" s="2" t="inlineStr">
        <is>
          <t>Free template from spreadsheet.partners — free for commercial use, no attribution needed.</t>
        </is>
      </c>
    </row>
    <row r="4">
      <c r="A4" s="3" t="inlineStr">
        <is>
          <t>What this workbook is for</t>
        </is>
      </c>
    </row>
    <row r="5">
      <c r="A5" s="4" t="inlineStr">
        <is>
          <t>Allocating work against hours that actually exist. Contracted hours are not available hours: leave, standups, reviews, recruitment, support rotas and admin come out first. The agency in the worked example planned a 40-hour week, reported 90% utilisation and still missed dates — after subtracting leave and non-project time there were 30 available hours against 36 committed, so real utilisation was 120% and nobody was underperforming.</t>
        </is>
      </c>
    </row>
    <row r="7">
      <c r="A7" s="3" t="inlineStr">
        <is>
          <t>What counts as non-project time</t>
        </is>
      </c>
    </row>
    <row r="8">
      <c r="A8" s="4" t="inlineStr">
        <is>
          <t>Everything you are paid for that is not allocated to a project: standups, planning and retros, code or design review, internal meetings, 1:1s, recruitment and interviews, support and on-call, training you deliver, line management, expenses and timesheets, and the recovery time around all of it. It is not leave — leave has its own tab — and it is not slack you can spend.</t>
        </is>
      </c>
    </row>
    <row r="10">
      <c r="A10" s="3" t="inlineStr">
        <is>
          <t>How to calibrate it, rather than guess</t>
        </is>
      </c>
    </row>
    <row r="11">
      <c r="A11" s="4" t="inlineStr">
        <is>
          <t>Measure it for two weeks. Ask everyone to log only two buckets, project and not-project, at the end of each day; two weeks is enough and a month is never finished. Most teams land at 15-20% of contracted hours, and most plans had assumed 5%. That 10-15 point gap is the whole difference between a plan that holds and one that slips. Re-measure when the shape of the team changes — a new joiner, an on-call rota, a support contract — not on a calendar.</t>
        </is>
      </c>
    </row>
    <row r="13">
      <c r="A13" s="3" t="inlineStr">
        <is>
          <t>One row per person per month</t>
        </is>
      </c>
    </row>
    <row r="14">
      <c r="A14" s="4" t="inlineStr">
        <is>
          <t>The Capacity sheet is keyed on person AND month, because allocation is. Set up the people you plan for and repeat them for each month you plan ahead: twenty people and ten months is 200 rows, which is what the sheet holds. Copy a month's block down and change the month rather than retyping.</t>
        </is>
      </c>
    </row>
    <row r="16">
      <c r="A16" s="3" t="inlineStr">
        <is>
          <t>Which columns you type</t>
        </is>
      </c>
    </row>
    <row r="17">
      <c r="A17" s="4" t="inlineStr">
        <is>
          <t>Capacity: A Person, B Month, C Contracted, E Non-project, M Role, N Notes, plus the two thresholds in C3 and G3 and the summary month in P2. Allocations: A-F. Leave: A-E and I. Heatmap: the names in column A and the first month in B4. Everything else is calculated — yellow means type here, black means leave it alone.</t>
        </is>
      </c>
    </row>
    <row r="19">
      <c r="A19" s="3" t="inlineStr">
        <is>
          <t>Why Leave is not typed on the Capacity sheet</t>
        </is>
      </c>
    </row>
    <row r="20">
      <c r="A20" s="4" t="inlineStr">
        <is>
          <t>Column D is a SUMIFS over the Leave tab, keyed on person and month, so a booking made in one place cannot disagree with the other. Book the absence on the Leave tab and the hours appear here. Leave that crosses a month end needs two rows, one per month, because the month key is taken from the first day. Working days come from NETWORKDAYS, so a week off is five days, not seven; hours per day is a column so four-day weeks and part-timers work.</t>
        </is>
      </c>
    </row>
    <row r="22">
      <c r="A22" s="3" t="inlineStr">
        <is>
          <t>The utilisation bands</t>
        </is>
      </c>
    </row>
    <row r="23">
      <c r="A23" s="4" t="inlineStr">
        <is>
          <t>Target 80% and ceiling 85% are typed in C3 and G3, not hard-coded. 70-80% of available hours is realistic for delivery roles. Above the ceiling there is no absorption capacity at all: illness, a support escalation or one rework cycle turns immediately into a missed date. A row reading 'No slack' is not a problem yet; a row reading 'Overallocated' is committed work that will not happen.</t>
        </is>
      </c>
    </row>
    <row r="25">
      <c r="A25" s="3" t="inlineStr">
        <is>
          <t>Overallocation is reported in hours</t>
        </is>
      </c>
    </row>
    <row r="26">
      <c r="A26" s="4" t="inlineStr">
        <is>
          <t>Column I, and the second grid on the Heatmap, give hours rather than a percentage. 'Two people are 18 hours over' is a conversation with an obvious resolution; 'we are a bit stretched' is not one. The fix is on the Allocations tab — move hours, move the date, or take the provisional work out — not by editing a number here.</t>
        </is>
      </c>
    </row>
    <row r="28">
      <c r="A28" s="3" t="inlineStr">
        <is>
          <t>Part-time people</t>
        </is>
      </c>
    </row>
    <row r="29">
      <c r="A29" s="4" t="inlineStr">
        <is>
          <t>Change the contracted hours and nothing else. Every downstream formula works from available hours, so a 0.8 FTE at 128 contracted hours is handled identically to a full-timer once availability is calculated. The same is true of a mid-month joiner: pro-rate the contracted hours for that month.</t>
        </is>
      </c>
    </row>
    <row r="31">
      <c r="A31" s="3" t="inlineStr">
        <is>
          <t>Provisional work still consumes hours</t>
        </is>
      </c>
    </row>
    <row r="32">
      <c r="A32" s="4" t="inlineStr">
        <is>
          <t>An allocation marked Provisional is included in the totals on purpose. Work you are 70% likely to win is not 0% of a person's month, and plans that exclude it look fine until the week the proposal is accepted. Take it out when it is lost, not before.</t>
        </is>
      </c>
    </row>
    <row r="34">
      <c r="A34" s="3" t="inlineStr">
        <is>
          <t>The 'No capacity row' check</t>
        </is>
      </c>
    </row>
    <row r="35">
      <c r="A35" s="4" t="inlineStr">
        <is>
          <t>Column I on Allocations flags a person-and-month combination that does not exist on the Capacity sheet. Those hours are allocated to nobody: they are in no total, no heatmap cell and no utilisation figure, and the plan looks healthier than it is. It is almost always a name typed two different ways.</t>
        </is>
      </c>
    </row>
    <row r="37">
      <c r="A37" s="3" t="inlineStr">
        <is>
          <t>Ranges</t>
        </is>
      </c>
    </row>
    <row r="38">
      <c r="A38" s="4" t="inlineStr">
        <is>
          <t>Capacity, Allocations and Leave all cover rows 5-204. Insert rows inside that range rather than typing below it, or the summaries and the heatmap will not see the new data. Months are real dates displayed as yyyy-mm — type 2026-07 and the sheet stores the first of the month. Percentages are stored as fractions: 0.85 displays as 85.0%.</t>
        </is>
      </c>
    </row>
    <row r="41">
      <c r="A41" s="5" t="inlineStr">
        <is>
          <t>Blue text on a yellow fill = type here. Black = calculated, leave alone.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1" customWidth="1" min="3" max="3"/>
    <col width="10" customWidth="1" min="4" max="4"/>
    <col width="13" customWidth="1" min="5" max="5"/>
    <col width="10" customWidth="1" min="6" max="6"/>
    <col width="10" customWidth="1" min="7" max="7"/>
    <col width="11" customWidth="1" min="8" max="8"/>
    <col width="9" customWidth="1" min="9" max="9"/>
    <col width="9" customWidth="1" min="10" max="10"/>
    <col width="17" customWidth="1" min="11" max="11"/>
    <col width="9" customWidth="1" min="12" max="12"/>
    <col width="18" customWidth="1" min="13" max="13"/>
    <col width="34" customWidth="1" min="14" max="14"/>
    <col width="30" customWidth="1" min="16" max="16"/>
    <col width="13" customWidth="1" min="17" max="17"/>
  </cols>
  <sheetData>
    <row r="1">
      <c r="A1" s="1" t="inlineStr">
        <is>
          <t>Capacity</t>
        </is>
      </c>
    </row>
    <row r="2">
      <c r="A2" s="2" t="inlineStr">
        <is>
          <t>One row per person per month. Type A, B, C and E. Leave comes from the Leave tab, Allocated from the Allocations tab, and everything from F onwards is calculated.</t>
        </is>
      </c>
      <c r="O2" s="3" t="inlineStr">
        <is>
          <t>Month to summarise</t>
        </is>
      </c>
      <c r="P2" s="6" t="n">
        <v>46204</v>
      </c>
    </row>
    <row r="3">
      <c r="A3" s="3" t="inlineStr">
        <is>
          <t>Target utilisation</t>
        </is>
      </c>
      <c r="C3" s="7" t="n">
        <v>0.8</v>
      </c>
      <c r="E3" s="3" t="inlineStr">
        <is>
          <t>No-slack ceiling</t>
        </is>
      </c>
      <c r="G3" s="7" t="n">
        <v>0.85</v>
      </c>
      <c r="I3" s="2" t="inlineStr">
        <is>
          <t>70-80% is a realistic target for delivery roles; above the ceiling any variation turns straight into a missed date.</t>
        </is>
      </c>
    </row>
    <row r="4">
      <c r="A4" s="8" t="inlineStr">
        <is>
          <t>Person</t>
        </is>
      </c>
      <c r="B4" s="8" t="inlineStr">
        <is>
          <t>Month</t>
        </is>
      </c>
      <c r="C4" s="8" t="inlineStr">
        <is>
          <t>Contracted</t>
        </is>
      </c>
      <c r="D4" s="8" t="inlineStr">
        <is>
          <t>Leave (h)</t>
        </is>
      </c>
      <c r="E4" s="8" t="inlineStr">
        <is>
          <t>Non-project (h)</t>
        </is>
      </c>
      <c r="F4" s="8" t="inlineStr">
        <is>
          <t>Available</t>
        </is>
      </c>
      <c r="G4" s="8" t="inlineStr">
        <is>
          <t>Allocated</t>
        </is>
      </c>
      <c r="H4" s="8" t="inlineStr">
        <is>
          <t>Utilisation</t>
        </is>
      </c>
      <c r="I4" s="8" t="inlineStr">
        <is>
          <t>Over (h)</t>
        </is>
      </c>
      <c r="J4" s="8" t="inlineStr">
        <is>
          <t>Spare (h)</t>
        </is>
      </c>
      <c r="K4" s="8" t="inlineStr">
        <is>
          <t>Status</t>
        </is>
      </c>
      <c r="L4" s="8" t="inlineStr">
        <is>
          <t>Projects</t>
        </is>
      </c>
      <c r="M4" s="8" t="inlineStr">
        <is>
          <t>Role</t>
        </is>
      </c>
      <c r="N4" s="8" t="inlineStr">
        <is>
          <t>Notes</t>
        </is>
      </c>
      <c r="P4" s="8" t="inlineStr">
        <is>
          <t>This month</t>
        </is>
      </c>
      <c r="Q4" s="8" t="inlineStr">
        <is>
          <t>Value</t>
        </is>
      </c>
    </row>
    <row r="5">
      <c r="A5" s="9" t="inlineStr">
        <is>
          <t>A. Duval</t>
        </is>
      </c>
      <c r="B5" s="6" t="n">
        <v>46204</v>
      </c>
      <c r="C5" s="10" t="n">
        <v>160</v>
      </c>
      <c r="D5" s="11">
        <f>IF(OR($A5="",$B5=""),"",SUMIFS(Leave!$G$5:$G$204,Leave!$A$5:$A$204,$A5,Leave!$H$5:$H$204,$B5))</f>
        <v/>
      </c>
      <c r="E5" s="10" t="n">
        <v>24</v>
      </c>
      <c r="F5" s="12">
        <f>IF(OR($A5="",$C5=""),"",$C5-$D5-$E5)</f>
        <v/>
      </c>
      <c r="G5" s="11">
        <f>IF(OR($A5="",$B5=""),"",SUMIFS(Allocations!$D$5:$D$204,Allocations!$A$5:$A$204,$A5,Allocations!$C$5:$C$204,$B5))</f>
        <v/>
      </c>
      <c r="H5" s="13">
        <f>IF($F5="","",IF($F5=0,"",IFERROR($G5/$F5,"")))</f>
        <v/>
      </c>
      <c r="I5" s="11">
        <f>IF($F5="","",IF($G5&gt;$F5,$G5-$F5,0))</f>
        <v/>
      </c>
      <c r="J5" s="11">
        <f>IF($F5="","",IF($F5&gt;$G5,$F5-$G5,0))</f>
        <v/>
      </c>
      <c r="K5" s="14">
        <f>IF($F5="","",IF($F5&lt;=0,"No hours available",IF($I5&gt;0,"Overallocated",IF($H5&gt;Capacity!$G$3,"No slack",IF($H5&gt;=Capacity!$C$3,"On target","Spare capacity")))))</f>
        <v/>
      </c>
      <c r="L5" s="15">
        <f>IF(OR($A5="",$B5=""),"",COUNTIFS(Allocations!$A$5:$A$204,$A5,Allocations!$C$5:$C$204,$B5,Allocations!$B$5:$B$204,"&lt;&gt;"))</f>
        <v/>
      </c>
      <c r="M5" s="9" t="inlineStr">
        <is>
          <t>Delivery lead</t>
        </is>
      </c>
      <c r="N5" s="9" t="inlineStr">
        <is>
          <t>Two projects plus line management</t>
        </is>
      </c>
      <c r="P5" s="16" t="inlineStr">
        <is>
          <t>People with a capacity row</t>
        </is>
      </c>
      <c r="Q5" s="17">
        <f>COUNTIFS(Capacity!$B$5:$B$204,$P$2,Capacity!$A$5:$A$204,"&lt;&gt;")</f>
        <v/>
      </c>
    </row>
    <row r="6">
      <c r="A6" s="9" t="inlineStr">
        <is>
          <t>K. Owens</t>
        </is>
      </c>
      <c r="B6" s="6" t="n">
        <v>46204</v>
      </c>
      <c r="C6" s="10" t="n">
        <v>160</v>
      </c>
      <c r="D6" s="11">
        <f>IF(OR($A6="",$B6=""),"",SUMIFS(Leave!$G$5:$G$204,Leave!$A$5:$A$204,$A6,Leave!$H$5:$H$204,$B6))</f>
        <v/>
      </c>
      <c r="E6" s="10" t="n">
        <v>20</v>
      </c>
      <c r="F6" s="12">
        <f>IF(OR($A6="",$C6=""),"",$C6-$D6-$E6)</f>
        <v/>
      </c>
      <c r="G6" s="11">
        <f>IF(OR($A6="",$B6=""),"",SUMIFS(Allocations!$D$5:$D$204,Allocations!$A$5:$A$204,$A6,Allocations!$C$5:$C$204,$B6))</f>
        <v/>
      </c>
      <c r="H6" s="13">
        <f>IF($F6="","",IF($F6=0,"",IFERROR($G6/$F6,"")))</f>
        <v/>
      </c>
      <c r="I6" s="11">
        <f>IF($F6="","",IF($G6&gt;$F6,$G6-$F6,0))</f>
        <v/>
      </c>
      <c r="J6" s="11">
        <f>IF($F6="","",IF($F6&gt;$G6,$F6-$G6,0))</f>
        <v/>
      </c>
      <c r="K6" s="14">
        <f>IF($F6="","",IF($F6&lt;=0,"No hours available",IF($I6&gt;0,"Overallocated",IF($H6&gt;Capacity!$G$3,"No slack",IF($H6&gt;=Capacity!$C$3,"On target","Spare capacity")))))</f>
        <v/>
      </c>
      <c r="L6" s="15">
        <f>IF(OR($A6="",$B6=""),"",COUNTIFS(Allocations!$A$5:$A$204,$A6,Allocations!$C$5:$C$204,$B6,Allocations!$B$5:$B$204,"&lt;&gt;"))</f>
        <v/>
      </c>
      <c r="M6" s="9" t="inlineStr">
        <is>
          <t>Consultant</t>
        </is>
      </c>
      <c r="N6" s="9" t="inlineStr"/>
      <c r="P6" s="16" t="inlineStr">
        <is>
          <t>Contracted hours</t>
        </is>
      </c>
      <c r="Q6" s="12">
        <f>SUMIFS(Capacity!$C$5:$C$204,Capacity!$B$5:$B$204,$P$2)</f>
        <v/>
      </c>
    </row>
    <row r="7">
      <c r="A7" s="9" t="inlineStr">
        <is>
          <t>M. Ferrer</t>
        </is>
      </c>
      <c r="B7" s="6" t="n">
        <v>46204</v>
      </c>
      <c r="C7" s="10" t="n">
        <v>128</v>
      </c>
      <c r="D7" s="11">
        <f>IF(OR($A7="",$B7=""),"",SUMIFS(Leave!$G$5:$G$204,Leave!$A$5:$A$204,$A7,Leave!$H$5:$H$204,$B7))</f>
        <v/>
      </c>
      <c r="E7" s="10" t="n">
        <v>18</v>
      </c>
      <c r="F7" s="12">
        <f>IF(OR($A7="",$C7=""),"",$C7-$D7-$E7)</f>
        <v/>
      </c>
      <c r="G7" s="11">
        <f>IF(OR($A7="",$B7=""),"",SUMIFS(Allocations!$D$5:$D$204,Allocations!$A$5:$A$204,$A7,Allocations!$C$5:$C$204,$B7))</f>
        <v/>
      </c>
      <c r="H7" s="13">
        <f>IF($F7="","",IF($F7=0,"",IFERROR($G7/$F7,"")))</f>
        <v/>
      </c>
      <c r="I7" s="11">
        <f>IF($F7="","",IF($G7&gt;$F7,$G7-$F7,0))</f>
        <v/>
      </c>
      <c r="J7" s="11">
        <f>IF($F7="","",IF($F7&gt;$G7,$F7-$G7,0))</f>
        <v/>
      </c>
      <c r="K7" s="14">
        <f>IF($F7="","",IF($F7&lt;=0,"No hours available",IF($I7&gt;0,"Overallocated",IF($H7&gt;Capacity!$G$3,"No slack",IF($H7&gt;=Capacity!$C$3,"On target","Spare capacity")))))</f>
        <v/>
      </c>
      <c r="L7" s="15">
        <f>IF(OR($A7="",$B7=""),"",COUNTIFS(Allocations!$A$5:$A$204,$A7,Allocations!$C$5:$C$204,$B7,Allocations!$B$5:$B$204,"&lt;&gt;"))</f>
        <v/>
      </c>
      <c r="M7" s="9" t="inlineStr">
        <is>
          <t>Consultant (0.8)</t>
        </is>
      </c>
      <c r="N7" s="9" t="inlineStr">
        <is>
          <t>Four days a week — part-time shows up in Contracted only</t>
        </is>
      </c>
      <c r="P7" s="16" t="inlineStr">
        <is>
          <t>Leave booked</t>
        </is>
      </c>
      <c r="Q7" s="12">
        <f>SUMIFS(Capacity!$D$5:$D$204,Capacity!$B$5:$B$204,$P$2)</f>
        <v/>
      </c>
    </row>
    <row r="8">
      <c r="A8" s="9" t="inlineStr">
        <is>
          <t>S. Novak</t>
        </is>
      </c>
      <c r="B8" s="6" t="n">
        <v>46204</v>
      </c>
      <c r="C8" s="10" t="n">
        <v>160</v>
      </c>
      <c r="D8" s="11">
        <f>IF(OR($A8="",$B8=""),"",SUMIFS(Leave!$G$5:$G$204,Leave!$A$5:$A$204,$A8,Leave!$H$5:$H$204,$B8))</f>
        <v/>
      </c>
      <c r="E8" s="10" t="n">
        <v>22</v>
      </c>
      <c r="F8" s="12">
        <f>IF(OR($A8="",$C8=""),"",$C8-$D8-$E8)</f>
        <v/>
      </c>
      <c r="G8" s="11">
        <f>IF(OR($A8="",$B8=""),"",SUMIFS(Allocations!$D$5:$D$204,Allocations!$A$5:$A$204,$A8,Allocations!$C$5:$C$204,$B8))</f>
        <v/>
      </c>
      <c r="H8" s="13">
        <f>IF($F8="","",IF($F8=0,"",IFERROR($G8/$F8,"")))</f>
        <v/>
      </c>
      <c r="I8" s="11">
        <f>IF($F8="","",IF($G8&gt;$F8,$G8-$F8,0))</f>
        <v/>
      </c>
      <c r="J8" s="11">
        <f>IF($F8="","",IF($F8&gt;$G8,$F8-$G8,0))</f>
        <v/>
      </c>
      <c r="K8" s="14">
        <f>IF($F8="","",IF($F8&lt;=0,"No hours available",IF($I8&gt;0,"Overallocated",IF($H8&gt;Capacity!$G$3,"No slack",IF($H8&gt;=Capacity!$C$3,"On target","Spare capacity")))))</f>
        <v/>
      </c>
      <c r="L8" s="15">
        <f>IF(OR($A8="",$B8=""),"",COUNTIFS(Allocations!$A$5:$A$204,$A8,Allocations!$C$5:$C$204,$B8,Allocations!$B$5:$B$204,"&lt;&gt;"))</f>
        <v/>
      </c>
      <c r="M8" s="9" t="inlineStr">
        <is>
          <t>Engineer</t>
        </is>
      </c>
      <c r="N8" s="9" t="inlineStr"/>
      <c r="P8" s="16" t="inlineStr">
        <is>
          <t>Non-project time</t>
        </is>
      </c>
      <c r="Q8" s="12">
        <f>SUMIFS(Capacity!$E$5:$E$204,Capacity!$B$5:$B$204,$P$2)</f>
        <v/>
      </c>
    </row>
    <row r="9">
      <c r="A9" s="9" t="n"/>
      <c r="B9" s="6" t="n"/>
      <c r="C9" s="10" t="n"/>
      <c r="D9" s="11">
        <f>IF(OR($A9="",$B9=""),"",SUMIFS(Leave!$G$5:$G$204,Leave!$A$5:$A$204,$A9,Leave!$H$5:$H$204,$B9))</f>
        <v/>
      </c>
      <c r="E9" s="10" t="n"/>
      <c r="F9" s="12">
        <f>IF(OR($A9="",$C9=""),"",$C9-$D9-$E9)</f>
        <v/>
      </c>
      <c r="G9" s="11">
        <f>IF(OR($A9="",$B9=""),"",SUMIFS(Allocations!$D$5:$D$204,Allocations!$A$5:$A$204,$A9,Allocations!$C$5:$C$204,$B9))</f>
        <v/>
      </c>
      <c r="H9" s="13">
        <f>IF($F9="","",IF($F9=0,"",IFERROR($G9/$F9,"")))</f>
        <v/>
      </c>
      <c r="I9" s="11">
        <f>IF($F9="","",IF($G9&gt;$F9,$G9-$F9,0))</f>
        <v/>
      </c>
      <c r="J9" s="11">
        <f>IF($F9="","",IF($F9&gt;$G9,$F9-$G9,0))</f>
        <v/>
      </c>
      <c r="K9" s="14">
        <f>IF($F9="","",IF($F9&lt;=0,"No hours available",IF($I9&gt;0,"Overallocated",IF($H9&gt;Capacity!$G$3,"No slack",IF($H9&gt;=Capacity!$C$3,"On target","Spare capacity")))))</f>
        <v/>
      </c>
      <c r="L9" s="15">
        <f>IF(OR($A9="",$B9=""),"",COUNTIFS(Allocations!$A$5:$A$204,$A9,Allocations!$C$5:$C$204,$B9,Allocations!$B$5:$B$204,"&lt;&gt;"))</f>
        <v/>
      </c>
      <c r="M9" s="9" t="n"/>
      <c r="N9" s="9" t="n"/>
      <c r="P9" s="16" t="inlineStr">
        <is>
          <t>Available hours</t>
        </is>
      </c>
      <c r="Q9" s="12">
        <f>SUMIFS(Capacity!$F$5:$F$204,Capacity!$B$5:$B$204,$P$2)</f>
        <v/>
      </c>
    </row>
    <row r="10">
      <c r="A10" s="9" t="n"/>
      <c r="B10" s="6" t="n"/>
      <c r="C10" s="10" t="n"/>
      <c r="D10" s="11">
        <f>IF(OR($A10="",$B10=""),"",SUMIFS(Leave!$G$5:$G$204,Leave!$A$5:$A$204,$A10,Leave!$H$5:$H$204,$B10))</f>
        <v/>
      </c>
      <c r="E10" s="10" t="n"/>
      <c r="F10" s="12">
        <f>IF(OR($A10="",$C10=""),"",$C10-$D10-$E10)</f>
        <v/>
      </c>
      <c r="G10" s="11">
        <f>IF(OR($A10="",$B10=""),"",SUMIFS(Allocations!$D$5:$D$204,Allocations!$A$5:$A$204,$A10,Allocations!$C$5:$C$204,$B10))</f>
        <v/>
      </c>
      <c r="H10" s="13">
        <f>IF($F10="","",IF($F10=0,"",IFERROR($G10/$F10,"")))</f>
        <v/>
      </c>
      <c r="I10" s="11">
        <f>IF($F10="","",IF($G10&gt;$F10,$G10-$F10,0))</f>
        <v/>
      </c>
      <c r="J10" s="11">
        <f>IF($F10="","",IF($F10&gt;$G10,$F10-$G10,0))</f>
        <v/>
      </c>
      <c r="K10" s="14">
        <f>IF($F10="","",IF($F10&lt;=0,"No hours available",IF($I10&gt;0,"Overallocated",IF($H10&gt;Capacity!$G$3,"No slack",IF($H10&gt;=Capacity!$C$3,"On target","Spare capacity")))))</f>
        <v/>
      </c>
      <c r="L10" s="15">
        <f>IF(OR($A10="",$B10=""),"",COUNTIFS(Allocations!$A$5:$A$204,$A10,Allocations!$C$5:$C$204,$B10,Allocations!$B$5:$B$204,"&lt;&gt;"))</f>
        <v/>
      </c>
      <c r="M10" s="9" t="n"/>
      <c r="N10" s="9" t="n"/>
      <c r="P10" s="16" t="inlineStr">
        <is>
          <t>Allocated hours</t>
        </is>
      </c>
      <c r="Q10" s="12">
        <f>SUMIFS(Capacity!$G$5:$G$204,Capacity!$B$5:$B$204,$P$2)</f>
        <v/>
      </c>
    </row>
    <row r="11">
      <c r="A11" s="9" t="n"/>
      <c r="B11" s="6" t="n"/>
      <c r="C11" s="10" t="n"/>
      <c r="D11" s="11">
        <f>IF(OR($A11="",$B11=""),"",SUMIFS(Leave!$G$5:$G$204,Leave!$A$5:$A$204,$A11,Leave!$H$5:$H$204,$B11))</f>
        <v/>
      </c>
      <c r="E11" s="10" t="n"/>
      <c r="F11" s="12">
        <f>IF(OR($A11="",$C11=""),"",$C11-$D11-$E11)</f>
        <v/>
      </c>
      <c r="G11" s="11">
        <f>IF(OR($A11="",$B11=""),"",SUMIFS(Allocations!$D$5:$D$204,Allocations!$A$5:$A$204,$A11,Allocations!$C$5:$C$204,$B11))</f>
        <v/>
      </c>
      <c r="H11" s="13">
        <f>IF($F11="","",IF($F11=0,"",IFERROR($G11/$F11,"")))</f>
        <v/>
      </c>
      <c r="I11" s="11">
        <f>IF($F11="","",IF($G11&gt;$F11,$G11-$F11,0))</f>
        <v/>
      </c>
      <c r="J11" s="11">
        <f>IF($F11="","",IF($F11&gt;$G11,$F11-$G11,0))</f>
        <v/>
      </c>
      <c r="K11" s="14">
        <f>IF($F11="","",IF($F11&lt;=0,"No hours available",IF($I11&gt;0,"Overallocated",IF($H11&gt;Capacity!$G$3,"No slack",IF($H11&gt;=Capacity!$C$3,"On target","Spare capacity")))))</f>
        <v/>
      </c>
      <c r="L11" s="15">
        <f>IF(OR($A11="",$B11=""),"",COUNTIFS(Allocations!$A$5:$A$204,$A11,Allocations!$C$5:$C$204,$B11,Allocations!$B$5:$B$204,"&lt;&gt;"))</f>
        <v/>
      </c>
      <c r="M11" s="9" t="n"/>
      <c r="N11" s="9" t="n"/>
      <c r="P11" s="16" t="inlineStr">
        <is>
          <t>Team utilisation</t>
        </is>
      </c>
      <c r="Q11" s="13">
        <f>IFERROR(SUMIFS(Capacity!$G$5:$G$204,Capacity!$B$5:$B$204,$P$2)/SUMIFS(Capacity!$F$5:$F$204,Capacity!$B$5:$B$204,$P$2),0)</f>
        <v/>
      </c>
    </row>
    <row r="12">
      <c r="A12" s="9" t="n"/>
      <c r="B12" s="6" t="n"/>
      <c r="C12" s="10" t="n"/>
      <c r="D12" s="11">
        <f>IF(OR($A12="",$B12=""),"",SUMIFS(Leave!$G$5:$G$204,Leave!$A$5:$A$204,$A12,Leave!$H$5:$H$204,$B12))</f>
        <v/>
      </c>
      <c r="E12" s="10" t="n"/>
      <c r="F12" s="12">
        <f>IF(OR($A12="",$C12=""),"",$C12-$D12-$E12)</f>
        <v/>
      </c>
      <c r="G12" s="11">
        <f>IF(OR($A12="",$B12=""),"",SUMIFS(Allocations!$D$5:$D$204,Allocations!$A$5:$A$204,$A12,Allocations!$C$5:$C$204,$B12))</f>
        <v/>
      </c>
      <c r="H12" s="13">
        <f>IF($F12="","",IF($F12=0,"",IFERROR($G12/$F12,"")))</f>
        <v/>
      </c>
      <c r="I12" s="11">
        <f>IF($F12="","",IF($G12&gt;$F12,$G12-$F12,0))</f>
        <v/>
      </c>
      <c r="J12" s="11">
        <f>IF($F12="","",IF($F12&gt;$G12,$F12-$G12,0))</f>
        <v/>
      </c>
      <c r="K12" s="14">
        <f>IF($F12="","",IF($F12&lt;=0,"No hours available",IF($I12&gt;0,"Overallocated",IF($H12&gt;Capacity!$G$3,"No slack",IF($H12&gt;=Capacity!$C$3,"On target","Spare capacity")))))</f>
        <v/>
      </c>
      <c r="L12" s="15">
        <f>IF(OR($A12="",$B12=""),"",COUNTIFS(Allocations!$A$5:$A$204,$A12,Allocations!$C$5:$C$204,$B12,Allocations!$B$5:$B$204,"&lt;&gt;"))</f>
        <v/>
      </c>
      <c r="M12" s="9" t="n"/>
      <c r="N12" s="9" t="n"/>
      <c r="P12" s="16" t="inlineStr">
        <is>
          <t>Hours overallocated</t>
        </is>
      </c>
      <c r="Q12" s="12">
        <f>SUMIFS(Capacity!$I$5:$I$204,Capacity!$B$5:$B$204,$P$2)</f>
        <v/>
      </c>
    </row>
    <row r="13">
      <c r="A13" s="9" t="n"/>
      <c r="B13" s="6" t="n"/>
      <c r="C13" s="10" t="n"/>
      <c r="D13" s="11">
        <f>IF(OR($A13="",$B13=""),"",SUMIFS(Leave!$G$5:$G$204,Leave!$A$5:$A$204,$A13,Leave!$H$5:$H$204,$B13))</f>
        <v/>
      </c>
      <c r="E13" s="10" t="n"/>
      <c r="F13" s="12">
        <f>IF(OR($A13="",$C13=""),"",$C13-$D13-$E13)</f>
        <v/>
      </c>
      <c r="G13" s="11">
        <f>IF(OR($A13="",$B13=""),"",SUMIFS(Allocations!$D$5:$D$204,Allocations!$A$5:$A$204,$A13,Allocations!$C$5:$C$204,$B13))</f>
        <v/>
      </c>
      <c r="H13" s="13">
        <f>IF($F13="","",IF($F13=0,"",IFERROR($G13/$F13,"")))</f>
        <v/>
      </c>
      <c r="I13" s="11">
        <f>IF($F13="","",IF($G13&gt;$F13,$G13-$F13,0))</f>
        <v/>
      </c>
      <c r="J13" s="11">
        <f>IF($F13="","",IF($F13&gt;$G13,$F13-$G13,0))</f>
        <v/>
      </c>
      <c r="K13" s="14">
        <f>IF($F13="","",IF($F13&lt;=0,"No hours available",IF($I13&gt;0,"Overallocated",IF($H13&gt;Capacity!$G$3,"No slack",IF($H13&gt;=Capacity!$C$3,"On target","Spare capacity")))))</f>
        <v/>
      </c>
      <c r="L13" s="15">
        <f>IF(OR($A13="",$B13=""),"",COUNTIFS(Allocations!$A$5:$A$204,$A13,Allocations!$C$5:$C$204,$B13,Allocations!$B$5:$B$204,"&lt;&gt;"))</f>
        <v/>
      </c>
      <c r="M13" s="9" t="n"/>
      <c r="N13" s="9" t="n"/>
      <c r="P13" s="16" t="inlineStr">
        <is>
          <t>Hours spare</t>
        </is>
      </c>
      <c r="Q13" s="12">
        <f>SUMIFS(Capacity!$J$5:$J$204,Capacity!$B$5:$B$204,$P$2)</f>
        <v/>
      </c>
    </row>
    <row r="14">
      <c r="A14" s="9" t="n"/>
      <c r="B14" s="6" t="n"/>
      <c r="C14" s="10" t="n"/>
      <c r="D14" s="11">
        <f>IF(OR($A14="",$B14=""),"",SUMIFS(Leave!$G$5:$G$204,Leave!$A$5:$A$204,$A14,Leave!$H$5:$H$204,$B14))</f>
        <v/>
      </c>
      <c r="E14" s="10" t="n"/>
      <c r="F14" s="12">
        <f>IF(OR($A14="",$C14=""),"",$C14-$D14-$E14)</f>
        <v/>
      </c>
      <c r="G14" s="11">
        <f>IF(OR($A14="",$B14=""),"",SUMIFS(Allocations!$D$5:$D$204,Allocations!$A$5:$A$204,$A14,Allocations!$C$5:$C$204,$B14))</f>
        <v/>
      </c>
      <c r="H14" s="13">
        <f>IF($F14="","",IF($F14=0,"",IFERROR($G14/$F14,"")))</f>
        <v/>
      </c>
      <c r="I14" s="11">
        <f>IF($F14="","",IF($G14&gt;$F14,$G14-$F14,0))</f>
        <v/>
      </c>
      <c r="J14" s="11">
        <f>IF($F14="","",IF($F14&gt;$G14,$F14-$G14,0))</f>
        <v/>
      </c>
      <c r="K14" s="14">
        <f>IF($F14="","",IF($F14&lt;=0,"No hours available",IF($I14&gt;0,"Overallocated",IF($H14&gt;Capacity!$G$3,"No slack",IF($H14&gt;=Capacity!$C$3,"On target","Spare capacity")))))</f>
        <v/>
      </c>
      <c r="L14" s="15">
        <f>IF(OR($A14="",$B14=""),"",COUNTIFS(Allocations!$A$5:$A$204,$A14,Allocations!$C$5:$C$204,$B14,Allocations!$B$5:$B$204,"&lt;&gt;"))</f>
        <v/>
      </c>
      <c r="M14" s="9" t="n"/>
      <c r="N14" s="9" t="n"/>
      <c r="P14" s="16" t="inlineStr">
        <is>
          <t>People over their available</t>
        </is>
      </c>
      <c r="Q14" s="17">
        <f>COUNTIFS(Capacity!$B$5:$B$204,$P$2,Capacity!$I$5:$I$204,"&gt;0")</f>
        <v/>
      </c>
    </row>
    <row r="15">
      <c r="A15" s="9" t="n"/>
      <c r="B15" s="6" t="n"/>
      <c r="C15" s="10" t="n"/>
      <c r="D15" s="11">
        <f>IF(OR($A15="",$B15=""),"",SUMIFS(Leave!$G$5:$G$204,Leave!$A$5:$A$204,$A15,Leave!$H$5:$H$204,$B15))</f>
        <v/>
      </c>
      <c r="E15" s="10" t="n"/>
      <c r="F15" s="12">
        <f>IF(OR($A15="",$C15=""),"",$C15-$D15-$E15)</f>
        <v/>
      </c>
      <c r="G15" s="11">
        <f>IF(OR($A15="",$B15=""),"",SUMIFS(Allocations!$D$5:$D$204,Allocations!$A$5:$A$204,$A15,Allocations!$C$5:$C$204,$B15))</f>
        <v/>
      </c>
      <c r="H15" s="13">
        <f>IF($F15="","",IF($F15=0,"",IFERROR($G15/$F15,"")))</f>
        <v/>
      </c>
      <c r="I15" s="11">
        <f>IF($F15="","",IF($G15&gt;$F15,$G15-$F15,0))</f>
        <v/>
      </c>
      <c r="J15" s="11">
        <f>IF($F15="","",IF($F15&gt;$G15,$F15-$G15,0))</f>
        <v/>
      </c>
      <c r="K15" s="14">
        <f>IF($F15="","",IF($F15&lt;=0,"No hours available",IF($I15&gt;0,"Overallocated",IF($H15&gt;Capacity!$G$3,"No slack",IF($H15&gt;=Capacity!$C$3,"On target","Spare capacity")))))</f>
        <v/>
      </c>
      <c r="L15" s="15">
        <f>IF(OR($A15="",$B15=""),"",COUNTIFS(Allocations!$A$5:$A$204,$A15,Allocations!$C$5:$C$204,$B15,Allocations!$B$5:$B$204,"&lt;&gt;"))</f>
        <v/>
      </c>
      <c r="M15" s="9" t="n"/>
      <c r="N15" s="9" t="n"/>
      <c r="P15" s="16" t="inlineStr">
        <is>
          <t>People above the ceiling</t>
        </is>
      </c>
      <c r="Q15" s="17">
        <f>COUNTIFS(Capacity!$B$5:$B$204,$P$2,$H$5:$H$204,"&gt;"&amp;Capacity!$G$3)</f>
        <v/>
      </c>
    </row>
    <row r="16">
      <c r="A16" s="9" t="n"/>
      <c r="B16" s="6" t="n"/>
      <c r="C16" s="10" t="n"/>
      <c r="D16" s="11">
        <f>IF(OR($A16="",$B16=""),"",SUMIFS(Leave!$G$5:$G$204,Leave!$A$5:$A$204,$A16,Leave!$H$5:$H$204,$B16))</f>
        <v/>
      </c>
      <c r="E16" s="10" t="n"/>
      <c r="F16" s="12">
        <f>IF(OR($A16="",$C16=""),"",$C16-$D16-$E16)</f>
        <v/>
      </c>
      <c r="G16" s="11">
        <f>IF(OR($A16="",$B16=""),"",SUMIFS(Allocations!$D$5:$D$204,Allocations!$A$5:$A$204,$A16,Allocations!$C$5:$C$204,$B16))</f>
        <v/>
      </c>
      <c r="H16" s="13">
        <f>IF($F16="","",IF($F16=0,"",IFERROR($G16/$F16,"")))</f>
        <v/>
      </c>
      <c r="I16" s="11">
        <f>IF($F16="","",IF($G16&gt;$F16,$G16-$F16,0))</f>
        <v/>
      </c>
      <c r="J16" s="11">
        <f>IF($F16="","",IF($F16&gt;$G16,$F16-$G16,0))</f>
        <v/>
      </c>
      <c r="K16" s="14">
        <f>IF($F16="","",IF($F16&lt;=0,"No hours available",IF($I16&gt;0,"Overallocated",IF($H16&gt;Capacity!$G$3,"No slack",IF($H16&gt;=Capacity!$C$3,"On target","Spare capacity")))))</f>
        <v/>
      </c>
      <c r="L16" s="15">
        <f>IF(OR($A16="",$B16=""),"",COUNTIFS(Allocations!$A$5:$A$204,$A16,Allocations!$C$5:$C$204,$B16,Allocations!$B$5:$B$204,"&lt;&gt;"))</f>
        <v/>
      </c>
      <c r="M16" s="9" t="n"/>
      <c r="N16" s="9" t="n"/>
      <c r="P16" s="16" t="inlineStr">
        <is>
          <t>Available hours lost to leave</t>
        </is>
      </c>
      <c r="Q16" s="13">
        <f>IFERROR(SUMIFS(Capacity!$D$5:$D$204,Capacity!$B$5:$B$204,$P$2)/SUMIFS(Capacity!$C$5:$C$204,Capacity!$B$5:$B$204,$P$2),0)</f>
        <v/>
      </c>
    </row>
    <row r="17">
      <c r="A17" s="9" t="n"/>
      <c r="B17" s="6" t="n"/>
      <c r="C17" s="10" t="n"/>
      <c r="D17" s="11">
        <f>IF(OR($A17="",$B17=""),"",SUMIFS(Leave!$G$5:$G$204,Leave!$A$5:$A$204,$A17,Leave!$H$5:$H$204,$B17))</f>
        <v/>
      </c>
      <c r="E17" s="10" t="n"/>
      <c r="F17" s="12">
        <f>IF(OR($A17="",$C17=""),"",$C17-$D17-$E17)</f>
        <v/>
      </c>
      <c r="G17" s="11">
        <f>IF(OR($A17="",$B17=""),"",SUMIFS(Allocations!$D$5:$D$204,Allocations!$A$5:$A$204,$A17,Allocations!$C$5:$C$204,$B17))</f>
        <v/>
      </c>
      <c r="H17" s="13">
        <f>IF($F17="","",IF($F17=0,"",IFERROR($G17/$F17,"")))</f>
        <v/>
      </c>
      <c r="I17" s="11">
        <f>IF($F17="","",IF($G17&gt;$F17,$G17-$F17,0))</f>
        <v/>
      </c>
      <c r="J17" s="11">
        <f>IF($F17="","",IF($F17&gt;$G17,$F17-$G17,0))</f>
        <v/>
      </c>
      <c r="K17" s="14">
        <f>IF($F17="","",IF($F17&lt;=0,"No hours available",IF($I17&gt;0,"Overallocated",IF($H17&gt;Capacity!$G$3,"No slack",IF($H17&gt;=Capacity!$C$3,"On target","Spare capacity")))))</f>
        <v/>
      </c>
      <c r="L17" s="15">
        <f>IF(OR($A17="",$B17=""),"",COUNTIFS(Allocations!$A$5:$A$204,$A17,Allocations!$C$5:$C$204,$B17,Allocations!$B$5:$B$204,"&lt;&gt;"))</f>
        <v/>
      </c>
      <c r="M17" s="9" t="n"/>
      <c r="N17" s="9" t="n"/>
      <c r="P17" s="16" t="inlineStr">
        <is>
          <t>Non-project share of contracted</t>
        </is>
      </c>
      <c r="Q17" s="13">
        <f>IFERROR(SUMIFS(Capacity!$E$5:$E$204,Capacity!$B$5:$B$204,$P$2)/SUMIFS(Capacity!$C$5:$C$204,Capacity!$B$5:$B$204,$P$2),0)</f>
        <v/>
      </c>
    </row>
    <row r="18">
      <c r="A18" s="9" t="n"/>
      <c r="B18" s="6" t="n"/>
      <c r="C18" s="10" t="n"/>
      <c r="D18" s="11">
        <f>IF(OR($A18="",$B18=""),"",SUMIFS(Leave!$G$5:$G$204,Leave!$A$5:$A$204,$A18,Leave!$H$5:$H$204,$B18))</f>
        <v/>
      </c>
      <c r="E18" s="10" t="n"/>
      <c r="F18" s="12">
        <f>IF(OR($A18="",$C18=""),"",$C18-$D18-$E18)</f>
        <v/>
      </c>
      <c r="G18" s="11">
        <f>IF(OR($A18="",$B18=""),"",SUMIFS(Allocations!$D$5:$D$204,Allocations!$A$5:$A$204,$A18,Allocations!$C$5:$C$204,$B18))</f>
        <v/>
      </c>
      <c r="H18" s="13">
        <f>IF($F18="","",IF($F18=0,"",IFERROR($G18/$F18,"")))</f>
        <v/>
      </c>
      <c r="I18" s="11">
        <f>IF($F18="","",IF($G18&gt;$F18,$G18-$F18,0))</f>
        <v/>
      </c>
      <c r="J18" s="11">
        <f>IF($F18="","",IF($F18&gt;$G18,$F18-$G18,0))</f>
        <v/>
      </c>
      <c r="K18" s="14">
        <f>IF($F18="","",IF($F18&lt;=0,"No hours available",IF($I18&gt;0,"Overallocated",IF($H18&gt;Capacity!$G$3,"No slack",IF($H18&gt;=Capacity!$C$3,"On target","Spare capacity")))))</f>
        <v/>
      </c>
      <c r="L18" s="15">
        <f>IF(OR($A18="",$B18=""),"",COUNTIFS(Allocations!$A$5:$A$204,$A18,Allocations!$C$5:$C$204,$B18,Allocations!$B$5:$B$204,"&lt;&gt;"))</f>
        <v/>
      </c>
      <c r="M18" s="9" t="n"/>
      <c r="N18" s="9" t="n"/>
    </row>
    <row r="19">
      <c r="A19" s="9" t="n"/>
      <c r="B19" s="6" t="n"/>
      <c r="C19" s="10" t="n"/>
      <c r="D19" s="11">
        <f>IF(OR($A19="",$B19=""),"",SUMIFS(Leave!$G$5:$G$204,Leave!$A$5:$A$204,$A19,Leave!$H$5:$H$204,$B19))</f>
        <v/>
      </c>
      <c r="E19" s="10" t="n"/>
      <c r="F19" s="12">
        <f>IF(OR($A19="",$C19=""),"",$C19-$D19-$E19)</f>
        <v/>
      </c>
      <c r="G19" s="11">
        <f>IF(OR($A19="",$B19=""),"",SUMIFS(Allocations!$D$5:$D$204,Allocations!$A$5:$A$204,$A19,Allocations!$C$5:$C$204,$B19))</f>
        <v/>
      </c>
      <c r="H19" s="13">
        <f>IF($F19="","",IF($F19=0,"",IFERROR($G19/$F19,"")))</f>
        <v/>
      </c>
      <c r="I19" s="11">
        <f>IF($F19="","",IF($G19&gt;$F19,$G19-$F19,0))</f>
        <v/>
      </c>
      <c r="J19" s="11">
        <f>IF($F19="","",IF($F19&gt;$G19,$F19-$G19,0))</f>
        <v/>
      </c>
      <c r="K19" s="14">
        <f>IF($F19="","",IF($F19&lt;=0,"No hours available",IF($I19&gt;0,"Overallocated",IF($H19&gt;Capacity!$G$3,"No slack",IF($H19&gt;=Capacity!$C$3,"On target","Spare capacity")))))</f>
        <v/>
      </c>
      <c r="L19" s="15">
        <f>IF(OR($A19="",$B19=""),"",COUNTIFS(Allocations!$A$5:$A$204,$A19,Allocations!$C$5:$C$204,$B19,Allocations!$B$5:$B$204,"&lt;&gt;"))</f>
        <v/>
      </c>
      <c r="M19" s="9" t="n"/>
      <c r="N19" s="9" t="n"/>
      <c r="P19" s="2" t="inlineStr">
        <is>
          <t>If 'non-project share' is under about 10% the figure is a guess, not a measurement. Most teams land at 15-20%.</t>
        </is>
      </c>
    </row>
    <row r="20">
      <c r="A20" s="9" t="n"/>
      <c r="B20" s="6" t="n"/>
      <c r="C20" s="10" t="n"/>
      <c r="D20" s="11">
        <f>IF(OR($A20="",$B20=""),"",SUMIFS(Leave!$G$5:$G$204,Leave!$A$5:$A$204,$A20,Leave!$H$5:$H$204,$B20))</f>
        <v/>
      </c>
      <c r="E20" s="10" t="n"/>
      <c r="F20" s="12">
        <f>IF(OR($A20="",$C20=""),"",$C20-$D20-$E20)</f>
        <v/>
      </c>
      <c r="G20" s="11">
        <f>IF(OR($A20="",$B20=""),"",SUMIFS(Allocations!$D$5:$D$204,Allocations!$A$5:$A$204,$A20,Allocations!$C$5:$C$204,$B20))</f>
        <v/>
      </c>
      <c r="H20" s="13">
        <f>IF($F20="","",IF($F20=0,"",IFERROR($G20/$F20,"")))</f>
        <v/>
      </c>
      <c r="I20" s="11">
        <f>IF($F20="","",IF($G20&gt;$F20,$G20-$F20,0))</f>
        <v/>
      </c>
      <c r="J20" s="11">
        <f>IF($F20="","",IF($F20&gt;$G20,$F20-$G20,0))</f>
        <v/>
      </c>
      <c r="K20" s="14">
        <f>IF($F20="","",IF($F20&lt;=0,"No hours available",IF($I20&gt;0,"Overallocated",IF($H20&gt;Capacity!$G$3,"No slack",IF($H20&gt;=Capacity!$C$3,"On target","Spare capacity")))))</f>
        <v/>
      </c>
      <c r="L20" s="15">
        <f>IF(OR($A20="",$B20=""),"",COUNTIFS(Allocations!$A$5:$A$204,$A20,Allocations!$C$5:$C$204,$B20,Allocations!$B$5:$B$204,"&lt;&gt;"))</f>
        <v/>
      </c>
      <c r="M20" s="9" t="n"/>
      <c r="N20" s="9" t="n"/>
    </row>
    <row r="21">
      <c r="A21" s="9" t="n"/>
      <c r="B21" s="6" t="n"/>
      <c r="C21" s="10" t="n"/>
      <c r="D21" s="11">
        <f>IF(OR($A21="",$B21=""),"",SUMIFS(Leave!$G$5:$G$204,Leave!$A$5:$A$204,$A21,Leave!$H$5:$H$204,$B21))</f>
        <v/>
      </c>
      <c r="E21" s="10" t="n"/>
      <c r="F21" s="12">
        <f>IF(OR($A21="",$C21=""),"",$C21-$D21-$E21)</f>
        <v/>
      </c>
      <c r="G21" s="11">
        <f>IF(OR($A21="",$B21=""),"",SUMIFS(Allocations!$D$5:$D$204,Allocations!$A$5:$A$204,$A21,Allocations!$C$5:$C$204,$B21))</f>
        <v/>
      </c>
      <c r="H21" s="13">
        <f>IF($F21="","",IF($F21=0,"",IFERROR($G21/$F21,"")))</f>
        <v/>
      </c>
      <c r="I21" s="11">
        <f>IF($F21="","",IF($G21&gt;$F21,$G21-$F21,0))</f>
        <v/>
      </c>
      <c r="J21" s="11">
        <f>IF($F21="","",IF($F21&gt;$G21,$F21-$G21,0))</f>
        <v/>
      </c>
      <c r="K21" s="14">
        <f>IF($F21="","",IF($F21&lt;=0,"No hours available",IF($I21&gt;0,"Overallocated",IF($H21&gt;Capacity!$G$3,"No slack",IF($H21&gt;=Capacity!$C$3,"On target","Spare capacity")))))</f>
        <v/>
      </c>
      <c r="L21" s="15">
        <f>IF(OR($A21="",$B21=""),"",COUNTIFS(Allocations!$A$5:$A$204,$A21,Allocations!$C$5:$C$204,$B21,Allocations!$B$5:$B$204,"&lt;&gt;"))</f>
        <v/>
      </c>
      <c r="M21" s="9" t="n"/>
      <c r="N21" s="9" t="n"/>
    </row>
    <row r="22">
      <c r="A22" s="9" t="n"/>
      <c r="B22" s="6" t="n"/>
      <c r="C22" s="10" t="n"/>
      <c r="D22" s="11">
        <f>IF(OR($A22="",$B22=""),"",SUMIFS(Leave!$G$5:$G$204,Leave!$A$5:$A$204,$A22,Leave!$H$5:$H$204,$B22))</f>
        <v/>
      </c>
      <c r="E22" s="10" t="n"/>
      <c r="F22" s="12">
        <f>IF(OR($A22="",$C22=""),"",$C22-$D22-$E22)</f>
        <v/>
      </c>
      <c r="G22" s="11">
        <f>IF(OR($A22="",$B22=""),"",SUMIFS(Allocations!$D$5:$D$204,Allocations!$A$5:$A$204,$A22,Allocations!$C$5:$C$204,$B22))</f>
        <v/>
      </c>
      <c r="H22" s="13">
        <f>IF($F22="","",IF($F22=0,"",IFERROR($G22/$F22,"")))</f>
        <v/>
      </c>
      <c r="I22" s="11">
        <f>IF($F22="","",IF($G22&gt;$F22,$G22-$F22,0))</f>
        <v/>
      </c>
      <c r="J22" s="11">
        <f>IF($F22="","",IF($F22&gt;$G22,$F22-$G22,0))</f>
        <v/>
      </c>
      <c r="K22" s="14">
        <f>IF($F22="","",IF($F22&lt;=0,"No hours available",IF($I22&gt;0,"Overallocated",IF($H22&gt;Capacity!$G$3,"No slack",IF($H22&gt;=Capacity!$C$3,"On target","Spare capacity")))))</f>
        <v/>
      </c>
      <c r="L22" s="15">
        <f>IF(OR($A22="",$B22=""),"",COUNTIFS(Allocations!$A$5:$A$204,$A22,Allocations!$C$5:$C$204,$B22,Allocations!$B$5:$B$204,"&lt;&gt;"))</f>
        <v/>
      </c>
      <c r="M22" s="9" t="n"/>
      <c r="N22" s="9" t="n"/>
    </row>
    <row r="23">
      <c r="A23" s="9" t="n"/>
      <c r="B23" s="6" t="n"/>
      <c r="C23" s="10" t="n"/>
      <c r="D23" s="11">
        <f>IF(OR($A23="",$B23=""),"",SUMIFS(Leave!$G$5:$G$204,Leave!$A$5:$A$204,$A23,Leave!$H$5:$H$204,$B23))</f>
        <v/>
      </c>
      <c r="E23" s="10" t="n"/>
      <c r="F23" s="12">
        <f>IF(OR($A23="",$C23=""),"",$C23-$D23-$E23)</f>
        <v/>
      </c>
      <c r="G23" s="11">
        <f>IF(OR($A23="",$B23=""),"",SUMIFS(Allocations!$D$5:$D$204,Allocations!$A$5:$A$204,$A23,Allocations!$C$5:$C$204,$B23))</f>
        <v/>
      </c>
      <c r="H23" s="13">
        <f>IF($F23="","",IF($F23=0,"",IFERROR($G23/$F23,"")))</f>
        <v/>
      </c>
      <c r="I23" s="11">
        <f>IF($F23="","",IF($G23&gt;$F23,$G23-$F23,0))</f>
        <v/>
      </c>
      <c r="J23" s="11">
        <f>IF($F23="","",IF($F23&gt;$G23,$F23-$G23,0))</f>
        <v/>
      </c>
      <c r="K23" s="14">
        <f>IF($F23="","",IF($F23&lt;=0,"No hours available",IF($I23&gt;0,"Overallocated",IF($H23&gt;Capacity!$G$3,"No slack",IF($H23&gt;=Capacity!$C$3,"On target","Spare capacity")))))</f>
        <v/>
      </c>
      <c r="L23" s="15">
        <f>IF(OR($A23="",$B23=""),"",COUNTIFS(Allocations!$A$5:$A$204,$A23,Allocations!$C$5:$C$204,$B23,Allocations!$B$5:$B$204,"&lt;&gt;"))</f>
        <v/>
      </c>
      <c r="M23" s="9" t="n"/>
      <c r="N23" s="9" t="n"/>
    </row>
    <row r="24">
      <c r="A24" s="9" t="n"/>
      <c r="B24" s="6" t="n"/>
      <c r="C24" s="10" t="n"/>
      <c r="D24" s="11">
        <f>IF(OR($A24="",$B24=""),"",SUMIFS(Leave!$G$5:$G$204,Leave!$A$5:$A$204,$A24,Leave!$H$5:$H$204,$B24))</f>
        <v/>
      </c>
      <c r="E24" s="10" t="n"/>
      <c r="F24" s="12">
        <f>IF(OR($A24="",$C24=""),"",$C24-$D24-$E24)</f>
        <v/>
      </c>
      <c r="G24" s="11">
        <f>IF(OR($A24="",$B24=""),"",SUMIFS(Allocations!$D$5:$D$204,Allocations!$A$5:$A$204,$A24,Allocations!$C$5:$C$204,$B24))</f>
        <v/>
      </c>
      <c r="H24" s="13">
        <f>IF($F24="","",IF($F24=0,"",IFERROR($G24/$F24,"")))</f>
        <v/>
      </c>
      <c r="I24" s="11">
        <f>IF($F24="","",IF($G24&gt;$F24,$G24-$F24,0))</f>
        <v/>
      </c>
      <c r="J24" s="11">
        <f>IF($F24="","",IF($F24&gt;$G24,$F24-$G24,0))</f>
        <v/>
      </c>
      <c r="K24" s="14">
        <f>IF($F24="","",IF($F24&lt;=0,"No hours available",IF($I24&gt;0,"Overallocated",IF($H24&gt;Capacity!$G$3,"No slack",IF($H24&gt;=Capacity!$C$3,"On target","Spare capacity")))))</f>
        <v/>
      </c>
      <c r="L24" s="15">
        <f>IF(OR($A24="",$B24=""),"",COUNTIFS(Allocations!$A$5:$A$204,$A24,Allocations!$C$5:$C$204,$B24,Allocations!$B$5:$B$204,"&lt;&gt;"))</f>
        <v/>
      </c>
      <c r="M24" s="9" t="n"/>
      <c r="N24" s="9" t="n"/>
    </row>
    <row r="25">
      <c r="A25" s="9" t="n"/>
      <c r="B25" s="6" t="n"/>
      <c r="C25" s="10" t="n"/>
      <c r="D25" s="11">
        <f>IF(OR($A25="",$B25=""),"",SUMIFS(Leave!$G$5:$G$204,Leave!$A$5:$A$204,$A25,Leave!$H$5:$H$204,$B25))</f>
        <v/>
      </c>
      <c r="E25" s="10" t="n"/>
      <c r="F25" s="12">
        <f>IF(OR($A25="",$C25=""),"",$C25-$D25-$E25)</f>
        <v/>
      </c>
      <c r="G25" s="11">
        <f>IF(OR($A25="",$B25=""),"",SUMIFS(Allocations!$D$5:$D$204,Allocations!$A$5:$A$204,$A25,Allocations!$C$5:$C$204,$B25))</f>
        <v/>
      </c>
      <c r="H25" s="13">
        <f>IF($F25="","",IF($F25=0,"",IFERROR($G25/$F25,"")))</f>
        <v/>
      </c>
      <c r="I25" s="11">
        <f>IF($F25="","",IF($G25&gt;$F25,$G25-$F25,0))</f>
        <v/>
      </c>
      <c r="J25" s="11">
        <f>IF($F25="","",IF($F25&gt;$G25,$F25-$G25,0))</f>
        <v/>
      </c>
      <c r="K25" s="14">
        <f>IF($F25="","",IF($F25&lt;=0,"No hours available",IF($I25&gt;0,"Overallocated",IF($H25&gt;Capacity!$G$3,"No slack",IF($H25&gt;=Capacity!$C$3,"On target","Spare capacity")))))</f>
        <v/>
      </c>
      <c r="L25" s="15">
        <f>IF(OR($A25="",$B25=""),"",COUNTIFS(Allocations!$A$5:$A$204,$A25,Allocations!$C$5:$C$204,$B25,Allocations!$B$5:$B$204,"&lt;&gt;"))</f>
        <v/>
      </c>
      <c r="M25" s="9" t="n"/>
      <c r="N25" s="9" t="n"/>
    </row>
    <row r="26">
      <c r="A26" s="9" t="n"/>
      <c r="B26" s="6" t="n"/>
      <c r="C26" s="10" t="n"/>
      <c r="D26" s="11">
        <f>IF(OR($A26="",$B26=""),"",SUMIFS(Leave!$G$5:$G$204,Leave!$A$5:$A$204,$A26,Leave!$H$5:$H$204,$B26))</f>
        <v/>
      </c>
      <c r="E26" s="10" t="n"/>
      <c r="F26" s="12">
        <f>IF(OR($A26="",$C26=""),"",$C26-$D26-$E26)</f>
        <v/>
      </c>
      <c r="G26" s="11">
        <f>IF(OR($A26="",$B26=""),"",SUMIFS(Allocations!$D$5:$D$204,Allocations!$A$5:$A$204,$A26,Allocations!$C$5:$C$204,$B26))</f>
        <v/>
      </c>
      <c r="H26" s="13">
        <f>IF($F26="","",IF($F26=0,"",IFERROR($G26/$F26,"")))</f>
        <v/>
      </c>
      <c r="I26" s="11">
        <f>IF($F26="","",IF($G26&gt;$F26,$G26-$F26,0))</f>
        <v/>
      </c>
      <c r="J26" s="11">
        <f>IF($F26="","",IF($F26&gt;$G26,$F26-$G26,0))</f>
        <v/>
      </c>
      <c r="K26" s="14">
        <f>IF($F26="","",IF($F26&lt;=0,"No hours available",IF($I26&gt;0,"Overallocated",IF($H26&gt;Capacity!$G$3,"No slack",IF($H26&gt;=Capacity!$C$3,"On target","Spare capacity")))))</f>
        <v/>
      </c>
      <c r="L26" s="15">
        <f>IF(OR($A26="",$B26=""),"",COUNTIFS(Allocations!$A$5:$A$204,$A26,Allocations!$C$5:$C$204,$B26,Allocations!$B$5:$B$204,"&lt;&gt;"))</f>
        <v/>
      </c>
      <c r="M26" s="9" t="n"/>
      <c r="N26" s="9" t="n"/>
    </row>
    <row r="27">
      <c r="A27" s="9" t="n"/>
      <c r="B27" s="6" t="n"/>
      <c r="C27" s="10" t="n"/>
      <c r="D27" s="11">
        <f>IF(OR($A27="",$B27=""),"",SUMIFS(Leave!$G$5:$G$204,Leave!$A$5:$A$204,$A27,Leave!$H$5:$H$204,$B27))</f>
        <v/>
      </c>
      <c r="E27" s="10" t="n"/>
      <c r="F27" s="12">
        <f>IF(OR($A27="",$C27=""),"",$C27-$D27-$E27)</f>
        <v/>
      </c>
      <c r="G27" s="11">
        <f>IF(OR($A27="",$B27=""),"",SUMIFS(Allocations!$D$5:$D$204,Allocations!$A$5:$A$204,$A27,Allocations!$C$5:$C$204,$B27))</f>
        <v/>
      </c>
      <c r="H27" s="13">
        <f>IF($F27="","",IF($F27=0,"",IFERROR($G27/$F27,"")))</f>
        <v/>
      </c>
      <c r="I27" s="11">
        <f>IF($F27="","",IF($G27&gt;$F27,$G27-$F27,0))</f>
        <v/>
      </c>
      <c r="J27" s="11">
        <f>IF($F27="","",IF($F27&gt;$G27,$F27-$G27,0))</f>
        <v/>
      </c>
      <c r="K27" s="14">
        <f>IF($F27="","",IF($F27&lt;=0,"No hours available",IF($I27&gt;0,"Overallocated",IF($H27&gt;Capacity!$G$3,"No slack",IF($H27&gt;=Capacity!$C$3,"On target","Spare capacity")))))</f>
        <v/>
      </c>
      <c r="L27" s="15">
        <f>IF(OR($A27="",$B27=""),"",COUNTIFS(Allocations!$A$5:$A$204,$A27,Allocations!$C$5:$C$204,$B27,Allocations!$B$5:$B$204,"&lt;&gt;"))</f>
        <v/>
      </c>
      <c r="M27" s="9" t="n"/>
      <c r="N27" s="9" t="n"/>
    </row>
    <row r="28">
      <c r="A28" s="9" t="n"/>
      <c r="B28" s="6" t="n"/>
      <c r="C28" s="10" t="n"/>
      <c r="D28" s="11">
        <f>IF(OR($A28="",$B28=""),"",SUMIFS(Leave!$G$5:$G$204,Leave!$A$5:$A$204,$A28,Leave!$H$5:$H$204,$B28))</f>
        <v/>
      </c>
      <c r="E28" s="10" t="n"/>
      <c r="F28" s="12">
        <f>IF(OR($A28="",$C28=""),"",$C28-$D28-$E28)</f>
        <v/>
      </c>
      <c r="G28" s="11">
        <f>IF(OR($A28="",$B28=""),"",SUMIFS(Allocations!$D$5:$D$204,Allocations!$A$5:$A$204,$A28,Allocations!$C$5:$C$204,$B28))</f>
        <v/>
      </c>
      <c r="H28" s="13">
        <f>IF($F28="","",IF($F28=0,"",IFERROR($G28/$F28,"")))</f>
        <v/>
      </c>
      <c r="I28" s="11">
        <f>IF($F28="","",IF($G28&gt;$F28,$G28-$F28,0))</f>
        <v/>
      </c>
      <c r="J28" s="11">
        <f>IF($F28="","",IF($F28&gt;$G28,$F28-$G28,0))</f>
        <v/>
      </c>
      <c r="K28" s="14">
        <f>IF($F28="","",IF($F28&lt;=0,"No hours available",IF($I28&gt;0,"Overallocated",IF($H28&gt;Capacity!$G$3,"No slack",IF($H28&gt;=Capacity!$C$3,"On target","Spare capacity")))))</f>
        <v/>
      </c>
      <c r="L28" s="15">
        <f>IF(OR($A28="",$B28=""),"",COUNTIFS(Allocations!$A$5:$A$204,$A28,Allocations!$C$5:$C$204,$B28,Allocations!$B$5:$B$204,"&lt;&gt;"))</f>
        <v/>
      </c>
      <c r="M28" s="9" t="n"/>
      <c r="N28" s="9" t="n"/>
    </row>
    <row r="29">
      <c r="A29" s="9" t="n"/>
      <c r="B29" s="6" t="n"/>
      <c r="C29" s="10" t="n"/>
      <c r="D29" s="11">
        <f>IF(OR($A29="",$B29=""),"",SUMIFS(Leave!$G$5:$G$204,Leave!$A$5:$A$204,$A29,Leave!$H$5:$H$204,$B29))</f>
        <v/>
      </c>
      <c r="E29" s="10" t="n"/>
      <c r="F29" s="12">
        <f>IF(OR($A29="",$C29=""),"",$C29-$D29-$E29)</f>
        <v/>
      </c>
      <c r="G29" s="11">
        <f>IF(OR($A29="",$B29=""),"",SUMIFS(Allocations!$D$5:$D$204,Allocations!$A$5:$A$204,$A29,Allocations!$C$5:$C$204,$B29))</f>
        <v/>
      </c>
      <c r="H29" s="13">
        <f>IF($F29="","",IF($F29=0,"",IFERROR($G29/$F29,"")))</f>
        <v/>
      </c>
      <c r="I29" s="11">
        <f>IF($F29="","",IF($G29&gt;$F29,$G29-$F29,0))</f>
        <v/>
      </c>
      <c r="J29" s="11">
        <f>IF($F29="","",IF($F29&gt;$G29,$F29-$G29,0))</f>
        <v/>
      </c>
      <c r="K29" s="14">
        <f>IF($F29="","",IF($F29&lt;=0,"No hours available",IF($I29&gt;0,"Overallocated",IF($H29&gt;Capacity!$G$3,"No slack",IF($H29&gt;=Capacity!$C$3,"On target","Spare capacity")))))</f>
        <v/>
      </c>
      <c r="L29" s="15">
        <f>IF(OR($A29="",$B29=""),"",COUNTIFS(Allocations!$A$5:$A$204,$A29,Allocations!$C$5:$C$204,$B29,Allocations!$B$5:$B$204,"&lt;&gt;"))</f>
        <v/>
      </c>
      <c r="M29" s="9" t="n"/>
      <c r="N29" s="9" t="n"/>
    </row>
    <row r="30">
      <c r="A30" s="9" t="n"/>
      <c r="B30" s="6" t="n"/>
      <c r="C30" s="10" t="n"/>
      <c r="D30" s="11">
        <f>IF(OR($A30="",$B30=""),"",SUMIFS(Leave!$G$5:$G$204,Leave!$A$5:$A$204,$A30,Leave!$H$5:$H$204,$B30))</f>
        <v/>
      </c>
      <c r="E30" s="10" t="n"/>
      <c r="F30" s="12">
        <f>IF(OR($A30="",$C30=""),"",$C30-$D30-$E30)</f>
        <v/>
      </c>
      <c r="G30" s="11">
        <f>IF(OR($A30="",$B30=""),"",SUMIFS(Allocations!$D$5:$D$204,Allocations!$A$5:$A$204,$A30,Allocations!$C$5:$C$204,$B30))</f>
        <v/>
      </c>
      <c r="H30" s="13">
        <f>IF($F30="","",IF($F30=0,"",IFERROR($G30/$F30,"")))</f>
        <v/>
      </c>
      <c r="I30" s="11">
        <f>IF($F30="","",IF($G30&gt;$F30,$G30-$F30,0))</f>
        <v/>
      </c>
      <c r="J30" s="11">
        <f>IF($F30="","",IF($F30&gt;$G30,$F30-$G30,0))</f>
        <v/>
      </c>
      <c r="K30" s="14">
        <f>IF($F30="","",IF($F30&lt;=0,"No hours available",IF($I30&gt;0,"Overallocated",IF($H30&gt;Capacity!$G$3,"No slack",IF($H30&gt;=Capacity!$C$3,"On target","Spare capacity")))))</f>
        <v/>
      </c>
      <c r="L30" s="15">
        <f>IF(OR($A30="",$B30=""),"",COUNTIFS(Allocations!$A$5:$A$204,$A30,Allocations!$C$5:$C$204,$B30,Allocations!$B$5:$B$204,"&lt;&gt;"))</f>
        <v/>
      </c>
      <c r="M30" s="9" t="n"/>
      <c r="N30" s="9" t="n"/>
    </row>
    <row r="31">
      <c r="A31" s="9" t="n"/>
      <c r="B31" s="6" t="n"/>
      <c r="C31" s="10" t="n"/>
      <c r="D31" s="11">
        <f>IF(OR($A31="",$B31=""),"",SUMIFS(Leave!$G$5:$G$204,Leave!$A$5:$A$204,$A31,Leave!$H$5:$H$204,$B31))</f>
        <v/>
      </c>
      <c r="E31" s="10" t="n"/>
      <c r="F31" s="12">
        <f>IF(OR($A31="",$C31=""),"",$C31-$D31-$E31)</f>
        <v/>
      </c>
      <c r="G31" s="11">
        <f>IF(OR($A31="",$B31=""),"",SUMIFS(Allocations!$D$5:$D$204,Allocations!$A$5:$A$204,$A31,Allocations!$C$5:$C$204,$B31))</f>
        <v/>
      </c>
      <c r="H31" s="13">
        <f>IF($F31="","",IF($F31=0,"",IFERROR($G31/$F31,"")))</f>
        <v/>
      </c>
      <c r="I31" s="11">
        <f>IF($F31="","",IF($G31&gt;$F31,$G31-$F31,0))</f>
        <v/>
      </c>
      <c r="J31" s="11">
        <f>IF($F31="","",IF($F31&gt;$G31,$F31-$G31,0))</f>
        <v/>
      </c>
      <c r="K31" s="14">
        <f>IF($F31="","",IF($F31&lt;=0,"No hours available",IF($I31&gt;0,"Overallocated",IF($H31&gt;Capacity!$G$3,"No slack",IF($H31&gt;=Capacity!$C$3,"On target","Spare capacity")))))</f>
        <v/>
      </c>
      <c r="L31" s="15">
        <f>IF(OR($A31="",$B31=""),"",COUNTIFS(Allocations!$A$5:$A$204,$A31,Allocations!$C$5:$C$204,$B31,Allocations!$B$5:$B$204,"&lt;&gt;"))</f>
        <v/>
      </c>
      <c r="M31" s="9" t="n"/>
      <c r="N31" s="9" t="n"/>
    </row>
    <row r="32">
      <c r="A32" s="9" t="n"/>
      <c r="B32" s="6" t="n"/>
      <c r="C32" s="10" t="n"/>
      <c r="D32" s="11">
        <f>IF(OR($A32="",$B32=""),"",SUMIFS(Leave!$G$5:$G$204,Leave!$A$5:$A$204,$A32,Leave!$H$5:$H$204,$B32))</f>
        <v/>
      </c>
      <c r="E32" s="10" t="n"/>
      <c r="F32" s="12">
        <f>IF(OR($A32="",$C32=""),"",$C32-$D32-$E32)</f>
        <v/>
      </c>
      <c r="G32" s="11">
        <f>IF(OR($A32="",$B32=""),"",SUMIFS(Allocations!$D$5:$D$204,Allocations!$A$5:$A$204,$A32,Allocations!$C$5:$C$204,$B32))</f>
        <v/>
      </c>
      <c r="H32" s="13">
        <f>IF($F32="","",IF($F32=0,"",IFERROR($G32/$F32,"")))</f>
        <v/>
      </c>
      <c r="I32" s="11">
        <f>IF($F32="","",IF($G32&gt;$F32,$G32-$F32,0))</f>
        <v/>
      </c>
      <c r="J32" s="11">
        <f>IF($F32="","",IF($F32&gt;$G32,$F32-$G32,0))</f>
        <v/>
      </c>
      <c r="K32" s="14">
        <f>IF($F32="","",IF($F32&lt;=0,"No hours available",IF($I32&gt;0,"Overallocated",IF($H32&gt;Capacity!$G$3,"No slack",IF($H32&gt;=Capacity!$C$3,"On target","Spare capacity")))))</f>
        <v/>
      </c>
      <c r="L32" s="15">
        <f>IF(OR($A32="",$B32=""),"",COUNTIFS(Allocations!$A$5:$A$204,$A32,Allocations!$C$5:$C$204,$B32,Allocations!$B$5:$B$204,"&lt;&gt;"))</f>
        <v/>
      </c>
      <c r="M32" s="9" t="n"/>
      <c r="N32" s="9" t="n"/>
    </row>
    <row r="33">
      <c r="A33" s="9" t="n"/>
      <c r="B33" s="6" t="n"/>
      <c r="C33" s="10" t="n"/>
      <c r="D33" s="11">
        <f>IF(OR($A33="",$B33=""),"",SUMIFS(Leave!$G$5:$G$204,Leave!$A$5:$A$204,$A33,Leave!$H$5:$H$204,$B33))</f>
        <v/>
      </c>
      <c r="E33" s="10" t="n"/>
      <c r="F33" s="12">
        <f>IF(OR($A33="",$C33=""),"",$C33-$D33-$E33)</f>
        <v/>
      </c>
      <c r="G33" s="11">
        <f>IF(OR($A33="",$B33=""),"",SUMIFS(Allocations!$D$5:$D$204,Allocations!$A$5:$A$204,$A33,Allocations!$C$5:$C$204,$B33))</f>
        <v/>
      </c>
      <c r="H33" s="13">
        <f>IF($F33="","",IF($F33=0,"",IFERROR($G33/$F33,"")))</f>
        <v/>
      </c>
      <c r="I33" s="11">
        <f>IF($F33="","",IF($G33&gt;$F33,$G33-$F33,0))</f>
        <v/>
      </c>
      <c r="J33" s="11">
        <f>IF($F33="","",IF($F33&gt;$G33,$F33-$G33,0))</f>
        <v/>
      </c>
      <c r="K33" s="14">
        <f>IF($F33="","",IF($F33&lt;=0,"No hours available",IF($I33&gt;0,"Overallocated",IF($H33&gt;Capacity!$G$3,"No slack",IF($H33&gt;=Capacity!$C$3,"On target","Spare capacity")))))</f>
        <v/>
      </c>
      <c r="L33" s="15">
        <f>IF(OR($A33="",$B33=""),"",COUNTIFS(Allocations!$A$5:$A$204,$A33,Allocations!$C$5:$C$204,$B33,Allocations!$B$5:$B$204,"&lt;&gt;"))</f>
        <v/>
      </c>
      <c r="M33" s="9" t="n"/>
      <c r="N33" s="9" t="n"/>
    </row>
    <row r="34">
      <c r="A34" s="9" t="n"/>
      <c r="B34" s="6" t="n"/>
      <c r="C34" s="10" t="n"/>
      <c r="D34" s="11">
        <f>IF(OR($A34="",$B34=""),"",SUMIFS(Leave!$G$5:$G$204,Leave!$A$5:$A$204,$A34,Leave!$H$5:$H$204,$B34))</f>
        <v/>
      </c>
      <c r="E34" s="10" t="n"/>
      <c r="F34" s="12">
        <f>IF(OR($A34="",$C34=""),"",$C34-$D34-$E34)</f>
        <v/>
      </c>
      <c r="G34" s="11">
        <f>IF(OR($A34="",$B34=""),"",SUMIFS(Allocations!$D$5:$D$204,Allocations!$A$5:$A$204,$A34,Allocations!$C$5:$C$204,$B34))</f>
        <v/>
      </c>
      <c r="H34" s="13">
        <f>IF($F34="","",IF($F34=0,"",IFERROR($G34/$F34,"")))</f>
        <v/>
      </c>
      <c r="I34" s="11">
        <f>IF($F34="","",IF($G34&gt;$F34,$G34-$F34,0))</f>
        <v/>
      </c>
      <c r="J34" s="11">
        <f>IF($F34="","",IF($F34&gt;$G34,$F34-$G34,0))</f>
        <v/>
      </c>
      <c r="K34" s="14">
        <f>IF($F34="","",IF($F34&lt;=0,"No hours available",IF($I34&gt;0,"Overallocated",IF($H34&gt;Capacity!$G$3,"No slack",IF($H34&gt;=Capacity!$C$3,"On target","Spare capacity")))))</f>
        <v/>
      </c>
      <c r="L34" s="15">
        <f>IF(OR($A34="",$B34=""),"",COUNTIFS(Allocations!$A$5:$A$204,$A34,Allocations!$C$5:$C$204,$B34,Allocations!$B$5:$B$204,"&lt;&gt;"))</f>
        <v/>
      </c>
      <c r="M34" s="9" t="n"/>
      <c r="N34" s="9" t="n"/>
    </row>
    <row r="35">
      <c r="A35" s="9" t="n"/>
      <c r="B35" s="6" t="n"/>
      <c r="C35" s="10" t="n"/>
      <c r="D35" s="11">
        <f>IF(OR($A35="",$B35=""),"",SUMIFS(Leave!$G$5:$G$204,Leave!$A$5:$A$204,$A35,Leave!$H$5:$H$204,$B35))</f>
        <v/>
      </c>
      <c r="E35" s="10" t="n"/>
      <c r="F35" s="12">
        <f>IF(OR($A35="",$C35=""),"",$C35-$D35-$E35)</f>
        <v/>
      </c>
      <c r="G35" s="11">
        <f>IF(OR($A35="",$B35=""),"",SUMIFS(Allocations!$D$5:$D$204,Allocations!$A$5:$A$204,$A35,Allocations!$C$5:$C$204,$B35))</f>
        <v/>
      </c>
      <c r="H35" s="13">
        <f>IF($F35="","",IF($F35=0,"",IFERROR($G35/$F35,"")))</f>
        <v/>
      </c>
      <c r="I35" s="11">
        <f>IF($F35="","",IF($G35&gt;$F35,$G35-$F35,0))</f>
        <v/>
      </c>
      <c r="J35" s="11">
        <f>IF($F35="","",IF($F35&gt;$G35,$F35-$G35,0))</f>
        <v/>
      </c>
      <c r="K35" s="14">
        <f>IF($F35="","",IF($F35&lt;=0,"No hours available",IF($I35&gt;0,"Overallocated",IF($H35&gt;Capacity!$G$3,"No slack",IF($H35&gt;=Capacity!$C$3,"On target","Spare capacity")))))</f>
        <v/>
      </c>
      <c r="L35" s="15">
        <f>IF(OR($A35="",$B35=""),"",COUNTIFS(Allocations!$A$5:$A$204,$A35,Allocations!$C$5:$C$204,$B35,Allocations!$B$5:$B$204,"&lt;&gt;"))</f>
        <v/>
      </c>
      <c r="M35" s="9" t="n"/>
      <c r="N35" s="9" t="n"/>
    </row>
    <row r="36">
      <c r="A36" s="9" t="n"/>
      <c r="B36" s="6" t="n"/>
      <c r="C36" s="10" t="n"/>
      <c r="D36" s="11">
        <f>IF(OR($A36="",$B36=""),"",SUMIFS(Leave!$G$5:$G$204,Leave!$A$5:$A$204,$A36,Leave!$H$5:$H$204,$B36))</f>
        <v/>
      </c>
      <c r="E36" s="10" t="n"/>
      <c r="F36" s="12">
        <f>IF(OR($A36="",$C36=""),"",$C36-$D36-$E36)</f>
        <v/>
      </c>
      <c r="G36" s="11">
        <f>IF(OR($A36="",$B36=""),"",SUMIFS(Allocations!$D$5:$D$204,Allocations!$A$5:$A$204,$A36,Allocations!$C$5:$C$204,$B36))</f>
        <v/>
      </c>
      <c r="H36" s="13">
        <f>IF($F36="","",IF($F36=0,"",IFERROR($G36/$F36,"")))</f>
        <v/>
      </c>
      <c r="I36" s="11">
        <f>IF($F36="","",IF($G36&gt;$F36,$G36-$F36,0))</f>
        <v/>
      </c>
      <c r="J36" s="11">
        <f>IF($F36="","",IF($F36&gt;$G36,$F36-$G36,0))</f>
        <v/>
      </c>
      <c r="K36" s="14">
        <f>IF($F36="","",IF($F36&lt;=0,"No hours available",IF($I36&gt;0,"Overallocated",IF($H36&gt;Capacity!$G$3,"No slack",IF($H36&gt;=Capacity!$C$3,"On target","Spare capacity")))))</f>
        <v/>
      </c>
      <c r="L36" s="15">
        <f>IF(OR($A36="",$B36=""),"",COUNTIFS(Allocations!$A$5:$A$204,$A36,Allocations!$C$5:$C$204,$B36,Allocations!$B$5:$B$204,"&lt;&gt;"))</f>
        <v/>
      </c>
      <c r="M36" s="9" t="n"/>
      <c r="N36" s="9" t="n"/>
    </row>
    <row r="37">
      <c r="A37" s="9" t="n"/>
      <c r="B37" s="6" t="n"/>
      <c r="C37" s="10" t="n"/>
      <c r="D37" s="11">
        <f>IF(OR($A37="",$B37=""),"",SUMIFS(Leave!$G$5:$G$204,Leave!$A$5:$A$204,$A37,Leave!$H$5:$H$204,$B37))</f>
        <v/>
      </c>
      <c r="E37" s="10" t="n"/>
      <c r="F37" s="12">
        <f>IF(OR($A37="",$C37=""),"",$C37-$D37-$E37)</f>
        <v/>
      </c>
      <c r="G37" s="11">
        <f>IF(OR($A37="",$B37=""),"",SUMIFS(Allocations!$D$5:$D$204,Allocations!$A$5:$A$204,$A37,Allocations!$C$5:$C$204,$B37))</f>
        <v/>
      </c>
      <c r="H37" s="13">
        <f>IF($F37="","",IF($F37=0,"",IFERROR($G37/$F37,"")))</f>
        <v/>
      </c>
      <c r="I37" s="11">
        <f>IF($F37="","",IF($G37&gt;$F37,$G37-$F37,0))</f>
        <v/>
      </c>
      <c r="J37" s="11">
        <f>IF($F37="","",IF($F37&gt;$G37,$F37-$G37,0))</f>
        <v/>
      </c>
      <c r="K37" s="14">
        <f>IF($F37="","",IF($F37&lt;=0,"No hours available",IF($I37&gt;0,"Overallocated",IF($H37&gt;Capacity!$G$3,"No slack",IF($H37&gt;=Capacity!$C$3,"On target","Spare capacity")))))</f>
        <v/>
      </c>
      <c r="L37" s="15">
        <f>IF(OR($A37="",$B37=""),"",COUNTIFS(Allocations!$A$5:$A$204,$A37,Allocations!$C$5:$C$204,$B37,Allocations!$B$5:$B$204,"&lt;&gt;"))</f>
        <v/>
      </c>
      <c r="M37" s="9" t="n"/>
      <c r="N37" s="9" t="n"/>
    </row>
    <row r="38">
      <c r="A38" s="9" t="n"/>
      <c r="B38" s="6" t="n"/>
      <c r="C38" s="10" t="n"/>
      <c r="D38" s="11">
        <f>IF(OR($A38="",$B38=""),"",SUMIFS(Leave!$G$5:$G$204,Leave!$A$5:$A$204,$A38,Leave!$H$5:$H$204,$B38))</f>
        <v/>
      </c>
      <c r="E38" s="10" t="n"/>
      <c r="F38" s="12">
        <f>IF(OR($A38="",$C38=""),"",$C38-$D38-$E38)</f>
        <v/>
      </c>
      <c r="G38" s="11">
        <f>IF(OR($A38="",$B38=""),"",SUMIFS(Allocations!$D$5:$D$204,Allocations!$A$5:$A$204,$A38,Allocations!$C$5:$C$204,$B38))</f>
        <v/>
      </c>
      <c r="H38" s="13">
        <f>IF($F38="","",IF($F38=0,"",IFERROR($G38/$F38,"")))</f>
        <v/>
      </c>
      <c r="I38" s="11">
        <f>IF($F38="","",IF($G38&gt;$F38,$G38-$F38,0))</f>
        <v/>
      </c>
      <c r="J38" s="11">
        <f>IF($F38="","",IF($F38&gt;$G38,$F38-$G38,0))</f>
        <v/>
      </c>
      <c r="K38" s="14">
        <f>IF($F38="","",IF($F38&lt;=0,"No hours available",IF($I38&gt;0,"Overallocated",IF($H38&gt;Capacity!$G$3,"No slack",IF($H38&gt;=Capacity!$C$3,"On target","Spare capacity")))))</f>
        <v/>
      </c>
      <c r="L38" s="15">
        <f>IF(OR($A38="",$B38=""),"",COUNTIFS(Allocations!$A$5:$A$204,$A38,Allocations!$C$5:$C$204,$B38,Allocations!$B$5:$B$204,"&lt;&gt;"))</f>
        <v/>
      </c>
      <c r="M38" s="9" t="n"/>
      <c r="N38" s="9" t="n"/>
    </row>
    <row r="39">
      <c r="A39" s="9" t="n"/>
      <c r="B39" s="6" t="n"/>
      <c r="C39" s="10" t="n"/>
      <c r="D39" s="11">
        <f>IF(OR($A39="",$B39=""),"",SUMIFS(Leave!$G$5:$G$204,Leave!$A$5:$A$204,$A39,Leave!$H$5:$H$204,$B39))</f>
        <v/>
      </c>
      <c r="E39" s="10" t="n"/>
      <c r="F39" s="12">
        <f>IF(OR($A39="",$C39=""),"",$C39-$D39-$E39)</f>
        <v/>
      </c>
      <c r="G39" s="11">
        <f>IF(OR($A39="",$B39=""),"",SUMIFS(Allocations!$D$5:$D$204,Allocations!$A$5:$A$204,$A39,Allocations!$C$5:$C$204,$B39))</f>
        <v/>
      </c>
      <c r="H39" s="13">
        <f>IF($F39="","",IF($F39=0,"",IFERROR($G39/$F39,"")))</f>
        <v/>
      </c>
      <c r="I39" s="11">
        <f>IF($F39="","",IF($G39&gt;$F39,$G39-$F39,0))</f>
        <v/>
      </c>
      <c r="J39" s="11">
        <f>IF($F39="","",IF($F39&gt;$G39,$F39-$G39,0))</f>
        <v/>
      </c>
      <c r="K39" s="14">
        <f>IF($F39="","",IF($F39&lt;=0,"No hours available",IF($I39&gt;0,"Overallocated",IF($H39&gt;Capacity!$G$3,"No slack",IF($H39&gt;=Capacity!$C$3,"On target","Spare capacity")))))</f>
        <v/>
      </c>
      <c r="L39" s="15">
        <f>IF(OR($A39="",$B39=""),"",COUNTIFS(Allocations!$A$5:$A$204,$A39,Allocations!$C$5:$C$204,$B39,Allocations!$B$5:$B$204,"&lt;&gt;"))</f>
        <v/>
      </c>
      <c r="M39" s="9" t="n"/>
      <c r="N39" s="9" t="n"/>
    </row>
    <row r="40">
      <c r="A40" s="9" t="n"/>
      <c r="B40" s="6" t="n"/>
      <c r="C40" s="10" t="n"/>
      <c r="D40" s="11">
        <f>IF(OR($A40="",$B40=""),"",SUMIFS(Leave!$G$5:$G$204,Leave!$A$5:$A$204,$A40,Leave!$H$5:$H$204,$B40))</f>
        <v/>
      </c>
      <c r="E40" s="10" t="n"/>
      <c r="F40" s="12">
        <f>IF(OR($A40="",$C40=""),"",$C40-$D40-$E40)</f>
        <v/>
      </c>
      <c r="G40" s="11">
        <f>IF(OR($A40="",$B40=""),"",SUMIFS(Allocations!$D$5:$D$204,Allocations!$A$5:$A$204,$A40,Allocations!$C$5:$C$204,$B40))</f>
        <v/>
      </c>
      <c r="H40" s="13">
        <f>IF($F40="","",IF($F40=0,"",IFERROR($G40/$F40,"")))</f>
        <v/>
      </c>
      <c r="I40" s="11">
        <f>IF($F40="","",IF($G40&gt;$F40,$G40-$F40,0))</f>
        <v/>
      </c>
      <c r="J40" s="11">
        <f>IF($F40="","",IF($F40&gt;$G40,$F40-$G40,0))</f>
        <v/>
      </c>
      <c r="K40" s="14">
        <f>IF($F40="","",IF($F40&lt;=0,"No hours available",IF($I40&gt;0,"Overallocated",IF($H40&gt;Capacity!$G$3,"No slack",IF($H40&gt;=Capacity!$C$3,"On target","Spare capacity")))))</f>
        <v/>
      </c>
      <c r="L40" s="15">
        <f>IF(OR($A40="",$B40=""),"",COUNTIFS(Allocations!$A$5:$A$204,$A40,Allocations!$C$5:$C$204,$B40,Allocations!$B$5:$B$204,"&lt;&gt;"))</f>
        <v/>
      </c>
      <c r="M40" s="9" t="n"/>
      <c r="N40" s="9" t="n"/>
    </row>
    <row r="41">
      <c r="A41" s="9" t="n"/>
      <c r="B41" s="6" t="n"/>
      <c r="C41" s="10" t="n"/>
      <c r="D41" s="11">
        <f>IF(OR($A41="",$B41=""),"",SUMIFS(Leave!$G$5:$G$204,Leave!$A$5:$A$204,$A41,Leave!$H$5:$H$204,$B41))</f>
        <v/>
      </c>
      <c r="E41" s="10" t="n"/>
      <c r="F41" s="12">
        <f>IF(OR($A41="",$C41=""),"",$C41-$D41-$E41)</f>
        <v/>
      </c>
      <c r="G41" s="11">
        <f>IF(OR($A41="",$B41=""),"",SUMIFS(Allocations!$D$5:$D$204,Allocations!$A$5:$A$204,$A41,Allocations!$C$5:$C$204,$B41))</f>
        <v/>
      </c>
      <c r="H41" s="13">
        <f>IF($F41="","",IF($F41=0,"",IFERROR($G41/$F41,"")))</f>
        <v/>
      </c>
      <c r="I41" s="11">
        <f>IF($F41="","",IF($G41&gt;$F41,$G41-$F41,0))</f>
        <v/>
      </c>
      <c r="J41" s="11">
        <f>IF($F41="","",IF($F41&gt;$G41,$F41-$G41,0))</f>
        <v/>
      </c>
      <c r="K41" s="14">
        <f>IF($F41="","",IF($F41&lt;=0,"No hours available",IF($I41&gt;0,"Overallocated",IF($H41&gt;Capacity!$G$3,"No slack",IF($H41&gt;=Capacity!$C$3,"On target","Spare capacity")))))</f>
        <v/>
      </c>
      <c r="L41" s="15">
        <f>IF(OR($A41="",$B41=""),"",COUNTIFS(Allocations!$A$5:$A$204,$A41,Allocations!$C$5:$C$204,$B41,Allocations!$B$5:$B$204,"&lt;&gt;"))</f>
        <v/>
      </c>
      <c r="M41" s="9" t="n"/>
      <c r="N41" s="9" t="n"/>
    </row>
    <row r="42">
      <c r="A42" s="9" t="n"/>
      <c r="B42" s="6" t="n"/>
      <c r="C42" s="10" t="n"/>
      <c r="D42" s="11">
        <f>IF(OR($A42="",$B42=""),"",SUMIFS(Leave!$G$5:$G$204,Leave!$A$5:$A$204,$A42,Leave!$H$5:$H$204,$B42))</f>
        <v/>
      </c>
      <c r="E42" s="10" t="n"/>
      <c r="F42" s="12">
        <f>IF(OR($A42="",$C42=""),"",$C42-$D42-$E42)</f>
        <v/>
      </c>
      <c r="G42" s="11">
        <f>IF(OR($A42="",$B42=""),"",SUMIFS(Allocations!$D$5:$D$204,Allocations!$A$5:$A$204,$A42,Allocations!$C$5:$C$204,$B42))</f>
        <v/>
      </c>
      <c r="H42" s="13">
        <f>IF($F42="","",IF($F42=0,"",IFERROR($G42/$F42,"")))</f>
        <v/>
      </c>
      <c r="I42" s="11">
        <f>IF($F42="","",IF($G42&gt;$F42,$G42-$F42,0))</f>
        <v/>
      </c>
      <c r="J42" s="11">
        <f>IF($F42="","",IF($F42&gt;$G42,$F42-$G42,0))</f>
        <v/>
      </c>
      <c r="K42" s="14">
        <f>IF($F42="","",IF($F42&lt;=0,"No hours available",IF($I42&gt;0,"Overallocated",IF($H42&gt;Capacity!$G$3,"No slack",IF($H42&gt;=Capacity!$C$3,"On target","Spare capacity")))))</f>
        <v/>
      </c>
      <c r="L42" s="15">
        <f>IF(OR($A42="",$B42=""),"",COUNTIFS(Allocations!$A$5:$A$204,$A42,Allocations!$C$5:$C$204,$B42,Allocations!$B$5:$B$204,"&lt;&gt;"))</f>
        <v/>
      </c>
      <c r="M42" s="9" t="n"/>
      <c r="N42" s="9" t="n"/>
    </row>
    <row r="43">
      <c r="A43" s="9" t="n"/>
      <c r="B43" s="6" t="n"/>
      <c r="C43" s="10" t="n"/>
      <c r="D43" s="11">
        <f>IF(OR($A43="",$B43=""),"",SUMIFS(Leave!$G$5:$G$204,Leave!$A$5:$A$204,$A43,Leave!$H$5:$H$204,$B43))</f>
        <v/>
      </c>
      <c r="E43" s="10" t="n"/>
      <c r="F43" s="12">
        <f>IF(OR($A43="",$C43=""),"",$C43-$D43-$E43)</f>
        <v/>
      </c>
      <c r="G43" s="11">
        <f>IF(OR($A43="",$B43=""),"",SUMIFS(Allocations!$D$5:$D$204,Allocations!$A$5:$A$204,$A43,Allocations!$C$5:$C$204,$B43))</f>
        <v/>
      </c>
      <c r="H43" s="13">
        <f>IF($F43="","",IF($F43=0,"",IFERROR($G43/$F43,"")))</f>
        <v/>
      </c>
      <c r="I43" s="11">
        <f>IF($F43="","",IF($G43&gt;$F43,$G43-$F43,0))</f>
        <v/>
      </c>
      <c r="J43" s="11">
        <f>IF($F43="","",IF($F43&gt;$G43,$F43-$G43,0))</f>
        <v/>
      </c>
      <c r="K43" s="14">
        <f>IF($F43="","",IF($F43&lt;=0,"No hours available",IF($I43&gt;0,"Overallocated",IF($H43&gt;Capacity!$G$3,"No slack",IF($H43&gt;=Capacity!$C$3,"On target","Spare capacity")))))</f>
        <v/>
      </c>
      <c r="L43" s="15">
        <f>IF(OR($A43="",$B43=""),"",COUNTIFS(Allocations!$A$5:$A$204,$A43,Allocations!$C$5:$C$204,$B43,Allocations!$B$5:$B$204,"&lt;&gt;"))</f>
        <v/>
      </c>
      <c r="M43" s="9" t="n"/>
      <c r="N43" s="9" t="n"/>
    </row>
    <row r="44">
      <c r="A44" s="9" t="n"/>
      <c r="B44" s="6" t="n"/>
      <c r="C44" s="10" t="n"/>
      <c r="D44" s="11">
        <f>IF(OR($A44="",$B44=""),"",SUMIFS(Leave!$G$5:$G$204,Leave!$A$5:$A$204,$A44,Leave!$H$5:$H$204,$B44))</f>
        <v/>
      </c>
      <c r="E44" s="10" t="n"/>
      <c r="F44" s="12">
        <f>IF(OR($A44="",$C44=""),"",$C44-$D44-$E44)</f>
        <v/>
      </c>
      <c r="G44" s="11">
        <f>IF(OR($A44="",$B44=""),"",SUMIFS(Allocations!$D$5:$D$204,Allocations!$A$5:$A$204,$A44,Allocations!$C$5:$C$204,$B44))</f>
        <v/>
      </c>
      <c r="H44" s="13">
        <f>IF($F44="","",IF($F44=0,"",IFERROR($G44/$F44,"")))</f>
        <v/>
      </c>
      <c r="I44" s="11">
        <f>IF($F44="","",IF($G44&gt;$F44,$G44-$F44,0))</f>
        <v/>
      </c>
      <c r="J44" s="11">
        <f>IF($F44="","",IF($F44&gt;$G44,$F44-$G44,0))</f>
        <v/>
      </c>
      <c r="K44" s="14">
        <f>IF($F44="","",IF($F44&lt;=0,"No hours available",IF($I44&gt;0,"Overallocated",IF($H44&gt;Capacity!$G$3,"No slack",IF($H44&gt;=Capacity!$C$3,"On target","Spare capacity")))))</f>
        <v/>
      </c>
      <c r="L44" s="15">
        <f>IF(OR($A44="",$B44=""),"",COUNTIFS(Allocations!$A$5:$A$204,$A44,Allocations!$C$5:$C$204,$B44,Allocations!$B$5:$B$204,"&lt;&gt;"))</f>
        <v/>
      </c>
      <c r="M44" s="9" t="n"/>
      <c r="N44" s="9" t="n"/>
    </row>
    <row r="45">
      <c r="A45" s="9" t="n"/>
      <c r="B45" s="6" t="n"/>
      <c r="C45" s="10" t="n"/>
      <c r="D45" s="11">
        <f>IF(OR($A45="",$B45=""),"",SUMIFS(Leave!$G$5:$G$204,Leave!$A$5:$A$204,$A45,Leave!$H$5:$H$204,$B45))</f>
        <v/>
      </c>
      <c r="E45" s="10" t="n"/>
      <c r="F45" s="12">
        <f>IF(OR($A45="",$C45=""),"",$C45-$D45-$E45)</f>
        <v/>
      </c>
      <c r="G45" s="11">
        <f>IF(OR($A45="",$B45=""),"",SUMIFS(Allocations!$D$5:$D$204,Allocations!$A$5:$A$204,$A45,Allocations!$C$5:$C$204,$B45))</f>
        <v/>
      </c>
      <c r="H45" s="13">
        <f>IF($F45="","",IF($F45=0,"",IFERROR($G45/$F45,"")))</f>
        <v/>
      </c>
      <c r="I45" s="11">
        <f>IF($F45="","",IF($G45&gt;$F45,$G45-$F45,0))</f>
        <v/>
      </c>
      <c r="J45" s="11">
        <f>IF($F45="","",IF($F45&gt;$G45,$F45-$G45,0))</f>
        <v/>
      </c>
      <c r="K45" s="14">
        <f>IF($F45="","",IF($F45&lt;=0,"No hours available",IF($I45&gt;0,"Overallocated",IF($H45&gt;Capacity!$G$3,"No slack",IF($H45&gt;=Capacity!$C$3,"On target","Spare capacity")))))</f>
        <v/>
      </c>
      <c r="L45" s="15">
        <f>IF(OR($A45="",$B45=""),"",COUNTIFS(Allocations!$A$5:$A$204,$A45,Allocations!$C$5:$C$204,$B45,Allocations!$B$5:$B$204,"&lt;&gt;"))</f>
        <v/>
      </c>
      <c r="M45" s="9" t="n"/>
      <c r="N45" s="9" t="n"/>
    </row>
    <row r="46">
      <c r="A46" s="9" t="n"/>
      <c r="B46" s="6" t="n"/>
      <c r="C46" s="10" t="n"/>
      <c r="D46" s="11">
        <f>IF(OR($A46="",$B46=""),"",SUMIFS(Leave!$G$5:$G$204,Leave!$A$5:$A$204,$A46,Leave!$H$5:$H$204,$B46))</f>
        <v/>
      </c>
      <c r="E46" s="10" t="n"/>
      <c r="F46" s="12">
        <f>IF(OR($A46="",$C46=""),"",$C46-$D46-$E46)</f>
        <v/>
      </c>
      <c r="G46" s="11">
        <f>IF(OR($A46="",$B46=""),"",SUMIFS(Allocations!$D$5:$D$204,Allocations!$A$5:$A$204,$A46,Allocations!$C$5:$C$204,$B46))</f>
        <v/>
      </c>
      <c r="H46" s="13">
        <f>IF($F46="","",IF($F46=0,"",IFERROR($G46/$F46,"")))</f>
        <v/>
      </c>
      <c r="I46" s="11">
        <f>IF($F46="","",IF($G46&gt;$F46,$G46-$F46,0))</f>
        <v/>
      </c>
      <c r="J46" s="11">
        <f>IF($F46="","",IF($F46&gt;$G46,$F46-$G46,0))</f>
        <v/>
      </c>
      <c r="K46" s="14">
        <f>IF($F46="","",IF($F46&lt;=0,"No hours available",IF($I46&gt;0,"Overallocated",IF($H46&gt;Capacity!$G$3,"No slack",IF($H46&gt;=Capacity!$C$3,"On target","Spare capacity")))))</f>
        <v/>
      </c>
      <c r="L46" s="15">
        <f>IF(OR($A46="",$B46=""),"",COUNTIFS(Allocations!$A$5:$A$204,$A46,Allocations!$C$5:$C$204,$B46,Allocations!$B$5:$B$204,"&lt;&gt;"))</f>
        <v/>
      </c>
      <c r="M46" s="9" t="n"/>
      <c r="N46" s="9" t="n"/>
    </row>
    <row r="47">
      <c r="A47" s="9" t="n"/>
      <c r="B47" s="6" t="n"/>
      <c r="C47" s="10" t="n"/>
      <c r="D47" s="11">
        <f>IF(OR($A47="",$B47=""),"",SUMIFS(Leave!$G$5:$G$204,Leave!$A$5:$A$204,$A47,Leave!$H$5:$H$204,$B47))</f>
        <v/>
      </c>
      <c r="E47" s="10" t="n"/>
      <c r="F47" s="12">
        <f>IF(OR($A47="",$C47=""),"",$C47-$D47-$E47)</f>
        <v/>
      </c>
      <c r="G47" s="11">
        <f>IF(OR($A47="",$B47=""),"",SUMIFS(Allocations!$D$5:$D$204,Allocations!$A$5:$A$204,$A47,Allocations!$C$5:$C$204,$B47))</f>
        <v/>
      </c>
      <c r="H47" s="13">
        <f>IF($F47="","",IF($F47=0,"",IFERROR($G47/$F47,"")))</f>
        <v/>
      </c>
      <c r="I47" s="11">
        <f>IF($F47="","",IF($G47&gt;$F47,$G47-$F47,0))</f>
        <v/>
      </c>
      <c r="J47" s="11">
        <f>IF($F47="","",IF($F47&gt;$G47,$F47-$G47,0))</f>
        <v/>
      </c>
      <c r="K47" s="14">
        <f>IF($F47="","",IF($F47&lt;=0,"No hours available",IF($I47&gt;0,"Overallocated",IF($H47&gt;Capacity!$G$3,"No slack",IF($H47&gt;=Capacity!$C$3,"On target","Spare capacity")))))</f>
        <v/>
      </c>
      <c r="L47" s="15">
        <f>IF(OR($A47="",$B47=""),"",COUNTIFS(Allocations!$A$5:$A$204,$A47,Allocations!$C$5:$C$204,$B47,Allocations!$B$5:$B$204,"&lt;&gt;"))</f>
        <v/>
      </c>
      <c r="M47" s="9" t="n"/>
      <c r="N47" s="9" t="n"/>
    </row>
    <row r="48">
      <c r="A48" s="9" t="n"/>
      <c r="B48" s="6" t="n"/>
      <c r="C48" s="10" t="n"/>
      <c r="D48" s="11">
        <f>IF(OR($A48="",$B48=""),"",SUMIFS(Leave!$G$5:$G$204,Leave!$A$5:$A$204,$A48,Leave!$H$5:$H$204,$B48))</f>
        <v/>
      </c>
      <c r="E48" s="10" t="n"/>
      <c r="F48" s="12">
        <f>IF(OR($A48="",$C48=""),"",$C48-$D48-$E48)</f>
        <v/>
      </c>
      <c r="G48" s="11">
        <f>IF(OR($A48="",$B48=""),"",SUMIFS(Allocations!$D$5:$D$204,Allocations!$A$5:$A$204,$A48,Allocations!$C$5:$C$204,$B48))</f>
        <v/>
      </c>
      <c r="H48" s="13">
        <f>IF($F48="","",IF($F48=0,"",IFERROR($G48/$F48,"")))</f>
        <v/>
      </c>
      <c r="I48" s="11">
        <f>IF($F48="","",IF($G48&gt;$F48,$G48-$F48,0))</f>
        <v/>
      </c>
      <c r="J48" s="11">
        <f>IF($F48="","",IF($F48&gt;$G48,$F48-$G48,0))</f>
        <v/>
      </c>
      <c r="K48" s="14">
        <f>IF($F48="","",IF($F48&lt;=0,"No hours available",IF($I48&gt;0,"Overallocated",IF($H48&gt;Capacity!$G$3,"No slack",IF($H48&gt;=Capacity!$C$3,"On target","Spare capacity")))))</f>
        <v/>
      </c>
      <c r="L48" s="15">
        <f>IF(OR($A48="",$B48=""),"",COUNTIFS(Allocations!$A$5:$A$204,$A48,Allocations!$C$5:$C$204,$B48,Allocations!$B$5:$B$204,"&lt;&gt;"))</f>
        <v/>
      </c>
      <c r="M48" s="9" t="n"/>
      <c r="N48" s="9" t="n"/>
    </row>
    <row r="49">
      <c r="A49" s="9" t="n"/>
      <c r="B49" s="6" t="n"/>
      <c r="C49" s="10" t="n"/>
      <c r="D49" s="11">
        <f>IF(OR($A49="",$B49=""),"",SUMIFS(Leave!$G$5:$G$204,Leave!$A$5:$A$204,$A49,Leave!$H$5:$H$204,$B49))</f>
        <v/>
      </c>
      <c r="E49" s="10" t="n"/>
      <c r="F49" s="12">
        <f>IF(OR($A49="",$C49=""),"",$C49-$D49-$E49)</f>
        <v/>
      </c>
      <c r="G49" s="11">
        <f>IF(OR($A49="",$B49=""),"",SUMIFS(Allocations!$D$5:$D$204,Allocations!$A$5:$A$204,$A49,Allocations!$C$5:$C$204,$B49))</f>
        <v/>
      </c>
      <c r="H49" s="13">
        <f>IF($F49="","",IF($F49=0,"",IFERROR($G49/$F49,"")))</f>
        <v/>
      </c>
      <c r="I49" s="11">
        <f>IF($F49="","",IF($G49&gt;$F49,$G49-$F49,0))</f>
        <v/>
      </c>
      <c r="J49" s="11">
        <f>IF($F49="","",IF($F49&gt;$G49,$F49-$G49,0))</f>
        <v/>
      </c>
      <c r="K49" s="14">
        <f>IF($F49="","",IF($F49&lt;=0,"No hours available",IF($I49&gt;0,"Overallocated",IF($H49&gt;Capacity!$G$3,"No slack",IF($H49&gt;=Capacity!$C$3,"On target","Spare capacity")))))</f>
        <v/>
      </c>
      <c r="L49" s="15">
        <f>IF(OR($A49="",$B49=""),"",COUNTIFS(Allocations!$A$5:$A$204,$A49,Allocations!$C$5:$C$204,$B49,Allocations!$B$5:$B$204,"&lt;&gt;"))</f>
        <v/>
      </c>
      <c r="M49" s="9" t="n"/>
      <c r="N49" s="9" t="n"/>
    </row>
    <row r="50">
      <c r="A50" s="9" t="n"/>
      <c r="B50" s="6" t="n"/>
      <c r="C50" s="10" t="n"/>
      <c r="D50" s="11">
        <f>IF(OR($A50="",$B50=""),"",SUMIFS(Leave!$G$5:$G$204,Leave!$A$5:$A$204,$A50,Leave!$H$5:$H$204,$B50))</f>
        <v/>
      </c>
      <c r="E50" s="10" t="n"/>
      <c r="F50" s="12">
        <f>IF(OR($A50="",$C50=""),"",$C50-$D50-$E50)</f>
        <v/>
      </c>
      <c r="G50" s="11">
        <f>IF(OR($A50="",$B50=""),"",SUMIFS(Allocations!$D$5:$D$204,Allocations!$A$5:$A$204,$A50,Allocations!$C$5:$C$204,$B50))</f>
        <v/>
      </c>
      <c r="H50" s="13">
        <f>IF($F50="","",IF($F50=0,"",IFERROR($G50/$F50,"")))</f>
        <v/>
      </c>
      <c r="I50" s="11">
        <f>IF($F50="","",IF($G50&gt;$F50,$G50-$F50,0))</f>
        <v/>
      </c>
      <c r="J50" s="11">
        <f>IF($F50="","",IF($F50&gt;$G50,$F50-$G50,0))</f>
        <v/>
      </c>
      <c r="K50" s="14">
        <f>IF($F50="","",IF($F50&lt;=0,"No hours available",IF($I50&gt;0,"Overallocated",IF($H50&gt;Capacity!$G$3,"No slack",IF($H50&gt;=Capacity!$C$3,"On target","Spare capacity")))))</f>
        <v/>
      </c>
      <c r="L50" s="15">
        <f>IF(OR($A50="",$B50=""),"",COUNTIFS(Allocations!$A$5:$A$204,$A50,Allocations!$C$5:$C$204,$B50,Allocations!$B$5:$B$204,"&lt;&gt;"))</f>
        <v/>
      </c>
      <c r="M50" s="9" t="n"/>
      <c r="N50" s="9" t="n"/>
    </row>
    <row r="51">
      <c r="A51" s="9" t="n"/>
      <c r="B51" s="6" t="n"/>
      <c r="C51" s="10" t="n"/>
      <c r="D51" s="11">
        <f>IF(OR($A51="",$B51=""),"",SUMIFS(Leave!$G$5:$G$204,Leave!$A$5:$A$204,$A51,Leave!$H$5:$H$204,$B51))</f>
        <v/>
      </c>
      <c r="E51" s="10" t="n"/>
      <c r="F51" s="12">
        <f>IF(OR($A51="",$C51=""),"",$C51-$D51-$E51)</f>
        <v/>
      </c>
      <c r="G51" s="11">
        <f>IF(OR($A51="",$B51=""),"",SUMIFS(Allocations!$D$5:$D$204,Allocations!$A$5:$A$204,$A51,Allocations!$C$5:$C$204,$B51))</f>
        <v/>
      </c>
      <c r="H51" s="13">
        <f>IF($F51="","",IF($F51=0,"",IFERROR($G51/$F51,"")))</f>
        <v/>
      </c>
      <c r="I51" s="11">
        <f>IF($F51="","",IF($G51&gt;$F51,$G51-$F51,0))</f>
        <v/>
      </c>
      <c r="J51" s="11">
        <f>IF($F51="","",IF($F51&gt;$G51,$F51-$G51,0))</f>
        <v/>
      </c>
      <c r="K51" s="14">
        <f>IF($F51="","",IF($F51&lt;=0,"No hours available",IF($I51&gt;0,"Overallocated",IF($H51&gt;Capacity!$G$3,"No slack",IF($H51&gt;=Capacity!$C$3,"On target","Spare capacity")))))</f>
        <v/>
      </c>
      <c r="L51" s="15">
        <f>IF(OR($A51="",$B51=""),"",COUNTIFS(Allocations!$A$5:$A$204,$A51,Allocations!$C$5:$C$204,$B51,Allocations!$B$5:$B$204,"&lt;&gt;"))</f>
        <v/>
      </c>
      <c r="M51" s="9" t="n"/>
      <c r="N51" s="9" t="n"/>
    </row>
    <row r="52">
      <c r="A52" s="9" t="n"/>
      <c r="B52" s="6" t="n"/>
      <c r="C52" s="10" t="n"/>
      <c r="D52" s="11">
        <f>IF(OR($A52="",$B52=""),"",SUMIFS(Leave!$G$5:$G$204,Leave!$A$5:$A$204,$A52,Leave!$H$5:$H$204,$B52))</f>
        <v/>
      </c>
      <c r="E52" s="10" t="n"/>
      <c r="F52" s="12">
        <f>IF(OR($A52="",$C52=""),"",$C52-$D52-$E52)</f>
        <v/>
      </c>
      <c r="G52" s="11">
        <f>IF(OR($A52="",$B52=""),"",SUMIFS(Allocations!$D$5:$D$204,Allocations!$A$5:$A$204,$A52,Allocations!$C$5:$C$204,$B52))</f>
        <v/>
      </c>
      <c r="H52" s="13">
        <f>IF($F52="","",IF($F52=0,"",IFERROR($G52/$F52,"")))</f>
        <v/>
      </c>
      <c r="I52" s="11">
        <f>IF($F52="","",IF($G52&gt;$F52,$G52-$F52,0))</f>
        <v/>
      </c>
      <c r="J52" s="11">
        <f>IF($F52="","",IF($F52&gt;$G52,$F52-$G52,0))</f>
        <v/>
      </c>
      <c r="K52" s="14">
        <f>IF($F52="","",IF($F52&lt;=0,"No hours available",IF($I52&gt;0,"Overallocated",IF($H52&gt;Capacity!$G$3,"No slack",IF($H52&gt;=Capacity!$C$3,"On target","Spare capacity")))))</f>
        <v/>
      </c>
      <c r="L52" s="15">
        <f>IF(OR($A52="",$B52=""),"",COUNTIFS(Allocations!$A$5:$A$204,$A52,Allocations!$C$5:$C$204,$B52,Allocations!$B$5:$B$204,"&lt;&gt;"))</f>
        <v/>
      </c>
      <c r="M52" s="9" t="n"/>
      <c r="N52" s="9" t="n"/>
    </row>
    <row r="53">
      <c r="A53" s="9" t="n"/>
      <c r="B53" s="6" t="n"/>
      <c r="C53" s="10" t="n"/>
      <c r="D53" s="11">
        <f>IF(OR($A53="",$B53=""),"",SUMIFS(Leave!$G$5:$G$204,Leave!$A$5:$A$204,$A53,Leave!$H$5:$H$204,$B53))</f>
        <v/>
      </c>
      <c r="E53" s="10" t="n"/>
      <c r="F53" s="12">
        <f>IF(OR($A53="",$C53=""),"",$C53-$D53-$E53)</f>
        <v/>
      </c>
      <c r="G53" s="11">
        <f>IF(OR($A53="",$B53=""),"",SUMIFS(Allocations!$D$5:$D$204,Allocations!$A$5:$A$204,$A53,Allocations!$C$5:$C$204,$B53))</f>
        <v/>
      </c>
      <c r="H53" s="13">
        <f>IF($F53="","",IF($F53=0,"",IFERROR($G53/$F53,"")))</f>
        <v/>
      </c>
      <c r="I53" s="11">
        <f>IF($F53="","",IF($G53&gt;$F53,$G53-$F53,0))</f>
        <v/>
      </c>
      <c r="J53" s="11">
        <f>IF($F53="","",IF($F53&gt;$G53,$F53-$G53,0))</f>
        <v/>
      </c>
      <c r="K53" s="14">
        <f>IF($F53="","",IF($F53&lt;=0,"No hours available",IF($I53&gt;0,"Overallocated",IF($H53&gt;Capacity!$G$3,"No slack",IF($H53&gt;=Capacity!$C$3,"On target","Spare capacity")))))</f>
        <v/>
      </c>
      <c r="L53" s="15">
        <f>IF(OR($A53="",$B53=""),"",COUNTIFS(Allocations!$A$5:$A$204,$A53,Allocations!$C$5:$C$204,$B53,Allocations!$B$5:$B$204,"&lt;&gt;"))</f>
        <v/>
      </c>
      <c r="M53" s="9" t="n"/>
      <c r="N53" s="9" t="n"/>
    </row>
    <row r="54">
      <c r="A54" s="9" t="n"/>
      <c r="B54" s="6" t="n"/>
      <c r="C54" s="10" t="n"/>
      <c r="D54" s="11">
        <f>IF(OR($A54="",$B54=""),"",SUMIFS(Leave!$G$5:$G$204,Leave!$A$5:$A$204,$A54,Leave!$H$5:$H$204,$B54))</f>
        <v/>
      </c>
      <c r="E54" s="10" t="n"/>
      <c r="F54" s="12">
        <f>IF(OR($A54="",$C54=""),"",$C54-$D54-$E54)</f>
        <v/>
      </c>
      <c r="G54" s="11">
        <f>IF(OR($A54="",$B54=""),"",SUMIFS(Allocations!$D$5:$D$204,Allocations!$A$5:$A$204,$A54,Allocations!$C$5:$C$204,$B54))</f>
        <v/>
      </c>
      <c r="H54" s="13">
        <f>IF($F54="","",IF($F54=0,"",IFERROR($G54/$F54,"")))</f>
        <v/>
      </c>
      <c r="I54" s="11">
        <f>IF($F54="","",IF($G54&gt;$F54,$G54-$F54,0))</f>
        <v/>
      </c>
      <c r="J54" s="11">
        <f>IF($F54="","",IF($F54&gt;$G54,$F54-$G54,0))</f>
        <v/>
      </c>
      <c r="K54" s="14">
        <f>IF($F54="","",IF($F54&lt;=0,"No hours available",IF($I54&gt;0,"Overallocated",IF($H54&gt;Capacity!$G$3,"No slack",IF($H54&gt;=Capacity!$C$3,"On target","Spare capacity")))))</f>
        <v/>
      </c>
      <c r="L54" s="15">
        <f>IF(OR($A54="",$B54=""),"",COUNTIFS(Allocations!$A$5:$A$204,$A54,Allocations!$C$5:$C$204,$B54,Allocations!$B$5:$B$204,"&lt;&gt;"))</f>
        <v/>
      </c>
      <c r="M54" s="9" t="n"/>
      <c r="N54" s="9" t="n"/>
    </row>
    <row r="55">
      <c r="A55" s="9" t="n"/>
      <c r="B55" s="6" t="n"/>
      <c r="C55" s="10" t="n"/>
      <c r="D55" s="11">
        <f>IF(OR($A55="",$B55=""),"",SUMIFS(Leave!$G$5:$G$204,Leave!$A$5:$A$204,$A55,Leave!$H$5:$H$204,$B55))</f>
        <v/>
      </c>
      <c r="E55" s="10" t="n"/>
      <c r="F55" s="12">
        <f>IF(OR($A55="",$C55=""),"",$C55-$D55-$E55)</f>
        <v/>
      </c>
      <c r="G55" s="11">
        <f>IF(OR($A55="",$B55=""),"",SUMIFS(Allocations!$D$5:$D$204,Allocations!$A$5:$A$204,$A55,Allocations!$C$5:$C$204,$B55))</f>
        <v/>
      </c>
      <c r="H55" s="13">
        <f>IF($F55="","",IF($F55=0,"",IFERROR($G55/$F55,"")))</f>
        <v/>
      </c>
      <c r="I55" s="11">
        <f>IF($F55="","",IF($G55&gt;$F55,$G55-$F55,0))</f>
        <v/>
      </c>
      <c r="J55" s="11">
        <f>IF($F55="","",IF($F55&gt;$G55,$F55-$G55,0))</f>
        <v/>
      </c>
      <c r="K55" s="14">
        <f>IF($F55="","",IF($F55&lt;=0,"No hours available",IF($I55&gt;0,"Overallocated",IF($H55&gt;Capacity!$G$3,"No slack",IF($H55&gt;=Capacity!$C$3,"On target","Spare capacity")))))</f>
        <v/>
      </c>
      <c r="L55" s="15">
        <f>IF(OR($A55="",$B55=""),"",COUNTIFS(Allocations!$A$5:$A$204,$A55,Allocations!$C$5:$C$204,$B55,Allocations!$B$5:$B$204,"&lt;&gt;"))</f>
        <v/>
      </c>
      <c r="M55" s="9" t="n"/>
      <c r="N55" s="9" t="n"/>
    </row>
    <row r="56">
      <c r="A56" s="9" t="n"/>
      <c r="B56" s="6" t="n"/>
      <c r="C56" s="10" t="n"/>
      <c r="D56" s="11">
        <f>IF(OR($A56="",$B56=""),"",SUMIFS(Leave!$G$5:$G$204,Leave!$A$5:$A$204,$A56,Leave!$H$5:$H$204,$B56))</f>
        <v/>
      </c>
      <c r="E56" s="10" t="n"/>
      <c r="F56" s="12">
        <f>IF(OR($A56="",$C56=""),"",$C56-$D56-$E56)</f>
        <v/>
      </c>
      <c r="G56" s="11">
        <f>IF(OR($A56="",$B56=""),"",SUMIFS(Allocations!$D$5:$D$204,Allocations!$A$5:$A$204,$A56,Allocations!$C$5:$C$204,$B56))</f>
        <v/>
      </c>
      <c r="H56" s="13">
        <f>IF($F56="","",IF($F56=0,"",IFERROR($G56/$F56,"")))</f>
        <v/>
      </c>
      <c r="I56" s="11">
        <f>IF($F56="","",IF($G56&gt;$F56,$G56-$F56,0))</f>
        <v/>
      </c>
      <c r="J56" s="11">
        <f>IF($F56="","",IF($F56&gt;$G56,$F56-$G56,0))</f>
        <v/>
      </c>
      <c r="K56" s="14">
        <f>IF($F56="","",IF($F56&lt;=0,"No hours available",IF($I56&gt;0,"Overallocated",IF($H56&gt;Capacity!$G$3,"No slack",IF($H56&gt;=Capacity!$C$3,"On target","Spare capacity")))))</f>
        <v/>
      </c>
      <c r="L56" s="15">
        <f>IF(OR($A56="",$B56=""),"",COUNTIFS(Allocations!$A$5:$A$204,$A56,Allocations!$C$5:$C$204,$B56,Allocations!$B$5:$B$204,"&lt;&gt;"))</f>
        <v/>
      </c>
      <c r="M56" s="9" t="n"/>
      <c r="N56" s="9" t="n"/>
    </row>
    <row r="57">
      <c r="A57" s="9" t="n"/>
      <c r="B57" s="6" t="n"/>
      <c r="C57" s="10" t="n"/>
      <c r="D57" s="11">
        <f>IF(OR($A57="",$B57=""),"",SUMIFS(Leave!$G$5:$G$204,Leave!$A$5:$A$204,$A57,Leave!$H$5:$H$204,$B57))</f>
        <v/>
      </c>
      <c r="E57" s="10" t="n"/>
      <c r="F57" s="12">
        <f>IF(OR($A57="",$C57=""),"",$C57-$D57-$E57)</f>
        <v/>
      </c>
      <c r="G57" s="11">
        <f>IF(OR($A57="",$B57=""),"",SUMIFS(Allocations!$D$5:$D$204,Allocations!$A$5:$A$204,$A57,Allocations!$C$5:$C$204,$B57))</f>
        <v/>
      </c>
      <c r="H57" s="13">
        <f>IF($F57="","",IF($F57=0,"",IFERROR($G57/$F57,"")))</f>
        <v/>
      </c>
      <c r="I57" s="11">
        <f>IF($F57="","",IF($G57&gt;$F57,$G57-$F57,0))</f>
        <v/>
      </c>
      <c r="J57" s="11">
        <f>IF($F57="","",IF($F57&gt;$G57,$F57-$G57,0))</f>
        <v/>
      </c>
      <c r="K57" s="14">
        <f>IF($F57="","",IF($F57&lt;=0,"No hours available",IF($I57&gt;0,"Overallocated",IF($H57&gt;Capacity!$G$3,"No slack",IF($H57&gt;=Capacity!$C$3,"On target","Spare capacity")))))</f>
        <v/>
      </c>
      <c r="L57" s="15">
        <f>IF(OR($A57="",$B57=""),"",COUNTIFS(Allocations!$A$5:$A$204,$A57,Allocations!$C$5:$C$204,$B57,Allocations!$B$5:$B$204,"&lt;&gt;"))</f>
        <v/>
      </c>
      <c r="M57" s="9" t="n"/>
      <c r="N57" s="9" t="n"/>
    </row>
    <row r="58">
      <c r="A58" s="9" t="n"/>
      <c r="B58" s="6" t="n"/>
      <c r="C58" s="10" t="n"/>
      <c r="D58" s="11">
        <f>IF(OR($A58="",$B58=""),"",SUMIFS(Leave!$G$5:$G$204,Leave!$A$5:$A$204,$A58,Leave!$H$5:$H$204,$B58))</f>
        <v/>
      </c>
      <c r="E58" s="10" t="n"/>
      <c r="F58" s="12">
        <f>IF(OR($A58="",$C58=""),"",$C58-$D58-$E58)</f>
        <v/>
      </c>
      <c r="G58" s="11">
        <f>IF(OR($A58="",$B58=""),"",SUMIFS(Allocations!$D$5:$D$204,Allocations!$A$5:$A$204,$A58,Allocations!$C$5:$C$204,$B58))</f>
        <v/>
      </c>
      <c r="H58" s="13">
        <f>IF($F58="","",IF($F58=0,"",IFERROR($G58/$F58,"")))</f>
        <v/>
      </c>
      <c r="I58" s="11">
        <f>IF($F58="","",IF($G58&gt;$F58,$G58-$F58,0))</f>
        <v/>
      </c>
      <c r="J58" s="11">
        <f>IF($F58="","",IF($F58&gt;$G58,$F58-$G58,0))</f>
        <v/>
      </c>
      <c r="K58" s="14">
        <f>IF($F58="","",IF($F58&lt;=0,"No hours available",IF($I58&gt;0,"Overallocated",IF($H58&gt;Capacity!$G$3,"No slack",IF($H58&gt;=Capacity!$C$3,"On target","Spare capacity")))))</f>
        <v/>
      </c>
      <c r="L58" s="15">
        <f>IF(OR($A58="",$B58=""),"",COUNTIFS(Allocations!$A$5:$A$204,$A58,Allocations!$C$5:$C$204,$B58,Allocations!$B$5:$B$204,"&lt;&gt;"))</f>
        <v/>
      </c>
      <c r="M58" s="9" t="n"/>
      <c r="N58" s="9" t="n"/>
    </row>
    <row r="59">
      <c r="A59" s="9" t="n"/>
      <c r="B59" s="6" t="n"/>
      <c r="C59" s="10" t="n"/>
      <c r="D59" s="11">
        <f>IF(OR($A59="",$B59=""),"",SUMIFS(Leave!$G$5:$G$204,Leave!$A$5:$A$204,$A59,Leave!$H$5:$H$204,$B59))</f>
        <v/>
      </c>
      <c r="E59" s="10" t="n"/>
      <c r="F59" s="12">
        <f>IF(OR($A59="",$C59=""),"",$C59-$D59-$E59)</f>
        <v/>
      </c>
      <c r="G59" s="11">
        <f>IF(OR($A59="",$B59=""),"",SUMIFS(Allocations!$D$5:$D$204,Allocations!$A$5:$A$204,$A59,Allocations!$C$5:$C$204,$B59))</f>
        <v/>
      </c>
      <c r="H59" s="13">
        <f>IF($F59="","",IF($F59=0,"",IFERROR($G59/$F59,"")))</f>
        <v/>
      </c>
      <c r="I59" s="11">
        <f>IF($F59="","",IF($G59&gt;$F59,$G59-$F59,0))</f>
        <v/>
      </c>
      <c r="J59" s="11">
        <f>IF($F59="","",IF($F59&gt;$G59,$F59-$G59,0))</f>
        <v/>
      </c>
      <c r="K59" s="14">
        <f>IF($F59="","",IF($F59&lt;=0,"No hours available",IF($I59&gt;0,"Overallocated",IF($H59&gt;Capacity!$G$3,"No slack",IF($H59&gt;=Capacity!$C$3,"On target","Spare capacity")))))</f>
        <v/>
      </c>
      <c r="L59" s="15">
        <f>IF(OR($A59="",$B59=""),"",COUNTIFS(Allocations!$A$5:$A$204,$A59,Allocations!$C$5:$C$204,$B59,Allocations!$B$5:$B$204,"&lt;&gt;"))</f>
        <v/>
      </c>
      <c r="M59" s="9" t="n"/>
      <c r="N59" s="9" t="n"/>
    </row>
    <row r="60">
      <c r="A60" s="9" t="n"/>
      <c r="B60" s="6" t="n"/>
      <c r="C60" s="10" t="n"/>
      <c r="D60" s="11">
        <f>IF(OR($A60="",$B60=""),"",SUMIFS(Leave!$G$5:$G$204,Leave!$A$5:$A$204,$A60,Leave!$H$5:$H$204,$B60))</f>
        <v/>
      </c>
      <c r="E60" s="10" t="n"/>
      <c r="F60" s="12">
        <f>IF(OR($A60="",$C60=""),"",$C60-$D60-$E60)</f>
        <v/>
      </c>
      <c r="G60" s="11">
        <f>IF(OR($A60="",$B60=""),"",SUMIFS(Allocations!$D$5:$D$204,Allocations!$A$5:$A$204,$A60,Allocations!$C$5:$C$204,$B60))</f>
        <v/>
      </c>
      <c r="H60" s="13">
        <f>IF($F60="","",IF($F60=0,"",IFERROR($G60/$F60,"")))</f>
        <v/>
      </c>
      <c r="I60" s="11">
        <f>IF($F60="","",IF($G60&gt;$F60,$G60-$F60,0))</f>
        <v/>
      </c>
      <c r="J60" s="11">
        <f>IF($F60="","",IF($F60&gt;$G60,$F60-$G60,0))</f>
        <v/>
      </c>
      <c r="K60" s="14">
        <f>IF($F60="","",IF($F60&lt;=0,"No hours available",IF($I60&gt;0,"Overallocated",IF($H60&gt;Capacity!$G$3,"No slack",IF($H60&gt;=Capacity!$C$3,"On target","Spare capacity")))))</f>
        <v/>
      </c>
      <c r="L60" s="15">
        <f>IF(OR($A60="",$B60=""),"",COUNTIFS(Allocations!$A$5:$A$204,$A60,Allocations!$C$5:$C$204,$B60,Allocations!$B$5:$B$204,"&lt;&gt;"))</f>
        <v/>
      </c>
      <c r="M60" s="9" t="n"/>
      <c r="N60" s="9" t="n"/>
    </row>
    <row r="61">
      <c r="A61" s="9" t="n"/>
      <c r="B61" s="6" t="n"/>
      <c r="C61" s="10" t="n"/>
      <c r="D61" s="11">
        <f>IF(OR($A61="",$B61=""),"",SUMIFS(Leave!$G$5:$G$204,Leave!$A$5:$A$204,$A61,Leave!$H$5:$H$204,$B61))</f>
        <v/>
      </c>
      <c r="E61" s="10" t="n"/>
      <c r="F61" s="12">
        <f>IF(OR($A61="",$C61=""),"",$C61-$D61-$E61)</f>
        <v/>
      </c>
      <c r="G61" s="11">
        <f>IF(OR($A61="",$B61=""),"",SUMIFS(Allocations!$D$5:$D$204,Allocations!$A$5:$A$204,$A61,Allocations!$C$5:$C$204,$B61))</f>
        <v/>
      </c>
      <c r="H61" s="13">
        <f>IF($F61="","",IF($F61=0,"",IFERROR($G61/$F61,"")))</f>
        <v/>
      </c>
      <c r="I61" s="11">
        <f>IF($F61="","",IF($G61&gt;$F61,$G61-$F61,0))</f>
        <v/>
      </c>
      <c r="J61" s="11">
        <f>IF($F61="","",IF($F61&gt;$G61,$F61-$G61,0))</f>
        <v/>
      </c>
      <c r="K61" s="14">
        <f>IF($F61="","",IF($F61&lt;=0,"No hours available",IF($I61&gt;0,"Overallocated",IF($H61&gt;Capacity!$G$3,"No slack",IF($H61&gt;=Capacity!$C$3,"On target","Spare capacity")))))</f>
        <v/>
      </c>
      <c r="L61" s="15">
        <f>IF(OR($A61="",$B61=""),"",COUNTIFS(Allocations!$A$5:$A$204,$A61,Allocations!$C$5:$C$204,$B61,Allocations!$B$5:$B$204,"&lt;&gt;"))</f>
        <v/>
      </c>
      <c r="M61" s="9" t="n"/>
      <c r="N61" s="9" t="n"/>
    </row>
    <row r="62">
      <c r="A62" s="9" t="n"/>
      <c r="B62" s="6" t="n"/>
      <c r="C62" s="10" t="n"/>
      <c r="D62" s="11">
        <f>IF(OR($A62="",$B62=""),"",SUMIFS(Leave!$G$5:$G$204,Leave!$A$5:$A$204,$A62,Leave!$H$5:$H$204,$B62))</f>
        <v/>
      </c>
      <c r="E62" s="10" t="n"/>
      <c r="F62" s="12">
        <f>IF(OR($A62="",$C62=""),"",$C62-$D62-$E62)</f>
        <v/>
      </c>
      <c r="G62" s="11">
        <f>IF(OR($A62="",$B62=""),"",SUMIFS(Allocations!$D$5:$D$204,Allocations!$A$5:$A$204,$A62,Allocations!$C$5:$C$204,$B62))</f>
        <v/>
      </c>
      <c r="H62" s="13">
        <f>IF($F62="","",IF($F62=0,"",IFERROR($G62/$F62,"")))</f>
        <v/>
      </c>
      <c r="I62" s="11">
        <f>IF($F62="","",IF($G62&gt;$F62,$G62-$F62,0))</f>
        <v/>
      </c>
      <c r="J62" s="11">
        <f>IF($F62="","",IF($F62&gt;$G62,$F62-$G62,0))</f>
        <v/>
      </c>
      <c r="K62" s="14">
        <f>IF($F62="","",IF($F62&lt;=0,"No hours available",IF($I62&gt;0,"Overallocated",IF($H62&gt;Capacity!$G$3,"No slack",IF($H62&gt;=Capacity!$C$3,"On target","Spare capacity")))))</f>
        <v/>
      </c>
      <c r="L62" s="15">
        <f>IF(OR($A62="",$B62=""),"",COUNTIFS(Allocations!$A$5:$A$204,$A62,Allocations!$C$5:$C$204,$B62,Allocations!$B$5:$B$204,"&lt;&gt;"))</f>
        <v/>
      </c>
      <c r="M62" s="9" t="n"/>
      <c r="N62" s="9" t="n"/>
    </row>
    <row r="63">
      <c r="A63" s="9" t="n"/>
      <c r="B63" s="6" t="n"/>
      <c r="C63" s="10" t="n"/>
      <c r="D63" s="11">
        <f>IF(OR($A63="",$B63=""),"",SUMIFS(Leave!$G$5:$G$204,Leave!$A$5:$A$204,$A63,Leave!$H$5:$H$204,$B63))</f>
        <v/>
      </c>
      <c r="E63" s="10" t="n"/>
      <c r="F63" s="12">
        <f>IF(OR($A63="",$C63=""),"",$C63-$D63-$E63)</f>
        <v/>
      </c>
      <c r="G63" s="11">
        <f>IF(OR($A63="",$B63=""),"",SUMIFS(Allocations!$D$5:$D$204,Allocations!$A$5:$A$204,$A63,Allocations!$C$5:$C$204,$B63))</f>
        <v/>
      </c>
      <c r="H63" s="13">
        <f>IF($F63="","",IF($F63=0,"",IFERROR($G63/$F63,"")))</f>
        <v/>
      </c>
      <c r="I63" s="11">
        <f>IF($F63="","",IF($G63&gt;$F63,$G63-$F63,0))</f>
        <v/>
      </c>
      <c r="J63" s="11">
        <f>IF($F63="","",IF($F63&gt;$G63,$F63-$G63,0))</f>
        <v/>
      </c>
      <c r="K63" s="14">
        <f>IF($F63="","",IF($F63&lt;=0,"No hours available",IF($I63&gt;0,"Overallocated",IF($H63&gt;Capacity!$G$3,"No slack",IF($H63&gt;=Capacity!$C$3,"On target","Spare capacity")))))</f>
        <v/>
      </c>
      <c r="L63" s="15">
        <f>IF(OR($A63="",$B63=""),"",COUNTIFS(Allocations!$A$5:$A$204,$A63,Allocations!$C$5:$C$204,$B63,Allocations!$B$5:$B$204,"&lt;&gt;"))</f>
        <v/>
      </c>
      <c r="M63" s="9" t="n"/>
      <c r="N63" s="9" t="n"/>
    </row>
    <row r="64">
      <c r="A64" s="9" t="n"/>
      <c r="B64" s="6" t="n"/>
      <c r="C64" s="10" t="n"/>
      <c r="D64" s="11">
        <f>IF(OR($A64="",$B64=""),"",SUMIFS(Leave!$G$5:$G$204,Leave!$A$5:$A$204,$A64,Leave!$H$5:$H$204,$B64))</f>
        <v/>
      </c>
      <c r="E64" s="10" t="n"/>
      <c r="F64" s="12">
        <f>IF(OR($A64="",$C64=""),"",$C64-$D64-$E64)</f>
        <v/>
      </c>
      <c r="G64" s="11">
        <f>IF(OR($A64="",$B64=""),"",SUMIFS(Allocations!$D$5:$D$204,Allocations!$A$5:$A$204,$A64,Allocations!$C$5:$C$204,$B64))</f>
        <v/>
      </c>
      <c r="H64" s="13">
        <f>IF($F64="","",IF($F64=0,"",IFERROR($G64/$F64,"")))</f>
        <v/>
      </c>
      <c r="I64" s="11">
        <f>IF($F64="","",IF($G64&gt;$F64,$G64-$F64,0))</f>
        <v/>
      </c>
      <c r="J64" s="11">
        <f>IF($F64="","",IF($F64&gt;$G64,$F64-$G64,0))</f>
        <v/>
      </c>
      <c r="K64" s="14">
        <f>IF($F64="","",IF($F64&lt;=0,"No hours available",IF($I64&gt;0,"Overallocated",IF($H64&gt;Capacity!$G$3,"No slack",IF($H64&gt;=Capacity!$C$3,"On target","Spare capacity")))))</f>
        <v/>
      </c>
      <c r="L64" s="15">
        <f>IF(OR($A64="",$B64=""),"",COUNTIFS(Allocations!$A$5:$A$204,$A64,Allocations!$C$5:$C$204,$B64,Allocations!$B$5:$B$204,"&lt;&gt;"))</f>
        <v/>
      </c>
      <c r="M64" s="9" t="n"/>
      <c r="N64" s="9" t="n"/>
    </row>
    <row r="65">
      <c r="A65" s="9" t="n"/>
      <c r="B65" s="6" t="n"/>
      <c r="C65" s="10" t="n"/>
      <c r="D65" s="11">
        <f>IF(OR($A65="",$B65=""),"",SUMIFS(Leave!$G$5:$G$204,Leave!$A$5:$A$204,$A65,Leave!$H$5:$H$204,$B65))</f>
        <v/>
      </c>
      <c r="E65" s="10" t="n"/>
      <c r="F65" s="12">
        <f>IF(OR($A65="",$C65=""),"",$C65-$D65-$E65)</f>
        <v/>
      </c>
      <c r="G65" s="11">
        <f>IF(OR($A65="",$B65=""),"",SUMIFS(Allocations!$D$5:$D$204,Allocations!$A$5:$A$204,$A65,Allocations!$C$5:$C$204,$B65))</f>
        <v/>
      </c>
      <c r="H65" s="13">
        <f>IF($F65="","",IF($F65=0,"",IFERROR($G65/$F65,"")))</f>
        <v/>
      </c>
      <c r="I65" s="11">
        <f>IF($F65="","",IF($G65&gt;$F65,$G65-$F65,0))</f>
        <v/>
      </c>
      <c r="J65" s="11">
        <f>IF($F65="","",IF($F65&gt;$G65,$F65-$G65,0))</f>
        <v/>
      </c>
      <c r="K65" s="14">
        <f>IF($F65="","",IF($F65&lt;=0,"No hours available",IF($I65&gt;0,"Overallocated",IF($H65&gt;Capacity!$G$3,"No slack",IF($H65&gt;=Capacity!$C$3,"On target","Spare capacity")))))</f>
        <v/>
      </c>
      <c r="L65" s="15">
        <f>IF(OR($A65="",$B65=""),"",COUNTIFS(Allocations!$A$5:$A$204,$A65,Allocations!$C$5:$C$204,$B65,Allocations!$B$5:$B$204,"&lt;&gt;"))</f>
        <v/>
      </c>
      <c r="M65" s="9" t="n"/>
      <c r="N65" s="9" t="n"/>
    </row>
    <row r="66">
      <c r="A66" s="9" t="n"/>
      <c r="B66" s="6" t="n"/>
      <c r="C66" s="10" t="n"/>
      <c r="D66" s="11">
        <f>IF(OR($A66="",$B66=""),"",SUMIFS(Leave!$G$5:$G$204,Leave!$A$5:$A$204,$A66,Leave!$H$5:$H$204,$B66))</f>
        <v/>
      </c>
      <c r="E66" s="10" t="n"/>
      <c r="F66" s="12">
        <f>IF(OR($A66="",$C66=""),"",$C66-$D66-$E66)</f>
        <v/>
      </c>
      <c r="G66" s="11">
        <f>IF(OR($A66="",$B66=""),"",SUMIFS(Allocations!$D$5:$D$204,Allocations!$A$5:$A$204,$A66,Allocations!$C$5:$C$204,$B66))</f>
        <v/>
      </c>
      <c r="H66" s="13">
        <f>IF($F66="","",IF($F66=0,"",IFERROR($G66/$F66,"")))</f>
        <v/>
      </c>
      <c r="I66" s="11">
        <f>IF($F66="","",IF($G66&gt;$F66,$G66-$F66,0))</f>
        <v/>
      </c>
      <c r="J66" s="11">
        <f>IF($F66="","",IF($F66&gt;$G66,$F66-$G66,0))</f>
        <v/>
      </c>
      <c r="K66" s="14">
        <f>IF($F66="","",IF($F66&lt;=0,"No hours available",IF($I66&gt;0,"Overallocated",IF($H66&gt;Capacity!$G$3,"No slack",IF($H66&gt;=Capacity!$C$3,"On target","Spare capacity")))))</f>
        <v/>
      </c>
      <c r="L66" s="15">
        <f>IF(OR($A66="",$B66=""),"",COUNTIFS(Allocations!$A$5:$A$204,$A66,Allocations!$C$5:$C$204,$B66,Allocations!$B$5:$B$204,"&lt;&gt;"))</f>
        <v/>
      </c>
      <c r="M66" s="9" t="n"/>
      <c r="N66" s="9" t="n"/>
    </row>
    <row r="67">
      <c r="A67" s="9" t="n"/>
      <c r="B67" s="6" t="n"/>
      <c r="C67" s="10" t="n"/>
      <c r="D67" s="11">
        <f>IF(OR($A67="",$B67=""),"",SUMIFS(Leave!$G$5:$G$204,Leave!$A$5:$A$204,$A67,Leave!$H$5:$H$204,$B67))</f>
        <v/>
      </c>
      <c r="E67" s="10" t="n"/>
      <c r="F67" s="12">
        <f>IF(OR($A67="",$C67=""),"",$C67-$D67-$E67)</f>
        <v/>
      </c>
      <c r="G67" s="11">
        <f>IF(OR($A67="",$B67=""),"",SUMIFS(Allocations!$D$5:$D$204,Allocations!$A$5:$A$204,$A67,Allocations!$C$5:$C$204,$B67))</f>
        <v/>
      </c>
      <c r="H67" s="13">
        <f>IF($F67="","",IF($F67=0,"",IFERROR($G67/$F67,"")))</f>
        <v/>
      </c>
      <c r="I67" s="11">
        <f>IF($F67="","",IF($G67&gt;$F67,$G67-$F67,0))</f>
        <v/>
      </c>
      <c r="J67" s="11">
        <f>IF($F67="","",IF($F67&gt;$G67,$F67-$G67,0))</f>
        <v/>
      </c>
      <c r="K67" s="14">
        <f>IF($F67="","",IF($F67&lt;=0,"No hours available",IF($I67&gt;0,"Overallocated",IF($H67&gt;Capacity!$G$3,"No slack",IF($H67&gt;=Capacity!$C$3,"On target","Spare capacity")))))</f>
        <v/>
      </c>
      <c r="L67" s="15">
        <f>IF(OR($A67="",$B67=""),"",COUNTIFS(Allocations!$A$5:$A$204,$A67,Allocations!$C$5:$C$204,$B67,Allocations!$B$5:$B$204,"&lt;&gt;"))</f>
        <v/>
      </c>
      <c r="M67" s="9" t="n"/>
      <c r="N67" s="9" t="n"/>
    </row>
    <row r="68">
      <c r="A68" s="9" t="n"/>
      <c r="B68" s="6" t="n"/>
      <c r="C68" s="10" t="n"/>
      <c r="D68" s="11">
        <f>IF(OR($A68="",$B68=""),"",SUMIFS(Leave!$G$5:$G$204,Leave!$A$5:$A$204,$A68,Leave!$H$5:$H$204,$B68))</f>
        <v/>
      </c>
      <c r="E68" s="10" t="n"/>
      <c r="F68" s="12">
        <f>IF(OR($A68="",$C68=""),"",$C68-$D68-$E68)</f>
        <v/>
      </c>
      <c r="G68" s="11">
        <f>IF(OR($A68="",$B68=""),"",SUMIFS(Allocations!$D$5:$D$204,Allocations!$A$5:$A$204,$A68,Allocations!$C$5:$C$204,$B68))</f>
        <v/>
      </c>
      <c r="H68" s="13">
        <f>IF($F68="","",IF($F68=0,"",IFERROR($G68/$F68,"")))</f>
        <v/>
      </c>
      <c r="I68" s="11">
        <f>IF($F68="","",IF($G68&gt;$F68,$G68-$F68,0))</f>
        <v/>
      </c>
      <c r="J68" s="11">
        <f>IF($F68="","",IF($F68&gt;$G68,$F68-$G68,0))</f>
        <v/>
      </c>
      <c r="K68" s="14">
        <f>IF($F68="","",IF($F68&lt;=0,"No hours available",IF($I68&gt;0,"Overallocated",IF($H68&gt;Capacity!$G$3,"No slack",IF($H68&gt;=Capacity!$C$3,"On target","Spare capacity")))))</f>
        <v/>
      </c>
      <c r="L68" s="15">
        <f>IF(OR($A68="",$B68=""),"",COUNTIFS(Allocations!$A$5:$A$204,$A68,Allocations!$C$5:$C$204,$B68,Allocations!$B$5:$B$204,"&lt;&gt;"))</f>
        <v/>
      </c>
      <c r="M68" s="9" t="n"/>
      <c r="N68" s="9" t="n"/>
    </row>
    <row r="69">
      <c r="A69" s="9" t="n"/>
      <c r="B69" s="6" t="n"/>
      <c r="C69" s="10" t="n"/>
      <c r="D69" s="11">
        <f>IF(OR($A69="",$B69=""),"",SUMIFS(Leave!$G$5:$G$204,Leave!$A$5:$A$204,$A69,Leave!$H$5:$H$204,$B69))</f>
        <v/>
      </c>
      <c r="E69" s="10" t="n"/>
      <c r="F69" s="12">
        <f>IF(OR($A69="",$C69=""),"",$C69-$D69-$E69)</f>
        <v/>
      </c>
      <c r="G69" s="11">
        <f>IF(OR($A69="",$B69=""),"",SUMIFS(Allocations!$D$5:$D$204,Allocations!$A$5:$A$204,$A69,Allocations!$C$5:$C$204,$B69))</f>
        <v/>
      </c>
      <c r="H69" s="13">
        <f>IF($F69="","",IF($F69=0,"",IFERROR($G69/$F69,"")))</f>
        <v/>
      </c>
      <c r="I69" s="11">
        <f>IF($F69="","",IF($G69&gt;$F69,$G69-$F69,0))</f>
        <v/>
      </c>
      <c r="J69" s="11">
        <f>IF($F69="","",IF($F69&gt;$G69,$F69-$G69,0))</f>
        <v/>
      </c>
      <c r="K69" s="14">
        <f>IF($F69="","",IF($F69&lt;=0,"No hours available",IF($I69&gt;0,"Overallocated",IF($H69&gt;Capacity!$G$3,"No slack",IF($H69&gt;=Capacity!$C$3,"On target","Spare capacity")))))</f>
        <v/>
      </c>
      <c r="L69" s="15">
        <f>IF(OR($A69="",$B69=""),"",COUNTIFS(Allocations!$A$5:$A$204,$A69,Allocations!$C$5:$C$204,$B69,Allocations!$B$5:$B$204,"&lt;&gt;"))</f>
        <v/>
      </c>
      <c r="M69" s="9" t="n"/>
      <c r="N69" s="9" t="n"/>
    </row>
    <row r="70">
      <c r="A70" s="9" t="n"/>
      <c r="B70" s="6" t="n"/>
      <c r="C70" s="10" t="n"/>
      <c r="D70" s="11">
        <f>IF(OR($A70="",$B70=""),"",SUMIFS(Leave!$G$5:$G$204,Leave!$A$5:$A$204,$A70,Leave!$H$5:$H$204,$B70))</f>
        <v/>
      </c>
      <c r="E70" s="10" t="n"/>
      <c r="F70" s="12">
        <f>IF(OR($A70="",$C70=""),"",$C70-$D70-$E70)</f>
        <v/>
      </c>
      <c r="G70" s="11">
        <f>IF(OR($A70="",$B70=""),"",SUMIFS(Allocations!$D$5:$D$204,Allocations!$A$5:$A$204,$A70,Allocations!$C$5:$C$204,$B70))</f>
        <v/>
      </c>
      <c r="H70" s="13">
        <f>IF($F70="","",IF($F70=0,"",IFERROR($G70/$F70,"")))</f>
        <v/>
      </c>
      <c r="I70" s="11">
        <f>IF($F70="","",IF($G70&gt;$F70,$G70-$F70,0))</f>
        <v/>
      </c>
      <c r="J70" s="11">
        <f>IF($F70="","",IF($F70&gt;$G70,$F70-$G70,0))</f>
        <v/>
      </c>
      <c r="K70" s="14">
        <f>IF($F70="","",IF($F70&lt;=0,"No hours available",IF($I70&gt;0,"Overallocated",IF($H70&gt;Capacity!$G$3,"No slack",IF($H70&gt;=Capacity!$C$3,"On target","Spare capacity")))))</f>
        <v/>
      </c>
      <c r="L70" s="15">
        <f>IF(OR($A70="",$B70=""),"",COUNTIFS(Allocations!$A$5:$A$204,$A70,Allocations!$C$5:$C$204,$B70,Allocations!$B$5:$B$204,"&lt;&gt;"))</f>
        <v/>
      </c>
      <c r="M70" s="9" t="n"/>
      <c r="N70" s="9" t="n"/>
    </row>
    <row r="71">
      <c r="A71" s="9" t="n"/>
      <c r="B71" s="6" t="n"/>
      <c r="C71" s="10" t="n"/>
      <c r="D71" s="11">
        <f>IF(OR($A71="",$B71=""),"",SUMIFS(Leave!$G$5:$G$204,Leave!$A$5:$A$204,$A71,Leave!$H$5:$H$204,$B71))</f>
        <v/>
      </c>
      <c r="E71" s="10" t="n"/>
      <c r="F71" s="12">
        <f>IF(OR($A71="",$C71=""),"",$C71-$D71-$E71)</f>
        <v/>
      </c>
      <c r="G71" s="11">
        <f>IF(OR($A71="",$B71=""),"",SUMIFS(Allocations!$D$5:$D$204,Allocations!$A$5:$A$204,$A71,Allocations!$C$5:$C$204,$B71))</f>
        <v/>
      </c>
      <c r="H71" s="13">
        <f>IF($F71="","",IF($F71=0,"",IFERROR($G71/$F71,"")))</f>
        <v/>
      </c>
      <c r="I71" s="11">
        <f>IF($F71="","",IF($G71&gt;$F71,$G71-$F71,0))</f>
        <v/>
      </c>
      <c r="J71" s="11">
        <f>IF($F71="","",IF($F71&gt;$G71,$F71-$G71,0))</f>
        <v/>
      </c>
      <c r="K71" s="14">
        <f>IF($F71="","",IF($F71&lt;=0,"No hours available",IF($I71&gt;0,"Overallocated",IF($H71&gt;Capacity!$G$3,"No slack",IF($H71&gt;=Capacity!$C$3,"On target","Spare capacity")))))</f>
        <v/>
      </c>
      <c r="L71" s="15">
        <f>IF(OR($A71="",$B71=""),"",COUNTIFS(Allocations!$A$5:$A$204,$A71,Allocations!$C$5:$C$204,$B71,Allocations!$B$5:$B$204,"&lt;&gt;"))</f>
        <v/>
      </c>
      <c r="M71" s="9" t="n"/>
      <c r="N71" s="9" t="n"/>
    </row>
    <row r="72">
      <c r="A72" s="9" t="n"/>
      <c r="B72" s="6" t="n"/>
      <c r="C72" s="10" t="n"/>
      <c r="D72" s="11">
        <f>IF(OR($A72="",$B72=""),"",SUMIFS(Leave!$G$5:$G$204,Leave!$A$5:$A$204,$A72,Leave!$H$5:$H$204,$B72))</f>
        <v/>
      </c>
      <c r="E72" s="10" t="n"/>
      <c r="F72" s="12">
        <f>IF(OR($A72="",$C72=""),"",$C72-$D72-$E72)</f>
        <v/>
      </c>
      <c r="G72" s="11">
        <f>IF(OR($A72="",$B72=""),"",SUMIFS(Allocations!$D$5:$D$204,Allocations!$A$5:$A$204,$A72,Allocations!$C$5:$C$204,$B72))</f>
        <v/>
      </c>
      <c r="H72" s="13">
        <f>IF($F72="","",IF($F72=0,"",IFERROR($G72/$F72,"")))</f>
        <v/>
      </c>
      <c r="I72" s="11">
        <f>IF($F72="","",IF($G72&gt;$F72,$G72-$F72,0))</f>
        <v/>
      </c>
      <c r="J72" s="11">
        <f>IF($F72="","",IF($F72&gt;$G72,$F72-$G72,0))</f>
        <v/>
      </c>
      <c r="K72" s="14">
        <f>IF($F72="","",IF($F72&lt;=0,"No hours available",IF($I72&gt;0,"Overallocated",IF($H72&gt;Capacity!$G$3,"No slack",IF($H72&gt;=Capacity!$C$3,"On target","Spare capacity")))))</f>
        <v/>
      </c>
      <c r="L72" s="15">
        <f>IF(OR($A72="",$B72=""),"",COUNTIFS(Allocations!$A$5:$A$204,$A72,Allocations!$C$5:$C$204,$B72,Allocations!$B$5:$B$204,"&lt;&gt;"))</f>
        <v/>
      </c>
      <c r="M72" s="9" t="n"/>
      <c r="N72" s="9" t="n"/>
    </row>
    <row r="73">
      <c r="A73" s="9" t="n"/>
      <c r="B73" s="6" t="n"/>
      <c r="C73" s="10" t="n"/>
      <c r="D73" s="11">
        <f>IF(OR($A73="",$B73=""),"",SUMIFS(Leave!$G$5:$G$204,Leave!$A$5:$A$204,$A73,Leave!$H$5:$H$204,$B73))</f>
        <v/>
      </c>
      <c r="E73" s="10" t="n"/>
      <c r="F73" s="12">
        <f>IF(OR($A73="",$C73=""),"",$C73-$D73-$E73)</f>
        <v/>
      </c>
      <c r="G73" s="11">
        <f>IF(OR($A73="",$B73=""),"",SUMIFS(Allocations!$D$5:$D$204,Allocations!$A$5:$A$204,$A73,Allocations!$C$5:$C$204,$B73))</f>
        <v/>
      </c>
      <c r="H73" s="13">
        <f>IF($F73="","",IF($F73=0,"",IFERROR($G73/$F73,"")))</f>
        <v/>
      </c>
      <c r="I73" s="11">
        <f>IF($F73="","",IF($G73&gt;$F73,$G73-$F73,0))</f>
        <v/>
      </c>
      <c r="J73" s="11">
        <f>IF($F73="","",IF($F73&gt;$G73,$F73-$G73,0))</f>
        <v/>
      </c>
      <c r="K73" s="14">
        <f>IF($F73="","",IF($F73&lt;=0,"No hours available",IF($I73&gt;0,"Overallocated",IF($H73&gt;Capacity!$G$3,"No slack",IF($H73&gt;=Capacity!$C$3,"On target","Spare capacity")))))</f>
        <v/>
      </c>
      <c r="L73" s="15">
        <f>IF(OR($A73="",$B73=""),"",COUNTIFS(Allocations!$A$5:$A$204,$A73,Allocations!$C$5:$C$204,$B73,Allocations!$B$5:$B$204,"&lt;&gt;"))</f>
        <v/>
      </c>
      <c r="M73" s="9" t="n"/>
      <c r="N73" s="9" t="n"/>
    </row>
    <row r="74">
      <c r="A74" s="9" t="n"/>
      <c r="B74" s="6" t="n"/>
      <c r="C74" s="10" t="n"/>
      <c r="D74" s="11">
        <f>IF(OR($A74="",$B74=""),"",SUMIFS(Leave!$G$5:$G$204,Leave!$A$5:$A$204,$A74,Leave!$H$5:$H$204,$B74))</f>
        <v/>
      </c>
      <c r="E74" s="10" t="n"/>
      <c r="F74" s="12">
        <f>IF(OR($A74="",$C74=""),"",$C74-$D74-$E74)</f>
        <v/>
      </c>
      <c r="G74" s="11">
        <f>IF(OR($A74="",$B74=""),"",SUMIFS(Allocations!$D$5:$D$204,Allocations!$A$5:$A$204,$A74,Allocations!$C$5:$C$204,$B74))</f>
        <v/>
      </c>
      <c r="H74" s="13">
        <f>IF($F74="","",IF($F74=0,"",IFERROR($G74/$F74,"")))</f>
        <v/>
      </c>
      <c r="I74" s="11">
        <f>IF($F74="","",IF($G74&gt;$F74,$G74-$F74,0))</f>
        <v/>
      </c>
      <c r="J74" s="11">
        <f>IF($F74="","",IF($F74&gt;$G74,$F74-$G74,0))</f>
        <v/>
      </c>
      <c r="K74" s="14">
        <f>IF($F74="","",IF($F74&lt;=0,"No hours available",IF($I74&gt;0,"Overallocated",IF($H74&gt;Capacity!$G$3,"No slack",IF($H74&gt;=Capacity!$C$3,"On target","Spare capacity")))))</f>
        <v/>
      </c>
      <c r="L74" s="15">
        <f>IF(OR($A74="",$B74=""),"",COUNTIFS(Allocations!$A$5:$A$204,$A74,Allocations!$C$5:$C$204,$B74,Allocations!$B$5:$B$204,"&lt;&gt;"))</f>
        <v/>
      </c>
      <c r="M74" s="9" t="n"/>
      <c r="N74" s="9" t="n"/>
    </row>
    <row r="75">
      <c r="A75" s="9" t="n"/>
      <c r="B75" s="6" t="n"/>
      <c r="C75" s="10" t="n"/>
      <c r="D75" s="11">
        <f>IF(OR($A75="",$B75=""),"",SUMIFS(Leave!$G$5:$G$204,Leave!$A$5:$A$204,$A75,Leave!$H$5:$H$204,$B75))</f>
        <v/>
      </c>
      <c r="E75" s="10" t="n"/>
      <c r="F75" s="12">
        <f>IF(OR($A75="",$C75=""),"",$C75-$D75-$E75)</f>
        <v/>
      </c>
      <c r="G75" s="11">
        <f>IF(OR($A75="",$B75=""),"",SUMIFS(Allocations!$D$5:$D$204,Allocations!$A$5:$A$204,$A75,Allocations!$C$5:$C$204,$B75))</f>
        <v/>
      </c>
      <c r="H75" s="13">
        <f>IF($F75="","",IF($F75=0,"",IFERROR($G75/$F75,"")))</f>
        <v/>
      </c>
      <c r="I75" s="11">
        <f>IF($F75="","",IF($G75&gt;$F75,$G75-$F75,0))</f>
        <v/>
      </c>
      <c r="J75" s="11">
        <f>IF($F75="","",IF($F75&gt;$G75,$F75-$G75,0))</f>
        <v/>
      </c>
      <c r="K75" s="14">
        <f>IF($F75="","",IF($F75&lt;=0,"No hours available",IF($I75&gt;0,"Overallocated",IF($H75&gt;Capacity!$G$3,"No slack",IF($H75&gt;=Capacity!$C$3,"On target","Spare capacity")))))</f>
        <v/>
      </c>
      <c r="L75" s="15">
        <f>IF(OR($A75="",$B75=""),"",COUNTIFS(Allocations!$A$5:$A$204,$A75,Allocations!$C$5:$C$204,$B75,Allocations!$B$5:$B$204,"&lt;&gt;"))</f>
        <v/>
      </c>
      <c r="M75" s="9" t="n"/>
      <c r="N75" s="9" t="n"/>
    </row>
    <row r="76">
      <c r="A76" s="9" t="n"/>
      <c r="B76" s="6" t="n"/>
      <c r="C76" s="10" t="n"/>
      <c r="D76" s="11">
        <f>IF(OR($A76="",$B76=""),"",SUMIFS(Leave!$G$5:$G$204,Leave!$A$5:$A$204,$A76,Leave!$H$5:$H$204,$B76))</f>
        <v/>
      </c>
      <c r="E76" s="10" t="n"/>
      <c r="F76" s="12">
        <f>IF(OR($A76="",$C76=""),"",$C76-$D76-$E76)</f>
        <v/>
      </c>
      <c r="G76" s="11">
        <f>IF(OR($A76="",$B76=""),"",SUMIFS(Allocations!$D$5:$D$204,Allocations!$A$5:$A$204,$A76,Allocations!$C$5:$C$204,$B76))</f>
        <v/>
      </c>
      <c r="H76" s="13">
        <f>IF($F76="","",IF($F76=0,"",IFERROR($G76/$F76,"")))</f>
        <v/>
      </c>
      <c r="I76" s="11">
        <f>IF($F76="","",IF($G76&gt;$F76,$G76-$F76,0))</f>
        <v/>
      </c>
      <c r="J76" s="11">
        <f>IF($F76="","",IF($F76&gt;$G76,$F76-$G76,0))</f>
        <v/>
      </c>
      <c r="K76" s="14">
        <f>IF($F76="","",IF($F76&lt;=0,"No hours available",IF($I76&gt;0,"Overallocated",IF($H76&gt;Capacity!$G$3,"No slack",IF($H76&gt;=Capacity!$C$3,"On target","Spare capacity")))))</f>
        <v/>
      </c>
      <c r="L76" s="15">
        <f>IF(OR($A76="",$B76=""),"",COUNTIFS(Allocations!$A$5:$A$204,$A76,Allocations!$C$5:$C$204,$B76,Allocations!$B$5:$B$204,"&lt;&gt;"))</f>
        <v/>
      </c>
      <c r="M76" s="9" t="n"/>
      <c r="N76" s="9" t="n"/>
    </row>
    <row r="77">
      <c r="A77" s="9" t="n"/>
      <c r="B77" s="6" t="n"/>
      <c r="C77" s="10" t="n"/>
      <c r="D77" s="11">
        <f>IF(OR($A77="",$B77=""),"",SUMIFS(Leave!$G$5:$G$204,Leave!$A$5:$A$204,$A77,Leave!$H$5:$H$204,$B77))</f>
        <v/>
      </c>
      <c r="E77" s="10" t="n"/>
      <c r="F77" s="12">
        <f>IF(OR($A77="",$C77=""),"",$C77-$D77-$E77)</f>
        <v/>
      </c>
      <c r="G77" s="11">
        <f>IF(OR($A77="",$B77=""),"",SUMIFS(Allocations!$D$5:$D$204,Allocations!$A$5:$A$204,$A77,Allocations!$C$5:$C$204,$B77))</f>
        <v/>
      </c>
      <c r="H77" s="13">
        <f>IF($F77="","",IF($F77=0,"",IFERROR($G77/$F77,"")))</f>
        <v/>
      </c>
      <c r="I77" s="11">
        <f>IF($F77="","",IF($G77&gt;$F77,$G77-$F77,0))</f>
        <v/>
      </c>
      <c r="J77" s="11">
        <f>IF($F77="","",IF($F77&gt;$G77,$F77-$G77,0))</f>
        <v/>
      </c>
      <c r="K77" s="14">
        <f>IF($F77="","",IF($F77&lt;=0,"No hours available",IF($I77&gt;0,"Overallocated",IF($H77&gt;Capacity!$G$3,"No slack",IF($H77&gt;=Capacity!$C$3,"On target","Spare capacity")))))</f>
        <v/>
      </c>
      <c r="L77" s="15">
        <f>IF(OR($A77="",$B77=""),"",COUNTIFS(Allocations!$A$5:$A$204,$A77,Allocations!$C$5:$C$204,$B77,Allocations!$B$5:$B$204,"&lt;&gt;"))</f>
        <v/>
      </c>
      <c r="M77" s="9" t="n"/>
      <c r="N77" s="9" t="n"/>
    </row>
    <row r="78">
      <c r="A78" s="9" t="n"/>
      <c r="B78" s="6" t="n"/>
      <c r="C78" s="10" t="n"/>
      <c r="D78" s="11">
        <f>IF(OR($A78="",$B78=""),"",SUMIFS(Leave!$G$5:$G$204,Leave!$A$5:$A$204,$A78,Leave!$H$5:$H$204,$B78))</f>
        <v/>
      </c>
      <c r="E78" s="10" t="n"/>
      <c r="F78" s="12">
        <f>IF(OR($A78="",$C78=""),"",$C78-$D78-$E78)</f>
        <v/>
      </c>
      <c r="G78" s="11">
        <f>IF(OR($A78="",$B78=""),"",SUMIFS(Allocations!$D$5:$D$204,Allocations!$A$5:$A$204,$A78,Allocations!$C$5:$C$204,$B78))</f>
        <v/>
      </c>
      <c r="H78" s="13">
        <f>IF($F78="","",IF($F78=0,"",IFERROR($G78/$F78,"")))</f>
        <v/>
      </c>
      <c r="I78" s="11">
        <f>IF($F78="","",IF($G78&gt;$F78,$G78-$F78,0))</f>
        <v/>
      </c>
      <c r="J78" s="11">
        <f>IF($F78="","",IF($F78&gt;$G78,$F78-$G78,0))</f>
        <v/>
      </c>
      <c r="K78" s="14">
        <f>IF($F78="","",IF($F78&lt;=0,"No hours available",IF($I78&gt;0,"Overallocated",IF($H78&gt;Capacity!$G$3,"No slack",IF($H78&gt;=Capacity!$C$3,"On target","Spare capacity")))))</f>
        <v/>
      </c>
      <c r="L78" s="15">
        <f>IF(OR($A78="",$B78=""),"",COUNTIFS(Allocations!$A$5:$A$204,$A78,Allocations!$C$5:$C$204,$B78,Allocations!$B$5:$B$204,"&lt;&gt;"))</f>
        <v/>
      </c>
      <c r="M78" s="9" t="n"/>
      <c r="N78" s="9" t="n"/>
    </row>
    <row r="79">
      <c r="A79" s="9" t="n"/>
      <c r="B79" s="6" t="n"/>
      <c r="C79" s="10" t="n"/>
      <c r="D79" s="11">
        <f>IF(OR($A79="",$B79=""),"",SUMIFS(Leave!$G$5:$G$204,Leave!$A$5:$A$204,$A79,Leave!$H$5:$H$204,$B79))</f>
        <v/>
      </c>
      <c r="E79" s="10" t="n"/>
      <c r="F79" s="12">
        <f>IF(OR($A79="",$C79=""),"",$C79-$D79-$E79)</f>
        <v/>
      </c>
      <c r="G79" s="11">
        <f>IF(OR($A79="",$B79=""),"",SUMIFS(Allocations!$D$5:$D$204,Allocations!$A$5:$A$204,$A79,Allocations!$C$5:$C$204,$B79))</f>
        <v/>
      </c>
      <c r="H79" s="13">
        <f>IF($F79="","",IF($F79=0,"",IFERROR($G79/$F79,"")))</f>
        <v/>
      </c>
      <c r="I79" s="11">
        <f>IF($F79="","",IF($G79&gt;$F79,$G79-$F79,0))</f>
        <v/>
      </c>
      <c r="J79" s="11">
        <f>IF($F79="","",IF($F79&gt;$G79,$F79-$G79,0))</f>
        <v/>
      </c>
      <c r="K79" s="14">
        <f>IF($F79="","",IF($F79&lt;=0,"No hours available",IF($I79&gt;0,"Overallocated",IF($H79&gt;Capacity!$G$3,"No slack",IF($H79&gt;=Capacity!$C$3,"On target","Spare capacity")))))</f>
        <v/>
      </c>
      <c r="L79" s="15">
        <f>IF(OR($A79="",$B79=""),"",COUNTIFS(Allocations!$A$5:$A$204,$A79,Allocations!$C$5:$C$204,$B79,Allocations!$B$5:$B$204,"&lt;&gt;"))</f>
        <v/>
      </c>
      <c r="M79" s="9" t="n"/>
      <c r="N79" s="9" t="n"/>
    </row>
    <row r="80">
      <c r="A80" s="9" t="n"/>
      <c r="B80" s="6" t="n"/>
      <c r="C80" s="10" t="n"/>
      <c r="D80" s="11">
        <f>IF(OR($A80="",$B80=""),"",SUMIFS(Leave!$G$5:$G$204,Leave!$A$5:$A$204,$A80,Leave!$H$5:$H$204,$B80))</f>
        <v/>
      </c>
      <c r="E80" s="10" t="n"/>
      <c r="F80" s="12">
        <f>IF(OR($A80="",$C80=""),"",$C80-$D80-$E80)</f>
        <v/>
      </c>
      <c r="G80" s="11">
        <f>IF(OR($A80="",$B80=""),"",SUMIFS(Allocations!$D$5:$D$204,Allocations!$A$5:$A$204,$A80,Allocations!$C$5:$C$204,$B80))</f>
        <v/>
      </c>
      <c r="H80" s="13">
        <f>IF($F80="","",IF($F80=0,"",IFERROR($G80/$F80,"")))</f>
        <v/>
      </c>
      <c r="I80" s="11">
        <f>IF($F80="","",IF($G80&gt;$F80,$G80-$F80,0))</f>
        <v/>
      </c>
      <c r="J80" s="11">
        <f>IF($F80="","",IF($F80&gt;$G80,$F80-$G80,0))</f>
        <v/>
      </c>
      <c r="K80" s="14">
        <f>IF($F80="","",IF($F80&lt;=0,"No hours available",IF($I80&gt;0,"Overallocated",IF($H80&gt;Capacity!$G$3,"No slack",IF($H80&gt;=Capacity!$C$3,"On target","Spare capacity")))))</f>
        <v/>
      </c>
      <c r="L80" s="15">
        <f>IF(OR($A80="",$B80=""),"",COUNTIFS(Allocations!$A$5:$A$204,$A80,Allocations!$C$5:$C$204,$B80,Allocations!$B$5:$B$204,"&lt;&gt;"))</f>
        <v/>
      </c>
      <c r="M80" s="9" t="n"/>
      <c r="N80" s="9" t="n"/>
    </row>
    <row r="81">
      <c r="A81" s="9" t="n"/>
      <c r="B81" s="6" t="n"/>
      <c r="C81" s="10" t="n"/>
      <c r="D81" s="11">
        <f>IF(OR($A81="",$B81=""),"",SUMIFS(Leave!$G$5:$G$204,Leave!$A$5:$A$204,$A81,Leave!$H$5:$H$204,$B81))</f>
        <v/>
      </c>
      <c r="E81" s="10" t="n"/>
      <c r="F81" s="12">
        <f>IF(OR($A81="",$C81=""),"",$C81-$D81-$E81)</f>
        <v/>
      </c>
      <c r="G81" s="11">
        <f>IF(OR($A81="",$B81=""),"",SUMIFS(Allocations!$D$5:$D$204,Allocations!$A$5:$A$204,$A81,Allocations!$C$5:$C$204,$B81))</f>
        <v/>
      </c>
      <c r="H81" s="13">
        <f>IF($F81="","",IF($F81=0,"",IFERROR($G81/$F81,"")))</f>
        <v/>
      </c>
      <c r="I81" s="11">
        <f>IF($F81="","",IF($G81&gt;$F81,$G81-$F81,0))</f>
        <v/>
      </c>
      <c r="J81" s="11">
        <f>IF($F81="","",IF($F81&gt;$G81,$F81-$G81,0))</f>
        <v/>
      </c>
      <c r="K81" s="14">
        <f>IF($F81="","",IF($F81&lt;=0,"No hours available",IF($I81&gt;0,"Overallocated",IF($H81&gt;Capacity!$G$3,"No slack",IF($H81&gt;=Capacity!$C$3,"On target","Spare capacity")))))</f>
        <v/>
      </c>
      <c r="L81" s="15">
        <f>IF(OR($A81="",$B81=""),"",COUNTIFS(Allocations!$A$5:$A$204,$A81,Allocations!$C$5:$C$204,$B81,Allocations!$B$5:$B$204,"&lt;&gt;"))</f>
        <v/>
      </c>
      <c r="M81" s="9" t="n"/>
      <c r="N81" s="9" t="n"/>
    </row>
    <row r="82">
      <c r="A82" s="9" t="n"/>
      <c r="B82" s="6" t="n"/>
      <c r="C82" s="10" t="n"/>
      <c r="D82" s="11">
        <f>IF(OR($A82="",$B82=""),"",SUMIFS(Leave!$G$5:$G$204,Leave!$A$5:$A$204,$A82,Leave!$H$5:$H$204,$B82))</f>
        <v/>
      </c>
      <c r="E82" s="10" t="n"/>
      <c r="F82" s="12">
        <f>IF(OR($A82="",$C82=""),"",$C82-$D82-$E82)</f>
        <v/>
      </c>
      <c r="G82" s="11">
        <f>IF(OR($A82="",$B82=""),"",SUMIFS(Allocations!$D$5:$D$204,Allocations!$A$5:$A$204,$A82,Allocations!$C$5:$C$204,$B82))</f>
        <v/>
      </c>
      <c r="H82" s="13">
        <f>IF($F82="","",IF($F82=0,"",IFERROR($G82/$F82,"")))</f>
        <v/>
      </c>
      <c r="I82" s="11">
        <f>IF($F82="","",IF($G82&gt;$F82,$G82-$F82,0))</f>
        <v/>
      </c>
      <c r="J82" s="11">
        <f>IF($F82="","",IF($F82&gt;$G82,$F82-$G82,0))</f>
        <v/>
      </c>
      <c r="K82" s="14">
        <f>IF($F82="","",IF($F82&lt;=0,"No hours available",IF($I82&gt;0,"Overallocated",IF($H82&gt;Capacity!$G$3,"No slack",IF($H82&gt;=Capacity!$C$3,"On target","Spare capacity")))))</f>
        <v/>
      </c>
      <c r="L82" s="15">
        <f>IF(OR($A82="",$B82=""),"",COUNTIFS(Allocations!$A$5:$A$204,$A82,Allocations!$C$5:$C$204,$B82,Allocations!$B$5:$B$204,"&lt;&gt;"))</f>
        <v/>
      </c>
      <c r="M82" s="9" t="n"/>
      <c r="N82" s="9" t="n"/>
    </row>
    <row r="83">
      <c r="A83" s="9" t="n"/>
      <c r="B83" s="6" t="n"/>
      <c r="C83" s="10" t="n"/>
      <c r="D83" s="11">
        <f>IF(OR($A83="",$B83=""),"",SUMIFS(Leave!$G$5:$G$204,Leave!$A$5:$A$204,$A83,Leave!$H$5:$H$204,$B83))</f>
        <v/>
      </c>
      <c r="E83" s="10" t="n"/>
      <c r="F83" s="12">
        <f>IF(OR($A83="",$C83=""),"",$C83-$D83-$E83)</f>
        <v/>
      </c>
      <c r="G83" s="11">
        <f>IF(OR($A83="",$B83=""),"",SUMIFS(Allocations!$D$5:$D$204,Allocations!$A$5:$A$204,$A83,Allocations!$C$5:$C$204,$B83))</f>
        <v/>
      </c>
      <c r="H83" s="13">
        <f>IF($F83="","",IF($F83=0,"",IFERROR($G83/$F83,"")))</f>
        <v/>
      </c>
      <c r="I83" s="11">
        <f>IF($F83="","",IF($G83&gt;$F83,$G83-$F83,0))</f>
        <v/>
      </c>
      <c r="J83" s="11">
        <f>IF($F83="","",IF($F83&gt;$G83,$F83-$G83,0))</f>
        <v/>
      </c>
      <c r="K83" s="14">
        <f>IF($F83="","",IF($F83&lt;=0,"No hours available",IF($I83&gt;0,"Overallocated",IF($H83&gt;Capacity!$G$3,"No slack",IF($H83&gt;=Capacity!$C$3,"On target","Spare capacity")))))</f>
        <v/>
      </c>
      <c r="L83" s="15">
        <f>IF(OR($A83="",$B83=""),"",COUNTIFS(Allocations!$A$5:$A$204,$A83,Allocations!$C$5:$C$204,$B83,Allocations!$B$5:$B$204,"&lt;&gt;"))</f>
        <v/>
      </c>
      <c r="M83" s="9" t="n"/>
      <c r="N83" s="9" t="n"/>
    </row>
    <row r="84">
      <c r="A84" s="9" t="n"/>
      <c r="B84" s="6" t="n"/>
      <c r="C84" s="10" t="n"/>
      <c r="D84" s="11">
        <f>IF(OR($A84="",$B84=""),"",SUMIFS(Leave!$G$5:$G$204,Leave!$A$5:$A$204,$A84,Leave!$H$5:$H$204,$B84))</f>
        <v/>
      </c>
      <c r="E84" s="10" t="n"/>
      <c r="F84" s="12">
        <f>IF(OR($A84="",$C84=""),"",$C84-$D84-$E84)</f>
        <v/>
      </c>
      <c r="G84" s="11">
        <f>IF(OR($A84="",$B84=""),"",SUMIFS(Allocations!$D$5:$D$204,Allocations!$A$5:$A$204,$A84,Allocations!$C$5:$C$204,$B84))</f>
        <v/>
      </c>
      <c r="H84" s="13">
        <f>IF($F84="","",IF($F84=0,"",IFERROR($G84/$F84,"")))</f>
        <v/>
      </c>
      <c r="I84" s="11">
        <f>IF($F84="","",IF($G84&gt;$F84,$G84-$F84,0))</f>
        <v/>
      </c>
      <c r="J84" s="11">
        <f>IF($F84="","",IF($F84&gt;$G84,$F84-$G84,0))</f>
        <v/>
      </c>
      <c r="K84" s="14">
        <f>IF($F84="","",IF($F84&lt;=0,"No hours available",IF($I84&gt;0,"Overallocated",IF($H84&gt;Capacity!$G$3,"No slack",IF($H84&gt;=Capacity!$C$3,"On target","Spare capacity")))))</f>
        <v/>
      </c>
      <c r="L84" s="15">
        <f>IF(OR($A84="",$B84=""),"",COUNTIFS(Allocations!$A$5:$A$204,$A84,Allocations!$C$5:$C$204,$B84,Allocations!$B$5:$B$204,"&lt;&gt;"))</f>
        <v/>
      </c>
      <c r="M84" s="9" t="n"/>
      <c r="N84" s="9" t="n"/>
    </row>
    <row r="85">
      <c r="A85" s="9" t="n"/>
      <c r="B85" s="6" t="n"/>
      <c r="C85" s="10" t="n"/>
      <c r="D85" s="11">
        <f>IF(OR($A85="",$B85=""),"",SUMIFS(Leave!$G$5:$G$204,Leave!$A$5:$A$204,$A85,Leave!$H$5:$H$204,$B85))</f>
        <v/>
      </c>
      <c r="E85" s="10" t="n"/>
      <c r="F85" s="12">
        <f>IF(OR($A85="",$C85=""),"",$C85-$D85-$E85)</f>
        <v/>
      </c>
      <c r="G85" s="11">
        <f>IF(OR($A85="",$B85=""),"",SUMIFS(Allocations!$D$5:$D$204,Allocations!$A$5:$A$204,$A85,Allocations!$C$5:$C$204,$B85))</f>
        <v/>
      </c>
      <c r="H85" s="13">
        <f>IF($F85="","",IF($F85=0,"",IFERROR($G85/$F85,"")))</f>
        <v/>
      </c>
      <c r="I85" s="11">
        <f>IF($F85="","",IF($G85&gt;$F85,$G85-$F85,0))</f>
        <v/>
      </c>
      <c r="J85" s="11">
        <f>IF($F85="","",IF($F85&gt;$G85,$F85-$G85,0))</f>
        <v/>
      </c>
      <c r="K85" s="14">
        <f>IF($F85="","",IF($F85&lt;=0,"No hours available",IF($I85&gt;0,"Overallocated",IF($H85&gt;Capacity!$G$3,"No slack",IF($H85&gt;=Capacity!$C$3,"On target","Spare capacity")))))</f>
        <v/>
      </c>
      <c r="L85" s="15">
        <f>IF(OR($A85="",$B85=""),"",COUNTIFS(Allocations!$A$5:$A$204,$A85,Allocations!$C$5:$C$204,$B85,Allocations!$B$5:$B$204,"&lt;&gt;"))</f>
        <v/>
      </c>
      <c r="M85" s="9" t="n"/>
      <c r="N85" s="9" t="n"/>
    </row>
    <row r="86">
      <c r="A86" s="9" t="n"/>
      <c r="B86" s="6" t="n"/>
      <c r="C86" s="10" t="n"/>
      <c r="D86" s="11">
        <f>IF(OR($A86="",$B86=""),"",SUMIFS(Leave!$G$5:$G$204,Leave!$A$5:$A$204,$A86,Leave!$H$5:$H$204,$B86))</f>
        <v/>
      </c>
      <c r="E86" s="10" t="n"/>
      <c r="F86" s="12">
        <f>IF(OR($A86="",$C86=""),"",$C86-$D86-$E86)</f>
        <v/>
      </c>
      <c r="G86" s="11">
        <f>IF(OR($A86="",$B86=""),"",SUMIFS(Allocations!$D$5:$D$204,Allocations!$A$5:$A$204,$A86,Allocations!$C$5:$C$204,$B86))</f>
        <v/>
      </c>
      <c r="H86" s="13">
        <f>IF($F86="","",IF($F86=0,"",IFERROR($G86/$F86,"")))</f>
        <v/>
      </c>
      <c r="I86" s="11">
        <f>IF($F86="","",IF($G86&gt;$F86,$G86-$F86,0))</f>
        <v/>
      </c>
      <c r="J86" s="11">
        <f>IF($F86="","",IF($F86&gt;$G86,$F86-$G86,0))</f>
        <v/>
      </c>
      <c r="K86" s="14">
        <f>IF($F86="","",IF($F86&lt;=0,"No hours available",IF($I86&gt;0,"Overallocated",IF($H86&gt;Capacity!$G$3,"No slack",IF($H86&gt;=Capacity!$C$3,"On target","Spare capacity")))))</f>
        <v/>
      </c>
      <c r="L86" s="15">
        <f>IF(OR($A86="",$B86=""),"",COUNTIFS(Allocations!$A$5:$A$204,$A86,Allocations!$C$5:$C$204,$B86,Allocations!$B$5:$B$204,"&lt;&gt;"))</f>
        <v/>
      </c>
      <c r="M86" s="9" t="n"/>
      <c r="N86" s="9" t="n"/>
    </row>
    <row r="87">
      <c r="A87" s="9" t="n"/>
      <c r="B87" s="6" t="n"/>
      <c r="C87" s="10" t="n"/>
      <c r="D87" s="11">
        <f>IF(OR($A87="",$B87=""),"",SUMIFS(Leave!$G$5:$G$204,Leave!$A$5:$A$204,$A87,Leave!$H$5:$H$204,$B87))</f>
        <v/>
      </c>
      <c r="E87" s="10" t="n"/>
      <c r="F87" s="12">
        <f>IF(OR($A87="",$C87=""),"",$C87-$D87-$E87)</f>
        <v/>
      </c>
      <c r="G87" s="11">
        <f>IF(OR($A87="",$B87=""),"",SUMIFS(Allocations!$D$5:$D$204,Allocations!$A$5:$A$204,$A87,Allocations!$C$5:$C$204,$B87))</f>
        <v/>
      </c>
      <c r="H87" s="13">
        <f>IF($F87="","",IF($F87=0,"",IFERROR($G87/$F87,"")))</f>
        <v/>
      </c>
      <c r="I87" s="11">
        <f>IF($F87="","",IF($G87&gt;$F87,$G87-$F87,0))</f>
        <v/>
      </c>
      <c r="J87" s="11">
        <f>IF($F87="","",IF($F87&gt;$G87,$F87-$G87,0))</f>
        <v/>
      </c>
      <c r="K87" s="14">
        <f>IF($F87="","",IF($F87&lt;=0,"No hours available",IF($I87&gt;0,"Overallocated",IF($H87&gt;Capacity!$G$3,"No slack",IF($H87&gt;=Capacity!$C$3,"On target","Spare capacity")))))</f>
        <v/>
      </c>
      <c r="L87" s="15">
        <f>IF(OR($A87="",$B87=""),"",COUNTIFS(Allocations!$A$5:$A$204,$A87,Allocations!$C$5:$C$204,$B87,Allocations!$B$5:$B$204,"&lt;&gt;"))</f>
        <v/>
      </c>
      <c r="M87" s="9" t="n"/>
      <c r="N87" s="9" t="n"/>
    </row>
    <row r="88">
      <c r="A88" s="9" t="n"/>
      <c r="B88" s="6" t="n"/>
      <c r="C88" s="10" t="n"/>
      <c r="D88" s="11">
        <f>IF(OR($A88="",$B88=""),"",SUMIFS(Leave!$G$5:$G$204,Leave!$A$5:$A$204,$A88,Leave!$H$5:$H$204,$B88))</f>
        <v/>
      </c>
      <c r="E88" s="10" t="n"/>
      <c r="F88" s="12">
        <f>IF(OR($A88="",$C88=""),"",$C88-$D88-$E88)</f>
        <v/>
      </c>
      <c r="G88" s="11">
        <f>IF(OR($A88="",$B88=""),"",SUMIFS(Allocations!$D$5:$D$204,Allocations!$A$5:$A$204,$A88,Allocations!$C$5:$C$204,$B88))</f>
        <v/>
      </c>
      <c r="H88" s="13">
        <f>IF($F88="","",IF($F88=0,"",IFERROR($G88/$F88,"")))</f>
        <v/>
      </c>
      <c r="I88" s="11">
        <f>IF($F88="","",IF($G88&gt;$F88,$G88-$F88,0))</f>
        <v/>
      </c>
      <c r="J88" s="11">
        <f>IF($F88="","",IF($F88&gt;$G88,$F88-$G88,0))</f>
        <v/>
      </c>
      <c r="K88" s="14">
        <f>IF($F88="","",IF($F88&lt;=0,"No hours available",IF($I88&gt;0,"Overallocated",IF($H88&gt;Capacity!$G$3,"No slack",IF($H88&gt;=Capacity!$C$3,"On target","Spare capacity")))))</f>
        <v/>
      </c>
      <c r="L88" s="15">
        <f>IF(OR($A88="",$B88=""),"",COUNTIFS(Allocations!$A$5:$A$204,$A88,Allocations!$C$5:$C$204,$B88,Allocations!$B$5:$B$204,"&lt;&gt;"))</f>
        <v/>
      </c>
      <c r="M88" s="9" t="n"/>
      <c r="N88" s="9" t="n"/>
    </row>
    <row r="89">
      <c r="A89" s="9" t="n"/>
      <c r="B89" s="6" t="n"/>
      <c r="C89" s="10" t="n"/>
      <c r="D89" s="11">
        <f>IF(OR($A89="",$B89=""),"",SUMIFS(Leave!$G$5:$G$204,Leave!$A$5:$A$204,$A89,Leave!$H$5:$H$204,$B89))</f>
        <v/>
      </c>
      <c r="E89" s="10" t="n"/>
      <c r="F89" s="12">
        <f>IF(OR($A89="",$C89=""),"",$C89-$D89-$E89)</f>
        <v/>
      </c>
      <c r="G89" s="11">
        <f>IF(OR($A89="",$B89=""),"",SUMIFS(Allocations!$D$5:$D$204,Allocations!$A$5:$A$204,$A89,Allocations!$C$5:$C$204,$B89))</f>
        <v/>
      </c>
      <c r="H89" s="13">
        <f>IF($F89="","",IF($F89=0,"",IFERROR($G89/$F89,"")))</f>
        <v/>
      </c>
      <c r="I89" s="11">
        <f>IF($F89="","",IF($G89&gt;$F89,$G89-$F89,0))</f>
        <v/>
      </c>
      <c r="J89" s="11">
        <f>IF($F89="","",IF($F89&gt;$G89,$F89-$G89,0))</f>
        <v/>
      </c>
      <c r="K89" s="14">
        <f>IF($F89="","",IF($F89&lt;=0,"No hours available",IF($I89&gt;0,"Overallocated",IF($H89&gt;Capacity!$G$3,"No slack",IF($H89&gt;=Capacity!$C$3,"On target","Spare capacity")))))</f>
        <v/>
      </c>
      <c r="L89" s="15">
        <f>IF(OR($A89="",$B89=""),"",COUNTIFS(Allocations!$A$5:$A$204,$A89,Allocations!$C$5:$C$204,$B89,Allocations!$B$5:$B$204,"&lt;&gt;"))</f>
        <v/>
      </c>
      <c r="M89" s="9" t="n"/>
      <c r="N89" s="9" t="n"/>
    </row>
    <row r="90">
      <c r="A90" s="9" t="n"/>
      <c r="B90" s="6" t="n"/>
      <c r="C90" s="10" t="n"/>
      <c r="D90" s="11">
        <f>IF(OR($A90="",$B90=""),"",SUMIFS(Leave!$G$5:$G$204,Leave!$A$5:$A$204,$A90,Leave!$H$5:$H$204,$B90))</f>
        <v/>
      </c>
      <c r="E90" s="10" t="n"/>
      <c r="F90" s="12">
        <f>IF(OR($A90="",$C90=""),"",$C90-$D90-$E90)</f>
        <v/>
      </c>
      <c r="G90" s="11">
        <f>IF(OR($A90="",$B90=""),"",SUMIFS(Allocations!$D$5:$D$204,Allocations!$A$5:$A$204,$A90,Allocations!$C$5:$C$204,$B90))</f>
        <v/>
      </c>
      <c r="H90" s="13">
        <f>IF($F90="","",IF($F90=0,"",IFERROR($G90/$F90,"")))</f>
        <v/>
      </c>
      <c r="I90" s="11">
        <f>IF($F90="","",IF($G90&gt;$F90,$G90-$F90,0))</f>
        <v/>
      </c>
      <c r="J90" s="11">
        <f>IF($F90="","",IF($F90&gt;$G90,$F90-$G90,0))</f>
        <v/>
      </c>
      <c r="K90" s="14">
        <f>IF($F90="","",IF($F90&lt;=0,"No hours available",IF($I90&gt;0,"Overallocated",IF($H90&gt;Capacity!$G$3,"No slack",IF($H90&gt;=Capacity!$C$3,"On target","Spare capacity")))))</f>
        <v/>
      </c>
      <c r="L90" s="15">
        <f>IF(OR($A90="",$B90=""),"",COUNTIFS(Allocations!$A$5:$A$204,$A90,Allocations!$C$5:$C$204,$B90,Allocations!$B$5:$B$204,"&lt;&gt;"))</f>
        <v/>
      </c>
      <c r="M90" s="9" t="n"/>
      <c r="N90" s="9" t="n"/>
    </row>
    <row r="91">
      <c r="A91" s="9" t="n"/>
      <c r="B91" s="6" t="n"/>
      <c r="C91" s="10" t="n"/>
      <c r="D91" s="11">
        <f>IF(OR($A91="",$B91=""),"",SUMIFS(Leave!$G$5:$G$204,Leave!$A$5:$A$204,$A91,Leave!$H$5:$H$204,$B91))</f>
        <v/>
      </c>
      <c r="E91" s="10" t="n"/>
      <c r="F91" s="12">
        <f>IF(OR($A91="",$C91=""),"",$C91-$D91-$E91)</f>
        <v/>
      </c>
      <c r="G91" s="11">
        <f>IF(OR($A91="",$B91=""),"",SUMIFS(Allocations!$D$5:$D$204,Allocations!$A$5:$A$204,$A91,Allocations!$C$5:$C$204,$B91))</f>
        <v/>
      </c>
      <c r="H91" s="13">
        <f>IF($F91="","",IF($F91=0,"",IFERROR($G91/$F91,"")))</f>
        <v/>
      </c>
      <c r="I91" s="11">
        <f>IF($F91="","",IF($G91&gt;$F91,$G91-$F91,0))</f>
        <v/>
      </c>
      <c r="J91" s="11">
        <f>IF($F91="","",IF($F91&gt;$G91,$F91-$G91,0))</f>
        <v/>
      </c>
      <c r="K91" s="14">
        <f>IF($F91="","",IF($F91&lt;=0,"No hours available",IF($I91&gt;0,"Overallocated",IF($H91&gt;Capacity!$G$3,"No slack",IF($H91&gt;=Capacity!$C$3,"On target","Spare capacity")))))</f>
        <v/>
      </c>
      <c r="L91" s="15">
        <f>IF(OR($A91="",$B91=""),"",COUNTIFS(Allocations!$A$5:$A$204,$A91,Allocations!$C$5:$C$204,$B91,Allocations!$B$5:$B$204,"&lt;&gt;"))</f>
        <v/>
      </c>
      <c r="M91" s="9" t="n"/>
      <c r="N91" s="9" t="n"/>
    </row>
    <row r="92">
      <c r="A92" s="9" t="n"/>
      <c r="B92" s="6" t="n"/>
      <c r="C92" s="10" t="n"/>
      <c r="D92" s="11">
        <f>IF(OR($A92="",$B92=""),"",SUMIFS(Leave!$G$5:$G$204,Leave!$A$5:$A$204,$A92,Leave!$H$5:$H$204,$B92))</f>
        <v/>
      </c>
      <c r="E92" s="10" t="n"/>
      <c r="F92" s="12">
        <f>IF(OR($A92="",$C92=""),"",$C92-$D92-$E92)</f>
        <v/>
      </c>
      <c r="G92" s="11">
        <f>IF(OR($A92="",$B92=""),"",SUMIFS(Allocations!$D$5:$D$204,Allocations!$A$5:$A$204,$A92,Allocations!$C$5:$C$204,$B92))</f>
        <v/>
      </c>
      <c r="H92" s="13">
        <f>IF($F92="","",IF($F92=0,"",IFERROR($G92/$F92,"")))</f>
        <v/>
      </c>
      <c r="I92" s="11">
        <f>IF($F92="","",IF($G92&gt;$F92,$G92-$F92,0))</f>
        <v/>
      </c>
      <c r="J92" s="11">
        <f>IF($F92="","",IF($F92&gt;$G92,$F92-$G92,0))</f>
        <v/>
      </c>
      <c r="K92" s="14">
        <f>IF($F92="","",IF($F92&lt;=0,"No hours available",IF($I92&gt;0,"Overallocated",IF($H92&gt;Capacity!$G$3,"No slack",IF($H92&gt;=Capacity!$C$3,"On target","Spare capacity")))))</f>
        <v/>
      </c>
      <c r="L92" s="15">
        <f>IF(OR($A92="",$B92=""),"",COUNTIFS(Allocations!$A$5:$A$204,$A92,Allocations!$C$5:$C$204,$B92,Allocations!$B$5:$B$204,"&lt;&gt;"))</f>
        <v/>
      </c>
      <c r="M92" s="9" t="n"/>
      <c r="N92" s="9" t="n"/>
    </row>
    <row r="93">
      <c r="A93" s="9" t="n"/>
      <c r="B93" s="6" t="n"/>
      <c r="C93" s="10" t="n"/>
      <c r="D93" s="11">
        <f>IF(OR($A93="",$B93=""),"",SUMIFS(Leave!$G$5:$G$204,Leave!$A$5:$A$204,$A93,Leave!$H$5:$H$204,$B93))</f>
        <v/>
      </c>
      <c r="E93" s="10" t="n"/>
      <c r="F93" s="12">
        <f>IF(OR($A93="",$C93=""),"",$C93-$D93-$E93)</f>
        <v/>
      </c>
      <c r="G93" s="11">
        <f>IF(OR($A93="",$B93=""),"",SUMIFS(Allocations!$D$5:$D$204,Allocations!$A$5:$A$204,$A93,Allocations!$C$5:$C$204,$B93))</f>
        <v/>
      </c>
      <c r="H93" s="13">
        <f>IF($F93="","",IF($F93=0,"",IFERROR($G93/$F93,"")))</f>
        <v/>
      </c>
      <c r="I93" s="11">
        <f>IF($F93="","",IF($G93&gt;$F93,$G93-$F93,0))</f>
        <v/>
      </c>
      <c r="J93" s="11">
        <f>IF($F93="","",IF($F93&gt;$G93,$F93-$G93,0))</f>
        <v/>
      </c>
      <c r="K93" s="14">
        <f>IF($F93="","",IF($F93&lt;=0,"No hours available",IF($I93&gt;0,"Overallocated",IF($H93&gt;Capacity!$G$3,"No slack",IF($H93&gt;=Capacity!$C$3,"On target","Spare capacity")))))</f>
        <v/>
      </c>
      <c r="L93" s="15">
        <f>IF(OR($A93="",$B93=""),"",COUNTIFS(Allocations!$A$5:$A$204,$A93,Allocations!$C$5:$C$204,$B93,Allocations!$B$5:$B$204,"&lt;&gt;"))</f>
        <v/>
      </c>
      <c r="M93" s="9" t="n"/>
      <c r="N93" s="9" t="n"/>
    </row>
    <row r="94">
      <c r="A94" s="9" t="n"/>
      <c r="B94" s="6" t="n"/>
      <c r="C94" s="10" t="n"/>
      <c r="D94" s="11">
        <f>IF(OR($A94="",$B94=""),"",SUMIFS(Leave!$G$5:$G$204,Leave!$A$5:$A$204,$A94,Leave!$H$5:$H$204,$B94))</f>
        <v/>
      </c>
      <c r="E94" s="10" t="n"/>
      <c r="F94" s="12">
        <f>IF(OR($A94="",$C94=""),"",$C94-$D94-$E94)</f>
        <v/>
      </c>
      <c r="G94" s="11">
        <f>IF(OR($A94="",$B94=""),"",SUMIFS(Allocations!$D$5:$D$204,Allocations!$A$5:$A$204,$A94,Allocations!$C$5:$C$204,$B94))</f>
        <v/>
      </c>
      <c r="H94" s="13">
        <f>IF($F94="","",IF($F94=0,"",IFERROR($G94/$F94,"")))</f>
        <v/>
      </c>
      <c r="I94" s="11">
        <f>IF($F94="","",IF($G94&gt;$F94,$G94-$F94,0))</f>
        <v/>
      </c>
      <c r="J94" s="11">
        <f>IF($F94="","",IF($F94&gt;$G94,$F94-$G94,0))</f>
        <v/>
      </c>
      <c r="K94" s="14">
        <f>IF($F94="","",IF($F94&lt;=0,"No hours available",IF($I94&gt;0,"Overallocated",IF($H94&gt;Capacity!$G$3,"No slack",IF($H94&gt;=Capacity!$C$3,"On target","Spare capacity")))))</f>
        <v/>
      </c>
      <c r="L94" s="15">
        <f>IF(OR($A94="",$B94=""),"",COUNTIFS(Allocations!$A$5:$A$204,$A94,Allocations!$C$5:$C$204,$B94,Allocations!$B$5:$B$204,"&lt;&gt;"))</f>
        <v/>
      </c>
      <c r="M94" s="9" t="n"/>
      <c r="N94" s="9" t="n"/>
    </row>
    <row r="95">
      <c r="A95" s="9" t="n"/>
      <c r="B95" s="6" t="n"/>
      <c r="C95" s="10" t="n"/>
      <c r="D95" s="11">
        <f>IF(OR($A95="",$B95=""),"",SUMIFS(Leave!$G$5:$G$204,Leave!$A$5:$A$204,$A95,Leave!$H$5:$H$204,$B95))</f>
        <v/>
      </c>
      <c r="E95" s="10" t="n"/>
      <c r="F95" s="12">
        <f>IF(OR($A95="",$C95=""),"",$C95-$D95-$E95)</f>
        <v/>
      </c>
      <c r="G95" s="11">
        <f>IF(OR($A95="",$B95=""),"",SUMIFS(Allocations!$D$5:$D$204,Allocations!$A$5:$A$204,$A95,Allocations!$C$5:$C$204,$B95))</f>
        <v/>
      </c>
      <c r="H95" s="13">
        <f>IF($F95="","",IF($F95=0,"",IFERROR($G95/$F95,"")))</f>
        <v/>
      </c>
      <c r="I95" s="11">
        <f>IF($F95="","",IF($G95&gt;$F95,$G95-$F95,0))</f>
        <v/>
      </c>
      <c r="J95" s="11">
        <f>IF($F95="","",IF($F95&gt;$G95,$F95-$G95,0))</f>
        <v/>
      </c>
      <c r="K95" s="14">
        <f>IF($F95="","",IF($F95&lt;=0,"No hours available",IF($I95&gt;0,"Overallocated",IF($H95&gt;Capacity!$G$3,"No slack",IF($H95&gt;=Capacity!$C$3,"On target","Spare capacity")))))</f>
        <v/>
      </c>
      <c r="L95" s="15">
        <f>IF(OR($A95="",$B95=""),"",COUNTIFS(Allocations!$A$5:$A$204,$A95,Allocations!$C$5:$C$204,$B95,Allocations!$B$5:$B$204,"&lt;&gt;"))</f>
        <v/>
      </c>
      <c r="M95" s="9" t="n"/>
      <c r="N95" s="9" t="n"/>
    </row>
    <row r="96">
      <c r="A96" s="9" t="n"/>
      <c r="B96" s="6" t="n"/>
      <c r="C96" s="10" t="n"/>
      <c r="D96" s="11">
        <f>IF(OR($A96="",$B96=""),"",SUMIFS(Leave!$G$5:$G$204,Leave!$A$5:$A$204,$A96,Leave!$H$5:$H$204,$B96))</f>
        <v/>
      </c>
      <c r="E96" s="10" t="n"/>
      <c r="F96" s="12">
        <f>IF(OR($A96="",$C96=""),"",$C96-$D96-$E96)</f>
        <v/>
      </c>
      <c r="G96" s="11">
        <f>IF(OR($A96="",$B96=""),"",SUMIFS(Allocations!$D$5:$D$204,Allocations!$A$5:$A$204,$A96,Allocations!$C$5:$C$204,$B96))</f>
        <v/>
      </c>
      <c r="H96" s="13">
        <f>IF($F96="","",IF($F96=0,"",IFERROR($G96/$F96,"")))</f>
        <v/>
      </c>
      <c r="I96" s="11">
        <f>IF($F96="","",IF($G96&gt;$F96,$G96-$F96,0))</f>
        <v/>
      </c>
      <c r="J96" s="11">
        <f>IF($F96="","",IF($F96&gt;$G96,$F96-$G96,0))</f>
        <v/>
      </c>
      <c r="K96" s="14">
        <f>IF($F96="","",IF($F96&lt;=0,"No hours available",IF($I96&gt;0,"Overallocated",IF($H96&gt;Capacity!$G$3,"No slack",IF($H96&gt;=Capacity!$C$3,"On target","Spare capacity")))))</f>
        <v/>
      </c>
      <c r="L96" s="15">
        <f>IF(OR($A96="",$B96=""),"",COUNTIFS(Allocations!$A$5:$A$204,$A96,Allocations!$C$5:$C$204,$B96,Allocations!$B$5:$B$204,"&lt;&gt;"))</f>
        <v/>
      </c>
      <c r="M96" s="9" t="n"/>
      <c r="N96" s="9" t="n"/>
    </row>
    <row r="97">
      <c r="A97" s="9" t="n"/>
      <c r="B97" s="6" t="n"/>
      <c r="C97" s="10" t="n"/>
      <c r="D97" s="11">
        <f>IF(OR($A97="",$B97=""),"",SUMIFS(Leave!$G$5:$G$204,Leave!$A$5:$A$204,$A97,Leave!$H$5:$H$204,$B97))</f>
        <v/>
      </c>
      <c r="E97" s="10" t="n"/>
      <c r="F97" s="12">
        <f>IF(OR($A97="",$C97=""),"",$C97-$D97-$E97)</f>
        <v/>
      </c>
      <c r="G97" s="11">
        <f>IF(OR($A97="",$B97=""),"",SUMIFS(Allocations!$D$5:$D$204,Allocations!$A$5:$A$204,$A97,Allocations!$C$5:$C$204,$B97))</f>
        <v/>
      </c>
      <c r="H97" s="13">
        <f>IF($F97="","",IF($F97=0,"",IFERROR($G97/$F97,"")))</f>
        <v/>
      </c>
      <c r="I97" s="11">
        <f>IF($F97="","",IF($G97&gt;$F97,$G97-$F97,0))</f>
        <v/>
      </c>
      <c r="J97" s="11">
        <f>IF($F97="","",IF($F97&gt;$G97,$F97-$G97,0))</f>
        <v/>
      </c>
      <c r="K97" s="14">
        <f>IF($F97="","",IF($F97&lt;=0,"No hours available",IF($I97&gt;0,"Overallocated",IF($H97&gt;Capacity!$G$3,"No slack",IF($H97&gt;=Capacity!$C$3,"On target","Spare capacity")))))</f>
        <v/>
      </c>
      <c r="L97" s="15">
        <f>IF(OR($A97="",$B97=""),"",COUNTIFS(Allocations!$A$5:$A$204,$A97,Allocations!$C$5:$C$204,$B97,Allocations!$B$5:$B$204,"&lt;&gt;"))</f>
        <v/>
      </c>
      <c r="M97" s="9" t="n"/>
      <c r="N97" s="9" t="n"/>
    </row>
    <row r="98">
      <c r="A98" s="9" t="n"/>
      <c r="B98" s="6" t="n"/>
      <c r="C98" s="10" t="n"/>
      <c r="D98" s="11">
        <f>IF(OR($A98="",$B98=""),"",SUMIFS(Leave!$G$5:$G$204,Leave!$A$5:$A$204,$A98,Leave!$H$5:$H$204,$B98))</f>
        <v/>
      </c>
      <c r="E98" s="10" t="n"/>
      <c r="F98" s="12">
        <f>IF(OR($A98="",$C98=""),"",$C98-$D98-$E98)</f>
        <v/>
      </c>
      <c r="G98" s="11">
        <f>IF(OR($A98="",$B98=""),"",SUMIFS(Allocations!$D$5:$D$204,Allocations!$A$5:$A$204,$A98,Allocations!$C$5:$C$204,$B98))</f>
        <v/>
      </c>
      <c r="H98" s="13">
        <f>IF($F98="","",IF($F98=0,"",IFERROR($G98/$F98,"")))</f>
        <v/>
      </c>
      <c r="I98" s="11">
        <f>IF($F98="","",IF($G98&gt;$F98,$G98-$F98,0))</f>
        <v/>
      </c>
      <c r="J98" s="11">
        <f>IF($F98="","",IF($F98&gt;$G98,$F98-$G98,0))</f>
        <v/>
      </c>
      <c r="K98" s="14">
        <f>IF($F98="","",IF($F98&lt;=0,"No hours available",IF($I98&gt;0,"Overallocated",IF($H98&gt;Capacity!$G$3,"No slack",IF($H98&gt;=Capacity!$C$3,"On target","Spare capacity")))))</f>
        <v/>
      </c>
      <c r="L98" s="15">
        <f>IF(OR($A98="",$B98=""),"",COUNTIFS(Allocations!$A$5:$A$204,$A98,Allocations!$C$5:$C$204,$B98,Allocations!$B$5:$B$204,"&lt;&gt;"))</f>
        <v/>
      </c>
      <c r="M98" s="9" t="n"/>
      <c r="N98" s="9" t="n"/>
    </row>
    <row r="99">
      <c r="A99" s="9" t="n"/>
      <c r="B99" s="6" t="n"/>
      <c r="C99" s="10" t="n"/>
      <c r="D99" s="11">
        <f>IF(OR($A99="",$B99=""),"",SUMIFS(Leave!$G$5:$G$204,Leave!$A$5:$A$204,$A99,Leave!$H$5:$H$204,$B99))</f>
        <v/>
      </c>
      <c r="E99" s="10" t="n"/>
      <c r="F99" s="12">
        <f>IF(OR($A99="",$C99=""),"",$C99-$D99-$E99)</f>
        <v/>
      </c>
      <c r="G99" s="11">
        <f>IF(OR($A99="",$B99=""),"",SUMIFS(Allocations!$D$5:$D$204,Allocations!$A$5:$A$204,$A99,Allocations!$C$5:$C$204,$B99))</f>
        <v/>
      </c>
      <c r="H99" s="13">
        <f>IF($F99="","",IF($F99=0,"",IFERROR($G99/$F99,"")))</f>
        <v/>
      </c>
      <c r="I99" s="11">
        <f>IF($F99="","",IF($G99&gt;$F99,$G99-$F99,0))</f>
        <v/>
      </c>
      <c r="J99" s="11">
        <f>IF($F99="","",IF($F99&gt;$G99,$F99-$G99,0))</f>
        <v/>
      </c>
      <c r="K99" s="14">
        <f>IF($F99="","",IF($F99&lt;=0,"No hours available",IF($I99&gt;0,"Overallocated",IF($H99&gt;Capacity!$G$3,"No slack",IF($H99&gt;=Capacity!$C$3,"On target","Spare capacity")))))</f>
        <v/>
      </c>
      <c r="L99" s="15">
        <f>IF(OR($A99="",$B99=""),"",COUNTIFS(Allocations!$A$5:$A$204,$A99,Allocations!$C$5:$C$204,$B99,Allocations!$B$5:$B$204,"&lt;&gt;"))</f>
        <v/>
      </c>
      <c r="M99" s="9" t="n"/>
      <c r="N99" s="9" t="n"/>
    </row>
    <row r="100">
      <c r="A100" s="9" t="n"/>
      <c r="B100" s="6" t="n"/>
      <c r="C100" s="10" t="n"/>
      <c r="D100" s="11">
        <f>IF(OR($A100="",$B100=""),"",SUMIFS(Leave!$G$5:$G$204,Leave!$A$5:$A$204,$A100,Leave!$H$5:$H$204,$B100))</f>
        <v/>
      </c>
      <c r="E100" s="10" t="n"/>
      <c r="F100" s="12">
        <f>IF(OR($A100="",$C100=""),"",$C100-$D100-$E100)</f>
        <v/>
      </c>
      <c r="G100" s="11">
        <f>IF(OR($A100="",$B100=""),"",SUMIFS(Allocations!$D$5:$D$204,Allocations!$A$5:$A$204,$A100,Allocations!$C$5:$C$204,$B100))</f>
        <v/>
      </c>
      <c r="H100" s="13">
        <f>IF($F100="","",IF($F100=0,"",IFERROR($G100/$F100,"")))</f>
        <v/>
      </c>
      <c r="I100" s="11">
        <f>IF($F100="","",IF($G100&gt;$F100,$G100-$F100,0))</f>
        <v/>
      </c>
      <c r="J100" s="11">
        <f>IF($F100="","",IF($F100&gt;$G100,$F100-$G100,0))</f>
        <v/>
      </c>
      <c r="K100" s="14">
        <f>IF($F100="","",IF($F100&lt;=0,"No hours available",IF($I100&gt;0,"Overallocated",IF($H100&gt;Capacity!$G$3,"No slack",IF($H100&gt;=Capacity!$C$3,"On target","Spare capacity")))))</f>
        <v/>
      </c>
      <c r="L100" s="15">
        <f>IF(OR($A100="",$B100=""),"",COUNTIFS(Allocations!$A$5:$A$204,$A100,Allocations!$C$5:$C$204,$B100,Allocations!$B$5:$B$204,"&lt;&gt;"))</f>
        <v/>
      </c>
      <c r="M100" s="9" t="n"/>
      <c r="N100" s="9" t="n"/>
    </row>
    <row r="101">
      <c r="A101" s="9" t="n"/>
      <c r="B101" s="6" t="n"/>
      <c r="C101" s="10" t="n"/>
      <c r="D101" s="11">
        <f>IF(OR($A101="",$B101=""),"",SUMIFS(Leave!$G$5:$G$204,Leave!$A$5:$A$204,$A101,Leave!$H$5:$H$204,$B101))</f>
        <v/>
      </c>
      <c r="E101" s="10" t="n"/>
      <c r="F101" s="12">
        <f>IF(OR($A101="",$C101=""),"",$C101-$D101-$E101)</f>
        <v/>
      </c>
      <c r="G101" s="11">
        <f>IF(OR($A101="",$B101=""),"",SUMIFS(Allocations!$D$5:$D$204,Allocations!$A$5:$A$204,$A101,Allocations!$C$5:$C$204,$B101))</f>
        <v/>
      </c>
      <c r="H101" s="13">
        <f>IF($F101="","",IF($F101=0,"",IFERROR($G101/$F101,"")))</f>
        <v/>
      </c>
      <c r="I101" s="11">
        <f>IF($F101="","",IF($G101&gt;$F101,$G101-$F101,0))</f>
        <v/>
      </c>
      <c r="J101" s="11">
        <f>IF($F101="","",IF($F101&gt;$G101,$F101-$G101,0))</f>
        <v/>
      </c>
      <c r="K101" s="14">
        <f>IF($F101="","",IF($F101&lt;=0,"No hours available",IF($I101&gt;0,"Overallocated",IF($H101&gt;Capacity!$G$3,"No slack",IF($H101&gt;=Capacity!$C$3,"On target","Spare capacity")))))</f>
        <v/>
      </c>
      <c r="L101" s="15">
        <f>IF(OR($A101="",$B101=""),"",COUNTIFS(Allocations!$A$5:$A$204,$A101,Allocations!$C$5:$C$204,$B101,Allocations!$B$5:$B$204,"&lt;&gt;"))</f>
        <v/>
      </c>
      <c r="M101" s="9" t="n"/>
      <c r="N101" s="9" t="n"/>
    </row>
    <row r="102">
      <c r="A102" s="9" t="n"/>
      <c r="B102" s="6" t="n"/>
      <c r="C102" s="10" t="n"/>
      <c r="D102" s="11">
        <f>IF(OR($A102="",$B102=""),"",SUMIFS(Leave!$G$5:$G$204,Leave!$A$5:$A$204,$A102,Leave!$H$5:$H$204,$B102))</f>
        <v/>
      </c>
      <c r="E102" s="10" t="n"/>
      <c r="F102" s="12">
        <f>IF(OR($A102="",$C102=""),"",$C102-$D102-$E102)</f>
        <v/>
      </c>
      <c r="G102" s="11">
        <f>IF(OR($A102="",$B102=""),"",SUMIFS(Allocations!$D$5:$D$204,Allocations!$A$5:$A$204,$A102,Allocations!$C$5:$C$204,$B102))</f>
        <v/>
      </c>
      <c r="H102" s="13">
        <f>IF($F102="","",IF($F102=0,"",IFERROR($G102/$F102,"")))</f>
        <v/>
      </c>
      <c r="I102" s="11">
        <f>IF($F102="","",IF($G102&gt;$F102,$G102-$F102,0))</f>
        <v/>
      </c>
      <c r="J102" s="11">
        <f>IF($F102="","",IF($F102&gt;$G102,$F102-$G102,0))</f>
        <v/>
      </c>
      <c r="K102" s="14">
        <f>IF($F102="","",IF($F102&lt;=0,"No hours available",IF($I102&gt;0,"Overallocated",IF($H102&gt;Capacity!$G$3,"No slack",IF($H102&gt;=Capacity!$C$3,"On target","Spare capacity")))))</f>
        <v/>
      </c>
      <c r="L102" s="15">
        <f>IF(OR($A102="",$B102=""),"",COUNTIFS(Allocations!$A$5:$A$204,$A102,Allocations!$C$5:$C$204,$B102,Allocations!$B$5:$B$204,"&lt;&gt;"))</f>
        <v/>
      </c>
      <c r="M102" s="9" t="n"/>
      <c r="N102" s="9" t="n"/>
    </row>
    <row r="103">
      <c r="A103" s="9" t="n"/>
      <c r="B103" s="6" t="n"/>
      <c r="C103" s="10" t="n"/>
      <c r="D103" s="11">
        <f>IF(OR($A103="",$B103=""),"",SUMIFS(Leave!$G$5:$G$204,Leave!$A$5:$A$204,$A103,Leave!$H$5:$H$204,$B103))</f>
        <v/>
      </c>
      <c r="E103" s="10" t="n"/>
      <c r="F103" s="12">
        <f>IF(OR($A103="",$C103=""),"",$C103-$D103-$E103)</f>
        <v/>
      </c>
      <c r="G103" s="11">
        <f>IF(OR($A103="",$B103=""),"",SUMIFS(Allocations!$D$5:$D$204,Allocations!$A$5:$A$204,$A103,Allocations!$C$5:$C$204,$B103))</f>
        <v/>
      </c>
      <c r="H103" s="13">
        <f>IF($F103="","",IF($F103=0,"",IFERROR($G103/$F103,"")))</f>
        <v/>
      </c>
      <c r="I103" s="11">
        <f>IF($F103="","",IF($G103&gt;$F103,$G103-$F103,0))</f>
        <v/>
      </c>
      <c r="J103" s="11">
        <f>IF($F103="","",IF($F103&gt;$G103,$F103-$G103,0))</f>
        <v/>
      </c>
      <c r="K103" s="14">
        <f>IF($F103="","",IF($F103&lt;=0,"No hours available",IF($I103&gt;0,"Overallocated",IF($H103&gt;Capacity!$G$3,"No slack",IF($H103&gt;=Capacity!$C$3,"On target","Spare capacity")))))</f>
        <v/>
      </c>
      <c r="L103" s="15">
        <f>IF(OR($A103="",$B103=""),"",COUNTIFS(Allocations!$A$5:$A$204,$A103,Allocations!$C$5:$C$204,$B103,Allocations!$B$5:$B$204,"&lt;&gt;"))</f>
        <v/>
      </c>
      <c r="M103" s="9" t="n"/>
      <c r="N103" s="9" t="n"/>
    </row>
    <row r="104">
      <c r="A104" s="9" t="n"/>
      <c r="B104" s="6" t="n"/>
      <c r="C104" s="10" t="n"/>
      <c r="D104" s="11">
        <f>IF(OR($A104="",$B104=""),"",SUMIFS(Leave!$G$5:$G$204,Leave!$A$5:$A$204,$A104,Leave!$H$5:$H$204,$B104))</f>
        <v/>
      </c>
      <c r="E104" s="10" t="n"/>
      <c r="F104" s="12">
        <f>IF(OR($A104="",$C104=""),"",$C104-$D104-$E104)</f>
        <v/>
      </c>
      <c r="G104" s="11">
        <f>IF(OR($A104="",$B104=""),"",SUMIFS(Allocations!$D$5:$D$204,Allocations!$A$5:$A$204,$A104,Allocations!$C$5:$C$204,$B104))</f>
        <v/>
      </c>
      <c r="H104" s="13">
        <f>IF($F104="","",IF($F104=0,"",IFERROR($G104/$F104,"")))</f>
        <v/>
      </c>
      <c r="I104" s="11">
        <f>IF($F104="","",IF($G104&gt;$F104,$G104-$F104,0))</f>
        <v/>
      </c>
      <c r="J104" s="11">
        <f>IF($F104="","",IF($F104&gt;$G104,$F104-$G104,0))</f>
        <v/>
      </c>
      <c r="K104" s="14">
        <f>IF($F104="","",IF($F104&lt;=0,"No hours available",IF($I104&gt;0,"Overallocated",IF($H104&gt;Capacity!$G$3,"No slack",IF($H104&gt;=Capacity!$C$3,"On target","Spare capacity")))))</f>
        <v/>
      </c>
      <c r="L104" s="15">
        <f>IF(OR($A104="",$B104=""),"",COUNTIFS(Allocations!$A$5:$A$204,$A104,Allocations!$C$5:$C$204,$B104,Allocations!$B$5:$B$204,"&lt;&gt;"))</f>
        <v/>
      </c>
      <c r="M104" s="9" t="n"/>
      <c r="N104" s="9" t="n"/>
    </row>
    <row r="105">
      <c r="A105" s="9" t="n"/>
      <c r="B105" s="6" t="n"/>
      <c r="C105" s="10" t="n"/>
      <c r="D105" s="11">
        <f>IF(OR($A105="",$B105=""),"",SUMIFS(Leave!$G$5:$G$204,Leave!$A$5:$A$204,$A105,Leave!$H$5:$H$204,$B105))</f>
        <v/>
      </c>
      <c r="E105" s="10" t="n"/>
      <c r="F105" s="12">
        <f>IF(OR($A105="",$C105=""),"",$C105-$D105-$E105)</f>
        <v/>
      </c>
      <c r="G105" s="11">
        <f>IF(OR($A105="",$B105=""),"",SUMIFS(Allocations!$D$5:$D$204,Allocations!$A$5:$A$204,$A105,Allocations!$C$5:$C$204,$B105))</f>
        <v/>
      </c>
      <c r="H105" s="13">
        <f>IF($F105="","",IF($F105=0,"",IFERROR($G105/$F105,"")))</f>
        <v/>
      </c>
      <c r="I105" s="11">
        <f>IF($F105="","",IF($G105&gt;$F105,$G105-$F105,0))</f>
        <v/>
      </c>
      <c r="J105" s="11">
        <f>IF($F105="","",IF($F105&gt;$G105,$F105-$G105,0))</f>
        <v/>
      </c>
      <c r="K105" s="14">
        <f>IF($F105="","",IF($F105&lt;=0,"No hours available",IF($I105&gt;0,"Overallocated",IF($H105&gt;Capacity!$G$3,"No slack",IF($H105&gt;=Capacity!$C$3,"On target","Spare capacity")))))</f>
        <v/>
      </c>
      <c r="L105" s="15">
        <f>IF(OR($A105="",$B105=""),"",COUNTIFS(Allocations!$A$5:$A$204,$A105,Allocations!$C$5:$C$204,$B105,Allocations!$B$5:$B$204,"&lt;&gt;"))</f>
        <v/>
      </c>
      <c r="M105" s="9" t="n"/>
      <c r="N105" s="9" t="n"/>
    </row>
    <row r="106">
      <c r="A106" s="9" t="n"/>
      <c r="B106" s="6" t="n"/>
      <c r="C106" s="10" t="n"/>
      <c r="D106" s="11">
        <f>IF(OR($A106="",$B106=""),"",SUMIFS(Leave!$G$5:$G$204,Leave!$A$5:$A$204,$A106,Leave!$H$5:$H$204,$B106))</f>
        <v/>
      </c>
      <c r="E106" s="10" t="n"/>
      <c r="F106" s="12">
        <f>IF(OR($A106="",$C106=""),"",$C106-$D106-$E106)</f>
        <v/>
      </c>
      <c r="G106" s="11">
        <f>IF(OR($A106="",$B106=""),"",SUMIFS(Allocations!$D$5:$D$204,Allocations!$A$5:$A$204,$A106,Allocations!$C$5:$C$204,$B106))</f>
        <v/>
      </c>
      <c r="H106" s="13">
        <f>IF($F106="","",IF($F106=0,"",IFERROR($G106/$F106,"")))</f>
        <v/>
      </c>
      <c r="I106" s="11">
        <f>IF($F106="","",IF($G106&gt;$F106,$G106-$F106,0))</f>
        <v/>
      </c>
      <c r="J106" s="11">
        <f>IF($F106="","",IF($F106&gt;$G106,$F106-$G106,0))</f>
        <v/>
      </c>
      <c r="K106" s="14">
        <f>IF($F106="","",IF($F106&lt;=0,"No hours available",IF($I106&gt;0,"Overallocated",IF($H106&gt;Capacity!$G$3,"No slack",IF($H106&gt;=Capacity!$C$3,"On target","Spare capacity")))))</f>
        <v/>
      </c>
      <c r="L106" s="15">
        <f>IF(OR($A106="",$B106=""),"",COUNTIFS(Allocations!$A$5:$A$204,$A106,Allocations!$C$5:$C$204,$B106,Allocations!$B$5:$B$204,"&lt;&gt;"))</f>
        <v/>
      </c>
      <c r="M106" s="9" t="n"/>
      <c r="N106" s="9" t="n"/>
    </row>
    <row r="107">
      <c r="A107" s="9" t="n"/>
      <c r="B107" s="6" t="n"/>
      <c r="C107" s="10" t="n"/>
      <c r="D107" s="11">
        <f>IF(OR($A107="",$B107=""),"",SUMIFS(Leave!$G$5:$G$204,Leave!$A$5:$A$204,$A107,Leave!$H$5:$H$204,$B107))</f>
        <v/>
      </c>
      <c r="E107" s="10" t="n"/>
      <c r="F107" s="12">
        <f>IF(OR($A107="",$C107=""),"",$C107-$D107-$E107)</f>
        <v/>
      </c>
      <c r="G107" s="11">
        <f>IF(OR($A107="",$B107=""),"",SUMIFS(Allocations!$D$5:$D$204,Allocations!$A$5:$A$204,$A107,Allocations!$C$5:$C$204,$B107))</f>
        <v/>
      </c>
      <c r="H107" s="13">
        <f>IF($F107="","",IF($F107=0,"",IFERROR($G107/$F107,"")))</f>
        <v/>
      </c>
      <c r="I107" s="11">
        <f>IF($F107="","",IF($G107&gt;$F107,$G107-$F107,0))</f>
        <v/>
      </c>
      <c r="J107" s="11">
        <f>IF($F107="","",IF($F107&gt;$G107,$F107-$G107,0))</f>
        <v/>
      </c>
      <c r="K107" s="14">
        <f>IF($F107="","",IF($F107&lt;=0,"No hours available",IF($I107&gt;0,"Overallocated",IF($H107&gt;Capacity!$G$3,"No slack",IF($H107&gt;=Capacity!$C$3,"On target","Spare capacity")))))</f>
        <v/>
      </c>
      <c r="L107" s="15">
        <f>IF(OR($A107="",$B107=""),"",COUNTIFS(Allocations!$A$5:$A$204,$A107,Allocations!$C$5:$C$204,$B107,Allocations!$B$5:$B$204,"&lt;&gt;"))</f>
        <v/>
      </c>
      <c r="M107" s="9" t="n"/>
      <c r="N107" s="9" t="n"/>
    </row>
    <row r="108">
      <c r="A108" s="9" t="n"/>
      <c r="B108" s="6" t="n"/>
      <c r="C108" s="10" t="n"/>
      <c r="D108" s="11">
        <f>IF(OR($A108="",$B108=""),"",SUMIFS(Leave!$G$5:$G$204,Leave!$A$5:$A$204,$A108,Leave!$H$5:$H$204,$B108))</f>
        <v/>
      </c>
      <c r="E108" s="10" t="n"/>
      <c r="F108" s="12">
        <f>IF(OR($A108="",$C108=""),"",$C108-$D108-$E108)</f>
        <v/>
      </c>
      <c r="G108" s="11">
        <f>IF(OR($A108="",$B108=""),"",SUMIFS(Allocations!$D$5:$D$204,Allocations!$A$5:$A$204,$A108,Allocations!$C$5:$C$204,$B108))</f>
        <v/>
      </c>
      <c r="H108" s="13">
        <f>IF($F108="","",IF($F108=0,"",IFERROR($G108/$F108,"")))</f>
        <v/>
      </c>
      <c r="I108" s="11">
        <f>IF($F108="","",IF($G108&gt;$F108,$G108-$F108,0))</f>
        <v/>
      </c>
      <c r="J108" s="11">
        <f>IF($F108="","",IF($F108&gt;$G108,$F108-$G108,0))</f>
        <v/>
      </c>
      <c r="K108" s="14">
        <f>IF($F108="","",IF($F108&lt;=0,"No hours available",IF($I108&gt;0,"Overallocated",IF($H108&gt;Capacity!$G$3,"No slack",IF($H108&gt;=Capacity!$C$3,"On target","Spare capacity")))))</f>
        <v/>
      </c>
      <c r="L108" s="15">
        <f>IF(OR($A108="",$B108=""),"",COUNTIFS(Allocations!$A$5:$A$204,$A108,Allocations!$C$5:$C$204,$B108,Allocations!$B$5:$B$204,"&lt;&gt;"))</f>
        <v/>
      </c>
      <c r="M108" s="9" t="n"/>
      <c r="N108" s="9" t="n"/>
    </row>
    <row r="109">
      <c r="A109" s="9" t="n"/>
      <c r="B109" s="6" t="n"/>
      <c r="C109" s="10" t="n"/>
      <c r="D109" s="11">
        <f>IF(OR($A109="",$B109=""),"",SUMIFS(Leave!$G$5:$G$204,Leave!$A$5:$A$204,$A109,Leave!$H$5:$H$204,$B109))</f>
        <v/>
      </c>
      <c r="E109" s="10" t="n"/>
      <c r="F109" s="12">
        <f>IF(OR($A109="",$C109=""),"",$C109-$D109-$E109)</f>
        <v/>
      </c>
      <c r="G109" s="11">
        <f>IF(OR($A109="",$B109=""),"",SUMIFS(Allocations!$D$5:$D$204,Allocations!$A$5:$A$204,$A109,Allocations!$C$5:$C$204,$B109))</f>
        <v/>
      </c>
      <c r="H109" s="13">
        <f>IF($F109="","",IF($F109=0,"",IFERROR($G109/$F109,"")))</f>
        <v/>
      </c>
      <c r="I109" s="11">
        <f>IF($F109="","",IF($G109&gt;$F109,$G109-$F109,0))</f>
        <v/>
      </c>
      <c r="J109" s="11">
        <f>IF($F109="","",IF($F109&gt;$G109,$F109-$G109,0))</f>
        <v/>
      </c>
      <c r="K109" s="14">
        <f>IF($F109="","",IF($F109&lt;=0,"No hours available",IF($I109&gt;0,"Overallocated",IF($H109&gt;Capacity!$G$3,"No slack",IF($H109&gt;=Capacity!$C$3,"On target","Spare capacity")))))</f>
        <v/>
      </c>
      <c r="L109" s="15">
        <f>IF(OR($A109="",$B109=""),"",COUNTIFS(Allocations!$A$5:$A$204,$A109,Allocations!$C$5:$C$204,$B109,Allocations!$B$5:$B$204,"&lt;&gt;"))</f>
        <v/>
      </c>
      <c r="M109" s="9" t="n"/>
      <c r="N109" s="9" t="n"/>
    </row>
    <row r="110">
      <c r="A110" s="9" t="n"/>
      <c r="B110" s="6" t="n"/>
      <c r="C110" s="10" t="n"/>
      <c r="D110" s="11">
        <f>IF(OR($A110="",$B110=""),"",SUMIFS(Leave!$G$5:$G$204,Leave!$A$5:$A$204,$A110,Leave!$H$5:$H$204,$B110))</f>
        <v/>
      </c>
      <c r="E110" s="10" t="n"/>
      <c r="F110" s="12">
        <f>IF(OR($A110="",$C110=""),"",$C110-$D110-$E110)</f>
        <v/>
      </c>
      <c r="G110" s="11">
        <f>IF(OR($A110="",$B110=""),"",SUMIFS(Allocations!$D$5:$D$204,Allocations!$A$5:$A$204,$A110,Allocations!$C$5:$C$204,$B110))</f>
        <v/>
      </c>
      <c r="H110" s="13">
        <f>IF($F110="","",IF($F110=0,"",IFERROR($G110/$F110,"")))</f>
        <v/>
      </c>
      <c r="I110" s="11">
        <f>IF($F110="","",IF($G110&gt;$F110,$G110-$F110,0))</f>
        <v/>
      </c>
      <c r="J110" s="11">
        <f>IF($F110="","",IF($F110&gt;$G110,$F110-$G110,0))</f>
        <v/>
      </c>
      <c r="K110" s="14">
        <f>IF($F110="","",IF($F110&lt;=0,"No hours available",IF($I110&gt;0,"Overallocated",IF($H110&gt;Capacity!$G$3,"No slack",IF($H110&gt;=Capacity!$C$3,"On target","Spare capacity")))))</f>
        <v/>
      </c>
      <c r="L110" s="15">
        <f>IF(OR($A110="",$B110=""),"",COUNTIFS(Allocations!$A$5:$A$204,$A110,Allocations!$C$5:$C$204,$B110,Allocations!$B$5:$B$204,"&lt;&gt;"))</f>
        <v/>
      </c>
      <c r="M110" s="9" t="n"/>
      <c r="N110" s="9" t="n"/>
    </row>
    <row r="111">
      <c r="A111" s="9" t="n"/>
      <c r="B111" s="6" t="n"/>
      <c r="C111" s="10" t="n"/>
      <c r="D111" s="11">
        <f>IF(OR($A111="",$B111=""),"",SUMIFS(Leave!$G$5:$G$204,Leave!$A$5:$A$204,$A111,Leave!$H$5:$H$204,$B111))</f>
        <v/>
      </c>
      <c r="E111" s="10" t="n"/>
      <c r="F111" s="12">
        <f>IF(OR($A111="",$C111=""),"",$C111-$D111-$E111)</f>
        <v/>
      </c>
      <c r="G111" s="11">
        <f>IF(OR($A111="",$B111=""),"",SUMIFS(Allocations!$D$5:$D$204,Allocations!$A$5:$A$204,$A111,Allocations!$C$5:$C$204,$B111))</f>
        <v/>
      </c>
      <c r="H111" s="13">
        <f>IF($F111="","",IF($F111=0,"",IFERROR($G111/$F111,"")))</f>
        <v/>
      </c>
      <c r="I111" s="11">
        <f>IF($F111="","",IF($G111&gt;$F111,$G111-$F111,0))</f>
        <v/>
      </c>
      <c r="J111" s="11">
        <f>IF($F111="","",IF($F111&gt;$G111,$F111-$G111,0))</f>
        <v/>
      </c>
      <c r="K111" s="14">
        <f>IF($F111="","",IF($F111&lt;=0,"No hours available",IF($I111&gt;0,"Overallocated",IF($H111&gt;Capacity!$G$3,"No slack",IF($H111&gt;=Capacity!$C$3,"On target","Spare capacity")))))</f>
        <v/>
      </c>
      <c r="L111" s="15">
        <f>IF(OR($A111="",$B111=""),"",COUNTIFS(Allocations!$A$5:$A$204,$A111,Allocations!$C$5:$C$204,$B111,Allocations!$B$5:$B$204,"&lt;&gt;"))</f>
        <v/>
      </c>
      <c r="M111" s="9" t="n"/>
      <c r="N111" s="9" t="n"/>
    </row>
    <row r="112">
      <c r="A112" s="9" t="n"/>
      <c r="B112" s="6" t="n"/>
      <c r="C112" s="10" t="n"/>
      <c r="D112" s="11">
        <f>IF(OR($A112="",$B112=""),"",SUMIFS(Leave!$G$5:$G$204,Leave!$A$5:$A$204,$A112,Leave!$H$5:$H$204,$B112))</f>
        <v/>
      </c>
      <c r="E112" s="10" t="n"/>
      <c r="F112" s="12">
        <f>IF(OR($A112="",$C112=""),"",$C112-$D112-$E112)</f>
        <v/>
      </c>
      <c r="G112" s="11">
        <f>IF(OR($A112="",$B112=""),"",SUMIFS(Allocations!$D$5:$D$204,Allocations!$A$5:$A$204,$A112,Allocations!$C$5:$C$204,$B112))</f>
        <v/>
      </c>
      <c r="H112" s="13">
        <f>IF($F112="","",IF($F112=0,"",IFERROR($G112/$F112,"")))</f>
        <v/>
      </c>
      <c r="I112" s="11">
        <f>IF($F112="","",IF($G112&gt;$F112,$G112-$F112,0))</f>
        <v/>
      </c>
      <c r="J112" s="11">
        <f>IF($F112="","",IF($F112&gt;$G112,$F112-$G112,0))</f>
        <v/>
      </c>
      <c r="K112" s="14">
        <f>IF($F112="","",IF($F112&lt;=0,"No hours available",IF($I112&gt;0,"Overallocated",IF($H112&gt;Capacity!$G$3,"No slack",IF($H112&gt;=Capacity!$C$3,"On target","Spare capacity")))))</f>
        <v/>
      </c>
      <c r="L112" s="15">
        <f>IF(OR($A112="",$B112=""),"",COUNTIFS(Allocations!$A$5:$A$204,$A112,Allocations!$C$5:$C$204,$B112,Allocations!$B$5:$B$204,"&lt;&gt;"))</f>
        <v/>
      </c>
      <c r="M112" s="9" t="n"/>
      <c r="N112" s="9" t="n"/>
    </row>
    <row r="113">
      <c r="A113" s="9" t="n"/>
      <c r="B113" s="6" t="n"/>
      <c r="C113" s="10" t="n"/>
      <c r="D113" s="11">
        <f>IF(OR($A113="",$B113=""),"",SUMIFS(Leave!$G$5:$G$204,Leave!$A$5:$A$204,$A113,Leave!$H$5:$H$204,$B113))</f>
        <v/>
      </c>
      <c r="E113" s="10" t="n"/>
      <c r="F113" s="12">
        <f>IF(OR($A113="",$C113=""),"",$C113-$D113-$E113)</f>
        <v/>
      </c>
      <c r="G113" s="11">
        <f>IF(OR($A113="",$B113=""),"",SUMIFS(Allocations!$D$5:$D$204,Allocations!$A$5:$A$204,$A113,Allocations!$C$5:$C$204,$B113))</f>
        <v/>
      </c>
      <c r="H113" s="13">
        <f>IF($F113="","",IF($F113=0,"",IFERROR($G113/$F113,"")))</f>
        <v/>
      </c>
      <c r="I113" s="11">
        <f>IF($F113="","",IF($G113&gt;$F113,$G113-$F113,0))</f>
        <v/>
      </c>
      <c r="J113" s="11">
        <f>IF($F113="","",IF($F113&gt;$G113,$F113-$G113,0))</f>
        <v/>
      </c>
      <c r="K113" s="14">
        <f>IF($F113="","",IF($F113&lt;=0,"No hours available",IF($I113&gt;0,"Overallocated",IF($H113&gt;Capacity!$G$3,"No slack",IF($H113&gt;=Capacity!$C$3,"On target","Spare capacity")))))</f>
        <v/>
      </c>
      <c r="L113" s="15">
        <f>IF(OR($A113="",$B113=""),"",COUNTIFS(Allocations!$A$5:$A$204,$A113,Allocations!$C$5:$C$204,$B113,Allocations!$B$5:$B$204,"&lt;&gt;"))</f>
        <v/>
      </c>
      <c r="M113" s="9" t="n"/>
      <c r="N113" s="9" t="n"/>
    </row>
    <row r="114">
      <c r="A114" s="9" t="n"/>
      <c r="B114" s="6" t="n"/>
      <c r="C114" s="10" t="n"/>
      <c r="D114" s="11">
        <f>IF(OR($A114="",$B114=""),"",SUMIFS(Leave!$G$5:$G$204,Leave!$A$5:$A$204,$A114,Leave!$H$5:$H$204,$B114))</f>
        <v/>
      </c>
      <c r="E114" s="10" t="n"/>
      <c r="F114" s="12">
        <f>IF(OR($A114="",$C114=""),"",$C114-$D114-$E114)</f>
        <v/>
      </c>
      <c r="G114" s="11">
        <f>IF(OR($A114="",$B114=""),"",SUMIFS(Allocations!$D$5:$D$204,Allocations!$A$5:$A$204,$A114,Allocations!$C$5:$C$204,$B114))</f>
        <v/>
      </c>
      <c r="H114" s="13">
        <f>IF($F114="","",IF($F114=0,"",IFERROR($G114/$F114,"")))</f>
        <v/>
      </c>
      <c r="I114" s="11">
        <f>IF($F114="","",IF($G114&gt;$F114,$G114-$F114,0))</f>
        <v/>
      </c>
      <c r="J114" s="11">
        <f>IF($F114="","",IF($F114&gt;$G114,$F114-$G114,0))</f>
        <v/>
      </c>
      <c r="K114" s="14">
        <f>IF($F114="","",IF($F114&lt;=0,"No hours available",IF($I114&gt;0,"Overallocated",IF($H114&gt;Capacity!$G$3,"No slack",IF($H114&gt;=Capacity!$C$3,"On target","Spare capacity")))))</f>
        <v/>
      </c>
      <c r="L114" s="15">
        <f>IF(OR($A114="",$B114=""),"",COUNTIFS(Allocations!$A$5:$A$204,$A114,Allocations!$C$5:$C$204,$B114,Allocations!$B$5:$B$204,"&lt;&gt;"))</f>
        <v/>
      </c>
      <c r="M114" s="9" t="n"/>
      <c r="N114" s="9" t="n"/>
    </row>
    <row r="115">
      <c r="A115" s="9" t="n"/>
      <c r="B115" s="6" t="n"/>
      <c r="C115" s="10" t="n"/>
      <c r="D115" s="11">
        <f>IF(OR($A115="",$B115=""),"",SUMIFS(Leave!$G$5:$G$204,Leave!$A$5:$A$204,$A115,Leave!$H$5:$H$204,$B115))</f>
        <v/>
      </c>
      <c r="E115" s="10" t="n"/>
      <c r="F115" s="12">
        <f>IF(OR($A115="",$C115=""),"",$C115-$D115-$E115)</f>
        <v/>
      </c>
      <c r="G115" s="11">
        <f>IF(OR($A115="",$B115=""),"",SUMIFS(Allocations!$D$5:$D$204,Allocations!$A$5:$A$204,$A115,Allocations!$C$5:$C$204,$B115))</f>
        <v/>
      </c>
      <c r="H115" s="13">
        <f>IF($F115="","",IF($F115=0,"",IFERROR($G115/$F115,"")))</f>
        <v/>
      </c>
      <c r="I115" s="11">
        <f>IF($F115="","",IF($G115&gt;$F115,$G115-$F115,0))</f>
        <v/>
      </c>
      <c r="J115" s="11">
        <f>IF($F115="","",IF($F115&gt;$G115,$F115-$G115,0))</f>
        <v/>
      </c>
      <c r="K115" s="14">
        <f>IF($F115="","",IF($F115&lt;=0,"No hours available",IF($I115&gt;0,"Overallocated",IF($H115&gt;Capacity!$G$3,"No slack",IF($H115&gt;=Capacity!$C$3,"On target","Spare capacity")))))</f>
        <v/>
      </c>
      <c r="L115" s="15">
        <f>IF(OR($A115="",$B115=""),"",COUNTIFS(Allocations!$A$5:$A$204,$A115,Allocations!$C$5:$C$204,$B115,Allocations!$B$5:$B$204,"&lt;&gt;"))</f>
        <v/>
      </c>
      <c r="M115" s="9" t="n"/>
      <c r="N115" s="9" t="n"/>
    </row>
    <row r="116">
      <c r="A116" s="9" t="n"/>
      <c r="B116" s="6" t="n"/>
      <c r="C116" s="10" t="n"/>
      <c r="D116" s="11">
        <f>IF(OR($A116="",$B116=""),"",SUMIFS(Leave!$G$5:$G$204,Leave!$A$5:$A$204,$A116,Leave!$H$5:$H$204,$B116))</f>
        <v/>
      </c>
      <c r="E116" s="10" t="n"/>
      <c r="F116" s="12">
        <f>IF(OR($A116="",$C116=""),"",$C116-$D116-$E116)</f>
        <v/>
      </c>
      <c r="G116" s="11">
        <f>IF(OR($A116="",$B116=""),"",SUMIFS(Allocations!$D$5:$D$204,Allocations!$A$5:$A$204,$A116,Allocations!$C$5:$C$204,$B116))</f>
        <v/>
      </c>
      <c r="H116" s="13">
        <f>IF($F116="","",IF($F116=0,"",IFERROR($G116/$F116,"")))</f>
        <v/>
      </c>
      <c r="I116" s="11">
        <f>IF($F116="","",IF($G116&gt;$F116,$G116-$F116,0))</f>
        <v/>
      </c>
      <c r="J116" s="11">
        <f>IF($F116="","",IF($F116&gt;$G116,$F116-$G116,0))</f>
        <v/>
      </c>
      <c r="K116" s="14">
        <f>IF($F116="","",IF($F116&lt;=0,"No hours available",IF($I116&gt;0,"Overallocated",IF($H116&gt;Capacity!$G$3,"No slack",IF($H116&gt;=Capacity!$C$3,"On target","Spare capacity")))))</f>
        <v/>
      </c>
      <c r="L116" s="15">
        <f>IF(OR($A116="",$B116=""),"",COUNTIFS(Allocations!$A$5:$A$204,$A116,Allocations!$C$5:$C$204,$B116,Allocations!$B$5:$B$204,"&lt;&gt;"))</f>
        <v/>
      </c>
      <c r="M116" s="9" t="n"/>
      <c r="N116" s="9" t="n"/>
    </row>
    <row r="117">
      <c r="A117" s="9" t="n"/>
      <c r="B117" s="6" t="n"/>
      <c r="C117" s="10" t="n"/>
      <c r="D117" s="11">
        <f>IF(OR($A117="",$B117=""),"",SUMIFS(Leave!$G$5:$G$204,Leave!$A$5:$A$204,$A117,Leave!$H$5:$H$204,$B117))</f>
        <v/>
      </c>
      <c r="E117" s="10" t="n"/>
      <c r="F117" s="12">
        <f>IF(OR($A117="",$C117=""),"",$C117-$D117-$E117)</f>
        <v/>
      </c>
      <c r="G117" s="11">
        <f>IF(OR($A117="",$B117=""),"",SUMIFS(Allocations!$D$5:$D$204,Allocations!$A$5:$A$204,$A117,Allocations!$C$5:$C$204,$B117))</f>
        <v/>
      </c>
      <c r="H117" s="13">
        <f>IF($F117="","",IF($F117=0,"",IFERROR($G117/$F117,"")))</f>
        <v/>
      </c>
      <c r="I117" s="11">
        <f>IF($F117="","",IF($G117&gt;$F117,$G117-$F117,0))</f>
        <v/>
      </c>
      <c r="J117" s="11">
        <f>IF($F117="","",IF($F117&gt;$G117,$F117-$G117,0))</f>
        <v/>
      </c>
      <c r="K117" s="14">
        <f>IF($F117="","",IF($F117&lt;=0,"No hours available",IF($I117&gt;0,"Overallocated",IF($H117&gt;Capacity!$G$3,"No slack",IF($H117&gt;=Capacity!$C$3,"On target","Spare capacity")))))</f>
        <v/>
      </c>
      <c r="L117" s="15">
        <f>IF(OR($A117="",$B117=""),"",COUNTIFS(Allocations!$A$5:$A$204,$A117,Allocations!$C$5:$C$204,$B117,Allocations!$B$5:$B$204,"&lt;&gt;"))</f>
        <v/>
      </c>
      <c r="M117" s="9" t="n"/>
      <c r="N117" s="9" t="n"/>
    </row>
    <row r="118">
      <c r="A118" s="9" t="n"/>
      <c r="B118" s="6" t="n"/>
      <c r="C118" s="10" t="n"/>
      <c r="D118" s="11">
        <f>IF(OR($A118="",$B118=""),"",SUMIFS(Leave!$G$5:$G$204,Leave!$A$5:$A$204,$A118,Leave!$H$5:$H$204,$B118))</f>
        <v/>
      </c>
      <c r="E118" s="10" t="n"/>
      <c r="F118" s="12">
        <f>IF(OR($A118="",$C118=""),"",$C118-$D118-$E118)</f>
        <v/>
      </c>
      <c r="G118" s="11">
        <f>IF(OR($A118="",$B118=""),"",SUMIFS(Allocations!$D$5:$D$204,Allocations!$A$5:$A$204,$A118,Allocations!$C$5:$C$204,$B118))</f>
        <v/>
      </c>
      <c r="H118" s="13">
        <f>IF($F118="","",IF($F118=0,"",IFERROR($G118/$F118,"")))</f>
        <v/>
      </c>
      <c r="I118" s="11">
        <f>IF($F118="","",IF($G118&gt;$F118,$G118-$F118,0))</f>
        <v/>
      </c>
      <c r="J118" s="11">
        <f>IF($F118="","",IF($F118&gt;$G118,$F118-$G118,0))</f>
        <v/>
      </c>
      <c r="K118" s="14">
        <f>IF($F118="","",IF($F118&lt;=0,"No hours available",IF($I118&gt;0,"Overallocated",IF($H118&gt;Capacity!$G$3,"No slack",IF($H118&gt;=Capacity!$C$3,"On target","Spare capacity")))))</f>
        <v/>
      </c>
      <c r="L118" s="15">
        <f>IF(OR($A118="",$B118=""),"",COUNTIFS(Allocations!$A$5:$A$204,$A118,Allocations!$C$5:$C$204,$B118,Allocations!$B$5:$B$204,"&lt;&gt;"))</f>
        <v/>
      </c>
      <c r="M118" s="9" t="n"/>
      <c r="N118" s="9" t="n"/>
    </row>
    <row r="119">
      <c r="A119" s="9" t="n"/>
      <c r="B119" s="6" t="n"/>
      <c r="C119" s="10" t="n"/>
      <c r="D119" s="11">
        <f>IF(OR($A119="",$B119=""),"",SUMIFS(Leave!$G$5:$G$204,Leave!$A$5:$A$204,$A119,Leave!$H$5:$H$204,$B119))</f>
        <v/>
      </c>
      <c r="E119" s="10" t="n"/>
      <c r="F119" s="12">
        <f>IF(OR($A119="",$C119=""),"",$C119-$D119-$E119)</f>
        <v/>
      </c>
      <c r="G119" s="11">
        <f>IF(OR($A119="",$B119=""),"",SUMIFS(Allocations!$D$5:$D$204,Allocations!$A$5:$A$204,$A119,Allocations!$C$5:$C$204,$B119))</f>
        <v/>
      </c>
      <c r="H119" s="13">
        <f>IF($F119="","",IF($F119=0,"",IFERROR($G119/$F119,"")))</f>
        <v/>
      </c>
      <c r="I119" s="11">
        <f>IF($F119="","",IF($G119&gt;$F119,$G119-$F119,0))</f>
        <v/>
      </c>
      <c r="J119" s="11">
        <f>IF($F119="","",IF($F119&gt;$G119,$F119-$G119,0))</f>
        <v/>
      </c>
      <c r="K119" s="14">
        <f>IF($F119="","",IF($F119&lt;=0,"No hours available",IF($I119&gt;0,"Overallocated",IF($H119&gt;Capacity!$G$3,"No slack",IF($H119&gt;=Capacity!$C$3,"On target","Spare capacity")))))</f>
        <v/>
      </c>
      <c r="L119" s="15">
        <f>IF(OR($A119="",$B119=""),"",COUNTIFS(Allocations!$A$5:$A$204,$A119,Allocations!$C$5:$C$204,$B119,Allocations!$B$5:$B$204,"&lt;&gt;"))</f>
        <v/>
      </c>
      <c r="M119" s="9" t="n"/>
      <c r="N119" s="9" t="n"/>
    </row>
    <row r="120">
      <c r="A120" s="9" t="n"/>
      <c r="B120" s="6" t="n"/>
      <c r="C120" s="10" t="n"/>
      <c r="D120" s="11">
        <f>IF(OR($A120="",$B120=""),"",SUMIFS(Leave!$G$5:$G$204,Leave!$A$5:$A$204,$A120,Leave!$H$5:$H$204,$B120))</f>
        <v/>
      </c>
      <c r="E120" s="10" t="n"/>
      <c r="F120" s="12">
        <f>IF(OR($A120="",$C120=""),"",$C120-$D120-$E120)</f>
        <v/>
      </c>
      <c r="G120" s="11">
        <f>IF(OR($A120="",$B120=""),"",SUMIFS(Allocations!$D$5:$D$204,Allocations!$A$5:$A$204,$A120,Allocations!$C$5:$C$204,$B120))</f>
        <v/>
      </c>
      <c r="H120" s="13">
        <f>IF($F120="","",IF($F120=0,"",IFERROR($G120/$F120,"")))</f>
        <v/>
      </c>
      <c r="I120" s="11">
        <f>IF($F120="","",IF($G120&gt;$F120,$G120-$F120,0))</f>
        <v/>
      </c>
      <c r="J120" s="11">
        <f>IF($F120="","",IF($F120&gt;$G120,$F120-$G120,0))</f>
        <v/>
      </c>
      <c r="K120" s="14">
        <f>IF($F120="","",IF($F120&lt;=0,"No hours available",IF($I120&gt;0,"Overallocated",IF($H120&gt;Capacity!$G$3,"No slack",IF($H120&gt;=Capacity!$C$3,"On target","Spare capacity")))))</f>
        <v/>
      </c>
      <c r="L120" s="15">
        <f>IF(OR($A120="",$B120=""),"",COUNTIFS(Allocations!$A$5:$A$204,$A120,Allocations!$C$5:$C$204,$B120,Allocations!$B$5:$B$204,"&lt;&gt;"))</f>
        <v/>
      </c>
      <c r="M120" s="9" t="n"/>
      <c r="N120" s="9" t="n"/>
    </row>
    <row r="121">
      <c r="A121" s="9" t="n"/>
      <c r="B121" s="6" t="n"/>
      <c r="C121" s="10" t="n"/>
      <c r="D121" s="11">
        <f>IF(OR($A121="",$B121=""),"",SUMIFS(Leave!$G$5:$G$204,Leave!$A$5:$A$204,$A121,Leave!$H$5:$H$204,$B121))</f>
        <v/>
      </c>
      <c r="E121" s="10" t="n"/>
      <c r="F121" s="12">
        <f>IF(OR($A121="",$C121=""),"",$C121-$D121-$E121)</f>
        <v/>
      </c>
      <c r="G121" s="11">
        <f>IF(OR($A121="",$B121=""),"",SUMIFS(Allocations!$D$5:$D$204,Allocations!$A$5:$A$204,$A121,Allocations!$C$5:$C$204,$B121))</f>
        <v/>
      </c>
      <c r="H121" s="13">
        <f>IF($F121="","",IF($F121=0,"",IFERROR($G121/$F121,"")))</f>
        <v/>
      </c>
      <c r="I121" s="11">
        <f>IF($F121="","",IF($G121&gt;$F121,$G121-$F121,0))</f>
        <v/>
      </c>
      <c r="J121" s="11">
        <f>IF($F121="","",IF($F121&gt;$G121,$F121-$G121,0))</f>
        <v/>
      </c>
      <c r="K121" s="14">
        <f>IF($F121="","",IF($F121&lt;=0,"No hours available",IF($I121&gt;0,"Overallocated",IF($H121&gt;Capacity!$G$3,"No slack",IF($H121&gt;=Capacity!$C$3,"On target","Spare capacity")))))</f>
        <v/>
      </c>
      <c r="L121" s="15">
        <f>IF(OR($A121="",$B121=""),"",COUNTIFS(Allocations!$A$5:$A$204,$A121,Allocations!$C$5:$C$204,$B121,Allocations!$B$5:$B$204,"&lt;&gt;"))</f>
        <v/>
      </c>
      <c r="M121" s="9" t="n"/>
      <c r="N121" s="9" t="n"/>
    </row>
    <row r="122">
      <c r="A122" s="9" t="n"/>
      <c r="B122" s="6" t="n"/>
      <c r="C122" s="10" t="n"/>
      <c r="D122" s="11">
        <f>IF(OR($A122="",$B122=""),"",SUMIFS(Leave!$G$5:$G$204,Leave!$A$5:$A$204,$A122,Leave!$H$5:$H$204,$B122))</f>
        <v/>
      </c>
      <c r="E122" s="10" t="n"/>
      <c r="F122" s="12">
        <f>IF(OR($A122="",$C122=""),"",$C122-$D122-$E122)</f>
        <v/>
      </c>
      <c r="G122" s="11">
        <f>IF(OR($A122="",$B122=""),"",SUMIFS(Allocations!$D$5:$D$204,Allocations!$A$5:$A$204,$A122,Allocations!$C$5:$C$204,$B122))</f>
        <v/>
      </c>
      <c r="H122" s="13">
        <f>IF($F122="","",IF($F122=0,"",IFERROR($G122/$F122,"")))</f>
        <v/>
      </c>
      <c r="I122" s="11">
        <f>IF($F122="","",IF($G122&gt;$F122,$G122-$F122,0))</f>
        <v/>
      </c>
      <c r="J122" s="11">
        <f>IF($F122="","",IF($F122&gt;$G122,$F122-$G122,0))</f>
        <v/>
      </c>
      <c r="K122" s="14">
        <f>IF($F122="","",IF($F122&lt;=0,"No hours available",IF($I122&gt;0,"Overallocated",IF($H122&gt;Capacity!$G$3,"No slack",IF($H122&gt;=Capacity!$C$3,"On target","Spare capacity")))))</f>
        <v/>
      </c>
      <c r="L122" s="15">
        <f>IF(OR($A122="",$B122=""),"",COUNTIFS(Allocations!$A$5:$A$204,$A122,Allocations!$C$5:$C$204,$B122,Allocations!$B$5:$B$204,"&lt;&gt;"))</f>
        <v/>
      </c>
      <c r="M122" s="9" t="n"/>
      <c r="N122" s="9" t="n"/>
    </row>
    <row r="123">
      <c r="A123" s="9" t="n"/>
      <c r="B123" s="6" t="n"/>
      <c r="C123" s="10" t="n"/>
      <c r="D123" s="11">
        <f>IF(OR($A123="",$B123=""),"",SUMIFS(Leave!$G$5:$G$204,Leave!$A$5:$A$204,$A123,Leave!$H$5:$H$204,$B123))</f>
        <v/>
      </c>
      <c r="E123" s="10" t="n"/>
      <c r="F123" s="12">
        <f>IF(OR($A123="",$C123=""),"",$C123-$D123-$E123)</f>
        <v/>
      </c>
      <c r="G123" s="11">
        <f>IF(OR($A123="",$B123=""),"",SUMIFS(Allocations!$D$5:$D$204,Allocations!$A$5:$A$204,$A123,Allocations!$C$5:$C$204,$B123))</f>
        <v/>
      </c>
      <c r="H123" s="13">
        <f>IF($F123="","",IF($F123=0,"",IFERROR($G123/$F123,"")))</f>
        <v/>
      </c>
      <c r="I123" s="11">
        <f>IF($F123="","",IF($G123&gt;$F123,$G123-$F123,0))</f>
        <v/>
      </c>
      <c r="J123" s="11">
        <f>IF($F123="","",IF($F123&gt;$G123,$F123-$G123,0))</f>
        <v/>
      </c>
      <c r="K123" s="14">
        <f>IF($F123="","",IF($F123&lt;=0,"No hours available",IF($I123&gt;0,"Overallocated",IF($H123&gt;Capacity!$G$3,"No slack",IF($H123&gt;=Capacity!$C$3,"On target","Spare capacity")))))</f>
        <v/>
      </c>
      <c r="L123" s="15">
        <f>IF(OR($A123="",$B123=""),"",COUNTIFS(Allocations!$A$5:$A$204,$A123,Allocations!$C$5:$C$204,$B123,Allocations!$B$5:$B$204,"&lt;&gt;"))</f>
        <v/>
      </c>
      <c r="M123" s="9" t="n"/>
      <c r="N123" s="9" t="n"/>
    </row>
    <row r="124">
      <c r="A124" s="9" t="n"/>
      <c r="B124" s="6" t="n"/>
      <c r="C124" s="10" t="n"/>
      <c r="D124" s="11">
        <f>IF(OR($A124="",$B124=""),"",SUMIFS(Leave!$G$5:$G$204,Leave!$A$5:$A$204,$A124,Leave!$H$5:$H$204,$B124))</f>
        <v/>
      </c>
      <c r="E124" s="10" t="n"/>
      <c r="F124" s="12">
        <f>IF(OR($A124="",$C124=""),"",$C124-$D124-$E124)</f>
        <v/>
      </c>
      <c r="G124" s="11">
        <f>IF(OR($A124="",$B124=""),"",SUMIFS(Allocations!$D$5:$D$204,Allocations!$A$5:$A$204,$A124,Allocations!$C$5:$C$204,$B124))</f>
        <v/>
      </c>
      <c r="H124" s="13">
        <f>IF($F124="","",IF($F124=0,"",IFERROR($G124/$F124,"")))</f>
        <v/>
      </c>
      <c r="I124" s="11">
        <f>IF($F124="","",IF($G124&gt;$F124,$G124-$F124,0))</f>
        <v/>
      </c>
      <c r="J124" s="11">
        <f>IF($F124="","",IF($F124&gt;$G124,$F124-$G124,0))</f>
        <v/>
      </c>
      <c r="K124" s="14">
        <f>IF($F124="","",IF($F124&lt;=0,"No hours available",IF($I124&gt;0,"Overallocated",IF($H124&gt;Capacity!$G$3,"No slack",IF($H124&gt;=Capacity!$C$3,"On target","Spare capacity")))))</f>
        <v/>
      </c>
      <c r="L124" s="15">
        <f>IF(OR($A124="",$B124=""),"",COUNTIFS(Allocations!$A$5:$A$204,$A124,Allocations!$C$5:$C$204,$B124,Allocations!$B$5:$B$204,"&lt;&gt;"))</f>
        <v/>
      </c>
      <c r="M124" s="9" t="n"/>
      <c r="N124" s="9" t="n"/>
    </row>
    <row r="125">
      <c r="A125" s="9" t="n"/>
      <c r="B125" s="6" t="n"/>
      <c r="C125" s="10" t="n"/>
      <c r="D125" s="11">
        <f>IF(OR($A125="",$B125=""),"",SUMIFS(Leave!$G$5:$G$204,Leave!$A$5:$A$204,$A125,Leave!$H$5:$H$204,$B125))</f>
        <v/>
      </c>
      <c r="E125" s="10" t="n"/>
      <c r="F125" s="12">
        <f>IF(OR($A125="",$C125=""),"",$C125-$D125-$E125)</f>
        <v/>
      </c>
      <c r="G125" s="11">
        <f>IF(OR($A125="",$B125=""),"",SUMIFS(Allocations!$D$5:$D$204,Allocations!$A$5:$A$204,$A125,Allocations!$C$5:$C$204,$B125))</f>
        <v/>
      </c>
      <c r="H125" s="13">
        <f>IF($F125="","",IF($F125=0,"",IFERROR($G125/$F125,"")))</f>
        <v/>
      </c>
      <c r="I125" s="11">
        <f>IF($F125="","",IF($G125&gt;$F125,$G125-$F125,0))</f>
        <v/>
      </c>
      <c r="J125" s="11">
        <f>IF($F125="","",IF($F125&gt;$G125,$F125-$G125,0))</f>
        <v/>
      </c>
      <c r="K125" s="14">
        <f>IF($F125="","",IF($F125&lt;=0,"No hours available",IF($I125&gt;0,"Overallocated",IF($H125&gt;Capacity!$G$3,"No slack",IF($H125&gt;=Capacity!$C$3,"On target","Spare capacity")))))</f>
        <v/>
      </c>
      <c r="L125" s="15">
        <f>IF(OR($A125="",$B125=""),"",COUNTIFS(Allocations!$A$5:$A$204,$A125,Allocations!$C$5:$C$204,$B125,Allocations!$B$5:$B$204,"&lt;&gt;"))</f>
        <v/>
      </c>
      <c r="M125" s="9" t="n"/>
      <c r="N125" s="9" t="n"/>
    </row>
    <row r="126">
      <c r="A126" s="9" t="n"/>
      <c r="B126" s="6" t="n"/>
      <c r="C126" s="10" t="n"/>
      <c r="D126" s="11">
        <f>IF(OR($A126="",$B126=""),"",SUMIFS(Leave!$G$5:$G$204,Leave!$A$5:$A$204,$A126,Leave!$H$5:$H$204,$B126))</f>
        <v/>
      </c>
      <c r="E126" s="10" t="n"/>
      <c r="F126" s="12">
        <f>IF(OR($A126="",$C126=""),"",$C126-$D126-$E126)</f>
        <v/>
      </c>
      <c r="G126" s="11">
        <f>IF(OR($A126="",$B126=""),"",SUMIFS(Allocations!$D$5:$D$204,Allocations!$A$5:$A$204,$A126,Allocations!$C$5:$C$204,$B126))</f>
        <v/>
      </c>
      <c r="H126" s="13">
        <f>IF($F126="","",IF($F126=0,"",IFERROR($G126/$F126,"")))</f>
        <v/>
      </c>
      <c r="I126" s="11">
        <f>IF($F126="","",IF($G126&gt;$F126,$G126-$F126,0))</f>
        <v/>
      </c>
      <c r="J126" s="11">
        <f>IF($F126="","",IF($F126&gt;$G126,$F126-$G126,0))</f>
        <v/>
      </c>
      <c r="K126" s="14">
        <f>IF($F126="","",IF($F126&lt;=0,"No hours available",IF($I126&gt;0,"Overallocated",IF($H126&gt;Capacity!$G$3,"No slack",IF($H126&gt;=Capacity!$C$3,"On target","Spare capacity")))))</f>
        <v/>
      </c>
      <c r="L126" s="15">
        <f>IF(OR($A126="",$B126=""),"",COUNTIFS(Allocations!$A$5:$A$204,$A126,Allocations!$C$5:$C$204,$B126,Allocations!$B$5:$B$204,"&lt;&gt;"))</f>
        <v/>
      </c>
      <c r="M126" s="9" t="n"/>
      <c r="N126" s="9" t="n"/>
    </row>
    <row r="127">
      <c r="A127" s="9" t="n"/>
      <c r="B127" s="6" t="n"/>
      <c r="C127" s="10" t="n"/>
      <c r="D127" s="11">
        <f>IF(OR($A127="",$B127=""),"",SUMIFS(Leave!$G$5:$G$204,Leave!$A$5:$A$204,$A127,Leave!$H$5:$H$204,$B127))</f>
        <v/>
      </c>
      <c r="E127" s="10" t="n"/>
      <c r="F127" s="12">
        <f>IF(OR($A127="",$C127=""),"",$C127-$D127-$E127)</f>
        <v/>
      </c>
      <c r="G127" s="11">
        <f>IF(OR($A127="",$B127=""),"",SUMIFS(Allocations!$D$5:$D$204,Allocations!$A$5:$A$204,$A127,Allocations!$C$5:$C$204,$B127))</f>
        <v/>
      </c>
      <c r="H127" s="13">
        <f>IF($F127="","",IF($F127=0,"",IFERROR($G127/$F127,"")))</f>
        <v/>
      </c>
      <c r="I127" s="11">
        <f>IF($F127="","",IF($G127&gt;$F127,$G127-$F127,0))</f>
        <v/>
      </c>
      <c r="J127" s="11">
        <f>IF($F127="","",IF($F127&gt;$G127,$F127-$G127,0))</f>
        <v/>
      </c>
      <c r="K127" s="14">
        <f>IF($F127="","",IF($F127&lt;=0,"No hours available",IF($I127&gt;0,"Overallocated",IF($H127&gt;Capacity!$G$3,"No slack",IF($H127&gt;=Capacity!$C$3,"On target","Spare capacity")))))</f>
        <v/>
      </c>
      <c r="L127" s="15">
        <f>IF(OR($A127="",$B127=""),"",COUNTIFS(Allocations!$A$5:$A$204,$A127,Allocations!$C$5:$C$204,$B127,Allocations!$B$5:$B$204,"&lt;&gt;"))</f>
        <v/>
      </c>
      <c r="M127" s="9" t="n"/>
      <c r="N127" s="9" t="n"/>
    </row>
    <row r="128">
      <c r="A128" s="9" t="n"/>
      <c r="B128" s="6" t="n"/>
      <c r="C128" s="10" t="n"/>
      <c r="D128" s="11">
        <f>IF(OR($A128="",$B128=""),"",SUMIFS(Leave!$G$5:$G$204,Leave!$A$5:$A$204,$A128,Leave!$H$5:$H$204,$B128))</f>
        <v/>
      </c>
      <c r="E128" s="10" t="n"/>
      <c r="F128" s="12">
        <f>IF(OR($A128="",$C128=""),"",$C128-$D128-$E128)</f>
        <v/>
      </c>
      <c r="G128" s="11">
        <f>IF(OR($A128="",$B128=""),"",SUMIFS(Allocations!$D$5:$D$204,Allocations!$A$5:$A$204,$A128,Allocations!$C$5:$C$204,$B128))</f>
        <v/>
      </c>
      <c r="H128" s="13">
        <f>IF($F128="","",IF($F128=0,"",IFERROR($G128/$F128,"")))</f>
        <v/>
      </c>
      <c r="I128" s="11">
        <f>IF($F128="","",IF($G128&gt;$F128,$G128-$F128,0))</f>
        <v/>
      </c>
      <c r="J128" s="11">
        <f>IF($F128="","",IF($F128&gt;$G128,$F128-$G128,0))</f>
        <v/>
      </c>
      <c r="K128" s="14">
        <f>IF($F128="","",IF($F128&lt;=0,"No hours available",IF($I128&gt;0,"Overallocated",IF($H128&gt;Capacity!$G$3,"No slack",IF($H128&gt;=Capacity!$C$3,"On target","Spare capacity")))))</f>
        <v/>
      </c>
      <c r="L128" s="15">
        <f>IF(OR($A128="",$B128=""),"",COUNTIFS(Allocations!$A$5:$A$204,$A128,Allocations!$C$5:$C$204,$B128,Allocations!$B$5:$B$204,"&lt;&gt;"))</f>
        <v/>
      </c>
      <c r="M128" s="9" t="n"/>
      <c r="N128" s="9" t="n"/>
    </row>
    <row r="129">
      <c r="A129" s="9" t="n"/>
      <c r="B129" s="6" t="n"/>
      <c r="C129" s="10" t="n"/>
      <c r="D129" s="11">
        <f>IF(OR($A129="",$B129=""),"",SUMIFS(Leave!$G$5:$G$204,Leave!$A$5:$A$204,$A129,Leave!$H$5:$H$204,$B129))</f>
        <v/>
      </c>
      <c r="E129" s="10" t="n"/>
      <c r="F129" s="12">
        <f>IF(OR($A129="",$C129=""),"",$C129-$D129-$E129)</f>
        <v/>
      </c>
      <c r="G129" s="11">
        <f>IF(OR($A129="",$B129=""),"",SUMIFS(Allocations!$D$5:$D$204,Allocations!$A$5:$A$204,$A129,Allocations!$C$5:$C$204,$B129))</f>
        <v/>
      </c>
      <c r="H129" s="13">
        <f>IF($F129="","",IF($F129=0,"",IFERROR($G129/$F129,"")))</f>
        <v/>
      </c>
      <c r="I129" s="11">
        <f>IF($F129="","",IF($G129&gt;$F129,$G129-$F129,0))</f>
        <v/>
      </c>
      <c r="J129" s="11">
        <f>IF($F129="","",IF($F129&gt;$G129,$F129-$G129,0))</f>
        <v/>
      </c>
      <c r="K129" s="14">
        <f>IF($F129="","",IF($F129&lt;=0,"No hours available",IF($I129&gt;0,"Overallocated",IF($H129&gt;Capacity!$G$3,"No slack",IF($H129&gt;=Capacity!$C$3,"On target","Spare capacity")))))</f>
        <v/>
      </c>
      <c r="L129" s="15">
        <f>IF(OR($A129="",$B129=""),"",COUNTIFS(Allocations!$A$5:$A$204,$A129,Allocations!$C$5:$C$204,$B129,Allocations!$B$5:$B$204,"&lt;&gt;"))</f>
        <v/>
      </c>
      <c r="M129" s="9" t="n"/>
      <c r="N129" s="9" t="n"/>
    </row>
    <row r="130">
      <c r="A130" s="9" t="n"/>
      <c r="B130" s="6" t="n"/>
      <c r="C130" s="10" t="n"/>
      <c r="D130" s="11">
        <f>IF(OR($A130="",$B130=""),"",SUMIFS(Leave!$G$5:$G$204,Leave!$A$5:$A$204,$A130,Leave!$H$5:$H$204,$B130))</f>
        <v/>
      </c>
      <c r="E130" s="10" t="n"/>
      <c r="F130" s="12">
        <f>IF(OR($A130="",$C130=""),"",$C130-$D130-$E130)</f>
        <v/>
      </c>
      <c r="G130" s="11">
        <f>IF(OR($A130="",$B130=""),"",SUMIFS(Allocations!$D$5:$D$204,Allocations!$A$5:$A$204,$A130,Allocations!$C$5:$C$204,$B130))</f>
        <v/>
      </c>
      <c r="H130" s="13">
        <f>IF($F130="","",IF($F130=0,"",IFERROR($G130/$F130,"")))</f>
        <v/>
      </c>
      <c r="I130" s="11">
        <f>IF($F130="","",IF($G130&gt;$F130,$G130-$F130,0))</f>
        <v/>
      </c>
      <c r="J130" s="11">
        <f>IF($F130="","",IF($F130&gt;$G130,$F130-$G130,0))</f>
        <v/>
      </c>
      <c r="K130" s="14">
        <f>IF($F130="","",IF($F130&lt;=0,"No hours available",IF($I130&gt;0,"Overallocated",IF($H130&gt;Capacity!$G$3,"No slack",IF($H130&gt;=Capacity!$C$3,"On target","Spare capacity")))))</f>
        <v/>
      </c>
      <c r="L130" s="15">
        <f>IF(OR($A130="",$B130=""),"",COUNTIFS(Allocations!$A$5:$A$204,$A130,Allocations!$C$5:$C$204,$B130,Allocations!$B$5:$B$204,"&lt;&gt;"))</f>
        <v/>
      </c>
      <c r="M130" s="9" t="n"/>
      <c r="N130" s="9" t="n"/>
    </row>
    <row r="131">
      <c r="A131" s="9" t="n"/>
      <c r="B131" s="6" t="n"/>
      <c r="C131" s="10" t="n"/>
      <c r="D131" s="11">
        <f>IF(OR($A131="",$B131=""),"",SUMIFS(Leave!$G$5:$G$204,Leave!$A$5:$A$204,$A131,Leave!$H$5:$H$204,$B131))</f>
        <v/>
      </c>
      <c r="E131" s="10" t="n"/>
      <c r="F131" s="12">
        <f>IF(OR($A131="",$C131=""),"",$C131-$D131-$E131)</f>
        <v/>
      </c>
      <c r="G131" s="11">
        <f>IF(OR($A131="",$B131=""),"",SUMIFS(Allocations!$D$5:$D$204,Allocations!$A$5:$A$204,$A131,Allocations!$C$5:$C$204,$B131))</f>
        <v/>
      </c>
      <c r="H131" s="13">
        <f>IF($F131="","",IF($F131=0,"",IFERROR($G131/$F131,"")))</f>
        <v/>
      </c>
      <c r="I131" s="11">
        <f>IF($F131="","",IF($G131&gt;$F131,$G131-$F131,0))</f>
        <v/>
      </c>
      <c r="J131" s="11">
        <f>IF($F131="","",IF($F131&gt;$G131,$F131-$G131,0))</f>
        <v/>
      </c>
      <c r="K131" s="14">
        <f>IF($F131="","",IF($F131&lt;=0,"No hours available",IF($I131&gt;0,"Overallocated",IF($H131&gt;Capacity!$G$3,"No slack",IF($H131&gt;=Capacity!$C$3,"On target","Spare capacity")))))</f>
        <v/>
      </c>
      <c r="L131" s="15">
        <f>IF(OR($A131="",$B131=""),"",COUNTIFS(Allocations!$A$5:$A$204,$A131,Allocations!$C$5:$C$204,$B131,Allocations!$B$5:$B$204,"&lt;&gt;"))</f>
        <v/>
      </c>
      <c r="M131" s="9" t="n"/>
      <c r="N131" s="9" t="n"/>
    </row>
    <row r="132">
      <c r="A132" s="9" t="n"/>
      <c r="B132" s="6" t="n"/>
      <c r="C132" s="10" t="n"/>
      <c r="D132" s="11">
        <f>IF(OR($A132="",$B132=""),"",SUMIFS(Leave!$G$5:$G$204,Leave!$A$5:$A$204,$A132,Leave!$H$5:$H$204,$B132))</f>
        <v/>
      </c>
      <c r="E132" s="10" t="n"/>
      <c r="F132" s="12">
        <f>IF(OR($A132="",$C132=""),"",$C132-$D132-$E132)</f>
        <v/>
      </c>
      <c r="G132" s="11">
        <f>IF(OR($A132="",$B132=""),"",SUMIFS(Allocations!$D$5:$D$204,Allocations!$A$5:$A$204,$A132,Allocations!$C$5:$C$204,$B132))</f>
        <v/>
      </c>
      <c r="H132" s="13">
        <f>IF($F132="","",IF($F132=0,"",IFERROR($G132/$F132,"")))</f>
        <v/>
      </c>
      <c r="I132" s="11">
        <f>IF($F132="","",IF($G132&gt;$F132,$G132-$F132,0))</f>
        <v/>
      </c>
      <c r="J132" s="11">
        <f>IF($F132="","",IF($F132&gt;$G132,$F132-$G132,0))</f>
        <v/>
      </c>
      <c r="K132" s="14">
        <f>IF($F132="","",IF($F132&lt;=0,"No hours available",IF($I132&gt;0,"Overallocated",IF($H132&gt;Capacity!$G$3,"No slack",IF($H132&gt;=Capacity!$C$3,"On target","Spare capacity")))))</f>
        <v/>
      </c>
      <c r="L132" s="15">
        <f>IF(OR($A132="",$B132=""),"",COUNTIFS(Allocations!$A$5:$A$204,$A132,Allocations!$C$5:$C$204,$B132,Allocations!$B$5:$B$204,"&lt;&gt;"))</f>
        <v/>
      </c>
      <c r="M132" s="9" t="n"/>
      <c r="N132" s="9" t="n"/>
    </row>
    <row r="133">
      <c r="A133" s="9" t="n"/>
      <c r="B133" s="6" t="n"/>
      <c r="C133" s="10" t="n"/>
      <c r="D133" s="11">
        <f>IF(OR($A133="",$B133=""),"",SUMIFS(Leave!$G$5:$G$204,Leave!$A$5:$A$204,$A133,Leave!$H$5:$H$204,$B133))</f>
        <v/>
      </c>
      <c r="E133" s="10" t="n"/>
      <c r="F133" s="12">
        <f>IF(OR($A133="",$C133=""),"",$C133-$D133-$E133)</f>
        <v/>
      </c>
      <c r="G133" s="11">
        <f>IF(OR($A133="",$B133=""),"",SUMIFS(Allocations!$D$5:$D$204,Allocations!$A$5:$A$204,$A133,Allocations!$C$5:$C$204,$B133))</f>
        <v/>
      </c>
      <c r="H133" s="13">
        <f>IF($F133="","",IF($F133=0,"",IFERROR($G133/$F133,"")))</f>
        <v/>
      </c>
      <c r="I133" s="11">
        <f>IF($F133="","",IF($G133&gt;$F133,$G133-$F133,0))</f>
        <v/>
      </c>
      <c r="J133" s="11">
        <f>IF($F133="","",IF($F133&gt;$G133,$F133-$G133,0))</f>
        <v/>
      </c>
      <c r="K133" s="14">
        <f>IF($F133="","",IF($F133&lt;=0,"No hours available",IF($I133&gt;0,"Overallocated",IF($H133&gt;Capacity!$G$3,"No slack",IF($H133&gt;=Capacity!$C$3,"On target","Spare capacity")))))</f>
        <v/>
      </c>
      <c r="L133" s="15">
        <f>IF(OR($A133="",$B133=""),"",COUNTIFS(Allocations!$A$5:$A$204,$A133,Allocations!$C$5:$C$204,$B133,Allocations!$B$5:$B$204,"&lt;&gt;"))</f>
        <v/>
      </c>
      <c r="M133" s="9" t="n"/>
      <c r="N133" s="9" t="n"/>
    </row>
    <row r="134">
      <c r="A134" s="9" t="n"/>
      <c r="B134" s="6" t="n"/>
      <c r="C134" s="10" t="n"/>
      <c r="D134" s="11">
        <f>IF(OR($A134="",$B134=""),"",SUMIFS(Leave!$G$5:$G$204,Leave!$A$5:$A$204,$A134,Leave!$H$5:$H$204,$B134))</f>
        <v/>
      </c>
      <c r="E134" s="10" t="n"/>
      <c r="F134" s="12">
        <f>IF(OR($A134="",$C134=""),"",$C134-$D134-$E134)</f>
        <v/>
      </c>
      <c r="G134" s="11">
        <f>IF(OR($A134="",$B134=""),"",SUMIFS(Allocations!$D$5:$D$204,Allocations!$A$5:$A$204,$A134,Allocations!$C$5:$C$204,$B134))</f>
        <v/>
      </c>
      <c r="H134" s="13">
        <f>IF($F134="","",IF($F134=0,"",IFERROR($G134/$F134,"")))</f>
        <v/>
      </c>
      <c r="I134" s="11">
        <f>IF($F134="","",IF($G134&gt;$F134,$G134-$F134,0))</f>
        <v/>
      </c>
      <c r="J134" s="11">
        <f>IF($F134="","",IF($F134&gt;$G134,$F134-$G134,0))</f>
        <v/>
      </c>
      <c r="K134" s="14">
        <f>IF($F134="","",IF($F134&lt;=0,"No hours available",IF($I134&gt;0,"Overallocated",IF($H134&gt;Capacity!$G$3,"No slack",IF($H134&gt;=Capacity!$C$3,"On target","Spare capacity")))))</f>
        <v/>
      </c>
      <c r="L134" s="15">
        <f>IF(OR($A134="",$B134=""),"",COUNTIFS(Allocations!$A$5:$A$204,$A134,Allocations!$C$5:$C$204,$B134,Allocations!$B$5:$B$204,"&lt;&gt;"))</f>
        <v/>
      </c>
      <c r="M134" s="9" t="n"/>
      <c r="N134" s="9" t="n"/>
    </row>
    <row r="135">
      <c r="A135" s="9" t="n"/>
      <c r="B135" s="6" t="n"/>
      <c r="C135" s="10" t="n"/>
      <c r="D135" s="11">
        <f>IF(OR($A135="",$B135=""),"",SUMIFS(Leave!$G$5:$G$204,Leave!$A$5:$A$204,$A135,Leave!$H$5:$H$204,$B135))</f>
        <v/>
      </c>
      <c r="E135" s="10" t="n"/>
      <c r="F135" s="12">
        <f>IF(OR($A135="",$C135=""),"",$C135-$D135-$E135)</f>
        <v/>
      </c>
      <c r="G135" s="11">
        <f>IF(OR($A135="",$B135=""),"",SUMIFS(Allocations!$D$5:$D$204,Allocations!$A$5:$A$204,$A135,Allocations!$C$5:$C$204,$B135))</f>
        <v/>
      </c>
      <c r="H135" s="13">
        <f>IF($F135="","",IF($F135=0,"",IFERROR($G135/$F135,"")))</f>
        <v/>
      </c>
      <c r="I135" s="11">
        <f>IF($F135="","",IF($G135&gt;$F135,$G135-$F135,0))</f>
        <v/>
      </c>
      <c r="J135" s="11">
        <f>IF($F135="","",IF($F135&gt;$G135,$F135-$G135,0))</f>
        <v/>
      </c>
      <c r="K135" s="14">
        <f>IF($F135="","",IF($F135&lt;=0,"No hours available",IF($I135&gt;0,"Overallocated",IF($H135&gt;Capacity!$G$3,"No slack",IF($H135&gt;=Capacity!$C$3,"On target","Spare capacity")))))</f>
        <v/>
      </c>
      <c r="L135" s="15">
        <f>IF(OR($A135="",$B135=""),"",COUNTIFS(Allocations!$A$5:$A$204,$A135,Allocations!$C$5:$C$204,$B135,Allocations!$B$5:$B$204,"&lt;&gt;"))</f>
        <v/>
      </c>
      <c r="M135" s="9" t="n"/>
      <c r="N135" s="9" t="n"/>
    </row>
    <row r="136">
      <c r="A136" s="9" t="n"/>
      <c r="B136" s="6" t="n"/>
      <c r="C136" s="10" t="n"/>
      <c r="D136" s="11">
        <f>IF(OR($A136="",$B136=""),"",SUMIFS(Leave!$G$5:$G$204,Leave!$A$5:$A$204,$A136,Leave!$H$5:$H$204,$B136))</f>
        <v/>
      </c>
      <c r="E136" s="10" t="n"/>
      <c r="F136" s="12">
        <f>IF(OR($A136="",$C136=""),"",$C136-$D136-$E136)</f>
        <v/>
      </c>
      <c r="G136" s="11">
        <f>IF(OR($A136="",$B136=""),"",SUMIFS(Allocations!$D$5:$D$204,Allocations!$A$5:$A$204,$A136,Allocations!$C$5:$C$204,$B136))</f>
        <v/>
      </c>
      <c r="H136" s="13">
        <f>IF($F136="","",IF($F136=0,"",IFERROR($G136/$F136,"")))</f>
        <v/>
      </c>
      <c r="I136" s="11">
        <f>IF($F136="","",IF($G136&gt;$F136,$G136-$F136,0))</f>
        <v/>
      </c>
      <c r="J136" s="11">
        <f>IF($F136="","",IF($F136&gt;$G136,$F136-$G136,0))</f>
        <v/>
      </c>
      <c r="K136" s="14">
        <f>IF($F136="","",IF($F136&lt;=0,"No hours available",IF($I136&gt;0,"Overallocated",IF($H136&gt;Capacity!$G$3,"No slack",IF($H136&gt;=Capacity!$C$3,"On target","Spare capacity")))))</f>
        <v/>
      </c>
      <c r="L136" s="15">
        <f>IF(OR($A136="",$B136=""),"",COUNTIFS(Allocations!$A$5:$A$204,$A136,Allocations!$C$5:$C$204,$B136,Allocations!$B$5:$B$204,"&lt;&gt;"))</f>
        <v/>
      </c>
      <c r="M136" s="9" t="n"/>
      <c r="N136" s="9" t="n"/>
    </row>
    <row r="137">
      <c r="A137" s="9" t="n"/>
      <c r="B137" s="6" t="n"/>
      <c r="C137" s="10" t="n"/>
      <c r="D137" s="11">
        <f>IF(OR($A137="",$B137=""),"",SUMIFS(Leave!$G$5:$G$204,Leave!$A$5:$A$204,$A137,Leave!$H$5:$H$204,$B137))</f>
        <v/>
      </c>
      <c r="E137" s="10" t="n"/>
      <c r="F137" s="12">
        <f>IF(OR($A137="",$C137=""),"",$C137-$D137-$E137)</f>
        <v/>
      </c>
      <c r="G137" s="11">
        <f>IF(OR($A137="",$B137=""),"",SUMIFS(Allocations!$D$5:$D$204,Allocations!$A$5:$A$204,$A137,Allocations!$C$5:$C$204,$B137))</f>
        <v/>
      </c>
      <c r="H137" s="13">
        <f>IF($F137="","",IF($F137=0,"",IFERROR($G137/$F137,"")))</f>
        <v/>
      </c>
      <c r="I137" s="11">
        <f>IF($F137="","",IF($G137&gt;$F137,$G137-$F137,0))</f>
        <v/>
      </c>
      <c r="J137" s="11">
        <f>IF($F137="","",IF($F137&gt;$G137,$F137-$G137,0))</f>
        <v/>
      </c>
      <c r="K137" s="14">
        <f>IF($F137="","",IF($F137&lt;=0,"No hours available",IF($I137&gt;0,"Overallocated",IF($H137&gt;Capacity!$G$3,"No slack",IF($H137&gt;=Capacity!$C$3,"On target","Spare capacity")))))</f>
        <v/>
      </c>
      <c r="L137" s="15">
        <f>IF(OR($A137="",$B137=""),"",COUNTIFS(Allocations!$A$5:$A$204,$A137,Allocations!$C$5:$C$204,$B137,Allocations!$B$5:$B$204,"&lt;&gt;"))</f>
        <v/>
      </c>
      <c r="M137" s="9" t="n"/>
      <c r="N137" s="9" t="n"/>
    </row>
    <row r="138">
      <c r="A138" s="9" t="n"/>
      <c r="B138" s="6" t="n"/>
      <c r="C138" s="10" t="n"/>
      <c r="D138" s="11">
        <f>IF(OR($A138="",$B138=""),"",SUMIFS(Leave!$G$5:$G$204,Leave!$A$5:$A$204,$A138,Leave!$H$5:$H$204,$B138))</f>
        <v/>
      </c>
      <c r="E138" s="10" t="n"/>
      <c r="F138" s="12">
        <f>IF(OR($A138="",$C138=""),"",$C138-$D138-$E138)</f>
        <v/>
      </c>
      <c r="G138" s="11">
        <f>IF(OR($A138="",$B138=""),"",SUMIFS(Allocations!$D$5:$D$204,Allocations!$A$5:$A$204,$A138,Allocations!$C$5:$C$204,$B138))</f>
        <v/>
      </c>
      <c r="H138" s="13">
        <f>IF($F138="","",IF($F138=0,"",IFERROR($G138/$F138,"")))</f>
        <v/>
      </c>
      <c r="I138" s="11">
        <f>IF($F138="","",IF($G138&gt;$F138,$G138-$F138,0))</f>
        <v/>
      </c>
      <c r="J138" s="11">
        <f>IF($F138="","",IF($F138&gt;$G138,$F138-$G138,0))</f>
        <v/>
      </c>
      <c r="K138" s="14">
        <f>IF($F138="","",IF($F138&lt;=0,"No hours available",IF($I138&gt;0,"Overallocated",IF($H138&gt;Capacity!$G$3,"No slack",IF($H138&gt;=Capacity!$C$3,"On target","Spare capacity")))))</f>
        <v/>
      </c>
      <c r="L138" s="15">
        <f>IF(OR($A138="",$B138=""),"",COUNTIFS(Allocations!$A$5:$A$204,$A138,Allocations!$C$5:$C$204,$B138,Allocations!$B$5:$B$204,"&lt;&gt;"))</f>
        <v/>
      </c>
      <c r="M138" s="9" t="n"/>
      <c r="N138" s="9" t="n"/>
    </row>
    <row r="139">
      <c r="A139" s="9" t="n"/>
      <c r="B139" s="6" t="n"/>
      <c r="C139" s="10" t="n"/>
      <c r="D139" s="11">
        <f>IF(OR($A139="",$B139=""),"",SUMIFS(Leave!$G$5:$G$204,Leave!$A$5:$A$204,$A139,Leave!$H$5:$H$204,$B139))</f>
        <v/>
      </c>
      <c r="E139" s="10" t="n"/>
      <c r="F139" s="12">
        <f>IF(OR($A139="",$C139=""),"",$C139-$D139-$E139)</f>
        <v/>
      </c>
      <c r="G139" s="11">
        <f>IF(OR($A139="",$B139=""),"",SUMIFS(Allocations!$D$5:$D$204,Allocations!$A$5:$A$204,$A139,Allocations!$C$5:$C$204,$B139))</f>
        <v/>
      </c>
      <c r="H139" s="13">
        <f>IF($F139="","",IF($F139=0,"",IFERROR($G139/$F139,"")))</f>
        <v/>
      </c>
      <c r="I139" s="11">
        <f>IF($F139="","",IF($G139&gt;$F139,$G139-$F139,0))</f>
        <v/>
      </c>
      <c r="J139" s="11">
        <f>IF($F139="","",IF($F139&gt;$G139,$F139-$G139,0))</f>
        <v/>
      </c>
      <c r="K139" s="14">
        <f>IF($F139="","",IF($F139&lt;=0,"No hours available",IF($I139&gt;0,"Overallocated",IF($H139&gt;Capacity!$G$3,"No slack",IF($H139&gt;=Capacity!$C$3,"On target","Spare capacity")))))</f>
        <v/>
      </c>
      <c r="L139" s="15">
        <f>IF(OR($A139="",$B139=""),"",COUNTIFS(Allocations!$A$5:$A$204,$A139,Allocations!$C$5:$C$204,$B139,Allocations!$B$5:$B$204,"&lt;&gt;"))</f>
        <v/>
      </c>
      <c r="M139" s="9" t="n"/>
      <c r="N139" s="9" t="n"/>
    </row>
    <row r="140">
      <c r="A140" s="9" t="n"/>
      <c r="B140" s="6" t="n"/>
      <c r="C140" s="10" t="n"/>
      <c r="D140" s="11">
        <f>IF(OR($A140="",$B140=""),"",SUMIFS(Leave!$G$5:$G$204,Leave!$A$5:$A$204,$A140,Leave!$H$5:$H$204,$B140))</f>
        <v/>
      </c>
      <c r="E140" s="10" t="n"/>
      <c r="F140" s="12">
        <f>IF(OR($A140="",$C140=""),"",$C140-$D140-$E140)</f>
        <v/>
      </c>
      <c r="G140" s="11">
        <f>IF(OR($A140="",$B140=""),"",SUMIFS(Allocations!$D$5:$D$204,Allocations!$A$5:$A$204,$A140,Allocations!$C$5:$C$204,$B140))</f>
        <v/>
      </c>
      <c r="H140" s="13">
        <f>IF($F140="","",IF($F140=0,"",IFERROR($G140/$F140,"")))</f>
        <v/>
      </c>
      <c r="I140" s="11">
        <f>IF($F140="","",IF($G140&gt;$F140,$G140-$F140,0))</f>
        <v/>
      </c>
      <c r="J140" s="11">
        <f>IF($F140="","",IF($F140&gt;$G140,$F140-$G140,0))</f>
        <v/>
      </c>
      <c r="K140" s="14">
        <f>IF($F140="","",IF($F140&lt;=0,"No hours available",IF($I140&gt;0,"Overallocated",IF($H140&gt;Capacity!$G$3,"No slack",IF($H140&gt;=Capacity!$C$3,"On target","Spare capacity")))))</f>
        <v/>
      </c>
      <c r="L140" s="15">
        <f>IF(OR($A140="",$B140=""),"",COUNTIFS(Allocations!$A$5:$A$204,$A140,Allocations!$C$5:$C$204,$B140,Allocations!$B$5:$B$204,"&lt;&gt;"))</f>
        <v/>
      </c>
      <c r="M140" s="9" t="n"/>
      <c r="N140" s="9" t="n"/>
    </row>
    <row r="141">
      <c r="A141" s="9" t="n"/>
      <c r="B141" s="6" t="n"/>
      <c r="C141" s="10" t="n"/>
      <c r="D141" s="11">
        <f>IF(OR($A141="",$B141=""),"",SUMIFS(Leave!$G$5:$G$204,Leave!$A$5:$A$204,$A141,Leave!$H$5:$H$204,$B141))</f>
        <v/>
      </c>
      <c r="E141" s="10" t="n"/>
      <c r="F141" s="12">
        <f>IF(OR($A141="",$C141=""),"",$C141-$D141-$E141)</f>
        <v/>
      </c>
      <c r="G141" s="11">
        <f>IF(OR($A141="",$B141=""),"",SUMIFS(Allocations!$D$5:$D$204,Allocations!$A$5:$A$204,$A141,Allocations!$C$5:$C$204,$B141))</f>
        <v/>
      </c>
      <c r="H141" s="13">
        <f>IF($F141="","",IF($F141=0,"",IFERROR($G141/$F141,"")))</f>
        <v/>
      </c>
      <c r="I141" s="11">
        <f>IF($F141="","",IF($G141&gt;$F141,$G141-$F141,0))</f>
        <v/>
      </c>
      <c r="J141" s="11">
        <f>IF($F141="","",IF($F141&gt;$G141,$F141-$G141,0))</f>
        <v/>
      </c>
      <c r="K141" s="14">
        <f>IF($F141="","",IF($F141&lt;=0,"No hours available",IF($I141&gt;0,"Overallocated",IF($H141&gt;Capacity!$G$3,"No slack",IF($H141&gt;=Capacity!$C$3,"On target","Spare capacity")))))</f>
        <v/>
      </c>
      <c r="L141" s="15">
        <f>IF(OR($A141="",$B141=""),"",COUNTIFS(Allocations!$A$5:$A$204,$A141,Allocations!$C$5:$C$204,$B141,Allocations!$B$5:$B$204,"&lt;&gt;"))</f>
        <v/>
      </c>
      <c r="M141" s="9" t="n"/>
      <c r="N141" s="9" t="n"/>
    </row>
    <row r="142">
      <c r="A142" s="9" t="n"/>
      <c r="B142" s="6" t="n"/>
      <c r="C142" s="10" t="n"/>
      <c r="D142" s="11">
        <f>IF(OR($A142="",$B142=""),"",SUMIFS(Leave!$G$5:$G$204,Leave!$A$5:$A$204,$A142,Leave!$H$5:$H$204,$B142))</f>
        <v/>
      </c>
      <c r="E142" s="10" t="n"/>
      <c r="F142" s="12">
        <f>IF(OR($A142="",$C142=""),"",$C142-$D142-$E142)</f>
        <v/>
      </c>
      <c r="G142" s="11">
        <f>IF(OR($A142="",$B142=""),"",SUMIFS(Allocations!$D$5:$D$204,Allocations!$A$5:$A$204,$A142,Allocations!$C$5:$C$204,$B142))</f>
        <v/>
      </c>
      <c r="H142" s="13">
        <f>IF($F142="","",IF($F142=0,"",IFERROR($G142/$F142,"")))</f>
        <v/>
      </c>
      <c r="I142" s="11">
        <f>IF($F142="","",IF($G142&gt;$F142,$G142-$F142,0))</f>
        <v/>
      </c>
      <c r="J142" s="11">
        <f>IF($F142="","",IF($F142&gt;$G142,$F142-$G142,0))</f>
        <v/>
      </c>
      <c r="K142" s="14">
        <f>IF($F142="","",IF($F142&lt;=0,"No hours available",IF($I142&gt;0,"Overallocated",IF($H142&gt;Capacity!$G$3,"No slack",IF($H142&gt;=Capacity!$C$3,"On target","Spare capacity")))))</f>
        <v/>
      </c>
      <c r="L142" s="15">
        <f>IF(OR($A142="",$B142=""),"",COUNTIFS(Allocations!$A$5:$A$204,$A142,Allocations!$C$5:$C$204,$B142,Allocations!$B$5:$B$204,"&lt;&gt;"))</f>
        <v/>
      </c>
      <c r="M142" s="9" t="n"/>
      <c r="N142" s="9" t="n"/>
    </row>
    <row r="143">
      <c r="A143" s="9" t="n"/>
      <c r="B143" s="6" t="n"/>
      <c r="C143" s="10" t="n"/>
      <c r="D143" s="11">
        <f>IF(OR($A143="",$B143=""),"",SUMIFS(Leave!$G$5:$G$204,Leave!$A$5:$A$204,$A143,Leave!$H$5:$H$204,$B143))</f>
        <v/>
      </c>
      <c r="E143" s="10" t="n"/>
      <c r="F143" s="12">
        <f>IF(OR($A143="",$C143=""),"",$C143-$D143-$E143)</f>
        <v/>
      </c>
      <c r="G143" s="11">
        <f>IF(OR($A143="",$B143=""),"",SUMIFS(Allocations!$D$5:$D$204,Allocations!$A$5:$A$204,$A143,Allocations!$C$5:$C$204,$B143))</f>
        <v/>
      </c>
      <c r="H143" s="13">
        <f>IF($F143="","",IF($F143=0,"",IFERROR($G143/$F143,"")))</f>
        <v/>
      </c>
      <c r="I143" s="11">
        <f>IF($F143="","",IF($G143&gt;$F143,$G143-$F143,0))</f>
        <v/>
      </c>
      <c r="J143" s="11">
        <f>IF($F143="","",IF($F143&gt;$G143,$F143-$G143,0))</f>
        <v/>
      </c>
      <c r="K143" s="14">
        <f>IF($F143="","",IF($F143&lt;=0,"No hours available",IF($I143&gt;0,"Overallocated",IF($H143&gt;Capacity!$G$3,"No slack",IF($H143&gt;=Capacity!$C$3,"On target","Spare capacity")))))</f>
        <v/>
      </c>
      <c r="L143" s="15">
        <f>IF(OR($A143="",$B143=""),"",COUNTIFS(Allocations!$A$5:$A$204,$A143,Allocations!$C$5:$C$204,$B143,Allocations!$B$5:$B$204,"&lt;&gt;"))</f>
        <v/>
      </c>
      <c r="M143" s="9" t="n"/>
      <c r="N143" s="9" t="n"/>
    </row>
    <row r="144">
      <c r="A144" s="9" t="n"/>
      <c r="B144" s="6" t="n"/>
      <c r="C144" s="10" t="n"/>
      <c r="D144" s="11">
        <f>IF(OR($A144="",$B144=""),"",SUMIFS(Leave!$G$5:$G$204,Leave!$A$5:$A$204,$A144,Leave!$H$5:$H$204,$B144))</f>
        <v/>
      </c>
      <c r="E144" s="10" t="n"/>
      <c r="F144" s="12">
        <f>IF(OR($A144="",$C144=""),"",$C144-$D144-$E144)</f>
        <v/>
      </c>
      <c r="G144" s="11">
        <f>IF(OR($A144="",$B144=""),"",SUMIFS(Allocations!$D$5:$D$204,Allocations!$A$5:$A$204,$A144,Allocations!$C$5:$C$204,$B144))</f>
        <v/>
      </c>
      <c r="H144" s="13">
        <f>IF($F144="","",IF($F144=0,"",IFERROR($G144/$F144,"")))</f>
        <v/>
      </c>
      <c r="I144" s="11">
        <f>IF($F144="","",IF($G144&gt;$F144,$G144-$F144,0))</f>
        <v/>
      </c>
      <c r="J144" s="11">
        <f>IF($F144="","",IF($F144&gt;$G144,$F144-$G144,0))</f>
        <v/>
      </c>
      <c r="K144" s="14">
        <f>IF($F144="","",IF($F144&lt;=0,"No hours available",IF($I144&gt;0,"Overallocated",IF($H144&gt;Capacity!$G$3,"No slack",IF($H144&gt;=Capacity!$C$3,"On target","Spare capacity")))))</f>
        <v/>
      </c>
      <c r="L144" s="15">
        <f>IF(OR($A144="",$B144=""),"",COUNTIFS(Allocations!$A$5:$A$204,$A144,Allocations!$C$5:$C$204,$B144,Allocations!$B$5:$B$204,"&lt;&gt;"))</f>
        <v/>
      </c>
      <c r="M144" s="9" t="n"/>
      <c r="N144" s="9" t="n"/>
    </row>
    <row r="145">
      <c r="A145" s="9" t="n"/>
      <c r="B145" s="6" t="n"/>
      <c r="C145" s="10" t="n"/>
      <c r="D145" s="11">
        <f>IF(OR($A145="",$B145=""),"",SUMIFS(Leave!$G$5:$G$204,Leave!$A$5:$A$204,$A145,Leave!$H$5:$H$204,$B145))</f>
        <v/>
      </c>
      <c r="E145" s="10" t="n"/>
      <c r="F145" s="12">
        <f>IF(OR($A145="",$C145=""),"",$C145-$D145-$E145)</f>
        <v/>
      </c>
      <c r="G145" s="11">
        <f>IF(OR($A145="",$B145=""),"",SUMIFS(Allocations!$D$5:$D$204,Allocations!$A$5:$A$204,$A145,Allocations!$C$5:$C$204,$B145))</f>
        <v/>
      </c>
      <c r="H145" s="13">
        <f>IF($F145="","",IF($F145=0,"",IFERROR($G145/$F145,"")))</f>
        <v/>
      </c>
      <c r="I145" s="11">
        <f>IF($F145="","",IF($G145&gt;$F145,$G145-$F145,0))</f>
        <v/>
      </c>
      <c r="J145" s="11">
        <f>IF($F145="","",IF($F145&gt;$G145,$F145-$G145,0))</f>
        <v/>
      </c>
      <c r="K145" s="14">
        <f>IF($F145="","",IF($F145&lt;=0,"No hours available",IF($I145&gt;0,"Overallocated",IF($H145&gt;Capacity!$G$3,"No slack",IF($H145&gt;=Capacity!$C$3,"On target","Spare capacity")))))</f>
        <v/>
      </c>
      <c r="L145" s="15">
        <f>IF(OR($A145="",$B145=""),"",COUNTIFS(Allocations!$A$5:$A$204,$A145,Allocations!$C$5:$C$204,$B145,Allocations!$B$5:$B$204,"&lt;&gt;"))</f>
        <v/>
      </c>
      <c r="M145" s="9" t="n"/>
      <c r="N145" s="9" t="n"/>
    </row>
    <row r="146">
      <c r="A146" s="9" t="n"/>
      <c r="B146" s="6" t="n"/>
      <c r="C146" s="10" t="n"/>
      <c r="D146" s="11">
        <f>IF(OR($A146="",$B146=""),"",SUMIFS(Leave!$G$5:$G$204,Leave!$A$5:$A$204,$A146,Leave!$H$5:$H$204,$B146))</f>
        <v/>
      </c>
      <c r="E146" s="10" t="n"/>
      <c r="F146" s="12">
        <f>IF(OR($A146="",$C146=""),"",$C146-$D146-$E146)</f>
        <v/>
      </c>
      <c r="G146" s="11">
        <f>IF(OR($A146="",$B146=""),"",SUMIFS(Allocations!$D$5:$D$204,Allocations!$A$5:$A$204,$A146,Allocations!$C$5:$C$204,$B146))</f>
        <v/>
      </c>
      <c r="H146" s="13">
        <f>IF($F146="","",IF($F146=0,"",IFERROR($G146/$F146,"")))</f>
        <v/>
      </c>
      <c r="I146" s="11">
        <f>IF($F146="","",IF($G146&gt;$F146,$G146-$F146,0))</f>
        <v/>
      </c>
      <c r="J146" s="11">
        <f>IF($F146="","",IF($F146&gt;$G146,$F146-$G146,0))</f>
        <v/>
      </c>
      <c r="K146" s="14">
        <f>IF($F146="","",IF($F146&lt;=0,"No hours available",IF($I146&gt;0,"Overallocated",IF($H146&gt;Capacity!$G$3,"No slack",IF($H146&gt;=Capacity!$C$3,"On target","Spare capacity")))))</f>
        <v/>
      </c>
      <c r="L146" s="15">
        <f>IF(OR($A146="",$B146=""),"",COUNTIFS(Allocations!$A$5:$A$204,$A146,Allocations!$C$5:$C$204,$B146,Allocations!$B$5:$B$204,"&lt;&gt;"))</f>
        <v/>
      </c>
      <c r="M146" s="9" t="n"/>
      <c r="N146" s="9" t="n"/>
    </row>
    <row r="147">
      <c r="A147" s="9" t="n"/>
      <c r="B147" s="6" t="n"/>
      <c r="C147" s="10" t="n"/>
      <c r="D147" s="11">
        <f>IF(OR($A147="",$B147=""),"",SUMIFS(Leave!$G$5:$G$204,Leave!$A$5:$A$204,$A147,Leave!$H$5:$H$204,$B147))</f>
        <v/>
      </c>
      <c r="E147" s="10" t="n"/>
      <c r="F147" s="12">
        <f>IF(OR($A147="",$C147=""),"",$C147-$D147-$E147)</f>
        <v/>
      </c>
      <c r="G147" s="11">
        <f>IF(OR($A147="",$B147=""),"",SUMIFS(Allocations!$D$5:$D$204,Allocations!$A$5:$A$204,$A147,Allocations!$C$5:$C$204,$B147))</f>
        <v/>
      </c>
      <c r="H147" s="13">
        <f>IF($F147="","",IF($F147=0,"",IFERROR($G147/$F147,"")))</f>
        <v/>
      </c>
      <c r="I147" s="11">
        <f>IF($F147="","",IF($G147&gt;$F147,$G147-$F147,0))</f>
        <v/>
      </c>
      <c r="J147" s="11">
        <f>IF($F147="","",IF($F147&gt;$G147,$F147-$G147,0))</f>
        <v/>
      </c>
      <c r="K147" s="14">
        <f>IF($F147="","",IF($F147&lt;=0,"No hours available",IF($I147&gt;0,"Overallocated",IF($H147&gt;Capacity!$G$3,"No slack",IF($H147&gt;=Capacity!$C$3,"On target","Spare capacity")))))</f>
        <v/>
      </c>
      <c r="L147" s="15">
        <f>IF(OR($A147="",$B147=""),"",COUNTIFS(Allocations!$A$5:$A$204,$A147,Allocations!$C$5:$C$204,$B147,Allocations!$B$5:$B$204,"&lt;&gt;"))</f>
        <v/>
      </c>
      <c r="M147" s="9" t="n"/>
      <c r="N147" s="9" t="n"/>
    </row>
    <row r="148">
      <c r="A148" s="9" t="n"/>
      <c r="B148" s="6" t="n"/>
      <c r="C148" s="10" t="n"/>
      <c r="D148" s="11">
        <f>IF(OR($A148="",$B148=""),"",SUMIFS(Leave!$G$5:$G$204,Leave!$A$5:$A$204,$A148,Leave!$H$5:$H$204,$B148))</f>
        <v/>
      </c>
      <c r="E148" s="10" t="n"/>
      <c r="F148" s="12">
        <f>IF(OR($A148="",$C148=""),"",$C148-$D148-$E148)</f>
        <v/>
      </c>
      <c r="G148" s="11">
        <f>IF(OR($A148="",$B148=""),"",SUMIFS(Allocations!$D$5:$D$204,Allocations!$A$5:$A$204,$A148,Allocations!$C$5:$C$204,$B148))</f>
        <v/>
      </c>
      <c r="H148" s="13">
        <f>IF($F148="","",IF($F148=0,"",IFERROR($G148/$F148,"")))</f>
        <v/>
      </c>
      <c r="I148" s="11">
        <f>IF($F148="","",IF($G148&gt;$F148,$G148-$F148,0))</f>
        <v/>
      </c>
      <c r="J148" s="11">
        <f>IF($F148="","",IF($F148&gt;$G148,$F148-$G148,0))</f>
        <v/>
      </c>
      <c r="K148" s="14">
        <f>IF($F148="","",IF($F148&lt;=0,"No hours available",IF($I148&gt;0,"Overallocated",IF($H148&gt;Capacity!$G$3,"No slack",IF($H148&gt;=Capacity!$C$3,"On target","Spare capacity")))))</f>
        <v/>
      </c>
      <c r="L148" s="15">
        <f>IF(OR($A148="",$B148=""),"",COUNTIFS(Allocations!$A$5:$A$204,$A148,Allocations!$C$5:$C$204,$B148,Allocations!$B$5:$B$204,"&lt;&gt;"))</f>
        <v/>
      </c>
      <c r="M148" s="9" t="n"/>
      <c r="N148" s="9" t="n"/>
    </row>
    <row r="149">
      <c r="A149" s="9" t="n"/>
      <c r="B149" s="6" t="n"/>
      <c r="C149" s="10" t="n"/>
      <c r="D149" s="11">
        <f>IF(OR($A149="",$B149=""),"",SUMIFS(Leave!$G$5:$G$204,Leave!$A$5:$A$204,$A149,Leave!$H$5:$H$204,$B149))</f>
        <v/>
      </c>
      <c r="E149" s="10" t="n"/>
      <c r="F149" s="12">
        <f>IF(OR($A149="",$C149=""),"",$C149-$D149-$E149)</f>
        <v/>
      </c>
      <c r="G149" s="11">
        <f>IF(OR($A149="",$B149=""),"",SUMIFS(Allocations!$D$5:$D$204,Allocations!$A$5:$A$204,$A149,Allocations!$C$5:$C$204,$B149))</f>
        <v/>
      </c>
      <c r="H149" s="13">
        <f>IF($F149="","",IF($F149=0,"",IFERROR($G149/$F149,"")))</f>
        <v/>
      </c>
      <c r="I149" s="11">
        <f>IF($F149="","",IF($G149&gt;$F149,$G149-$F149,0))</f>
        <v/>
      </c>
      <c r="J149" s="11">
        <f>IF($F149="","",IF($F149&gt;$G149,$F149-$G149,0))</f>
        <v/>
      </c>
      <c r="K149" s="14">
        <f>IF($F149="","",IF($F149&lt;=0,"No hours available",IF($I149&gt;0,"Overallocated",IF($H149&gt;Capacity!$G$3,"No slack",IF($H149&gt;=Capacity!$C$3,"On target","Spare capacity")))))</f>
        <v/>
      </c>
      <c r="L149" s="15">
        <f>IF(OR($A149="",$B149=""),"",COUNTIFS(Allocations!$A$5:$A$204,$A149,Allocations!$C$5:$C$204,$B149,Allocations!$B$5:$B$204,"&lt;&gt;"))</f>
        <v/>
      </c>
      <c r="M149" s="9" t="n"/>
      <c r="N149" s="9" t="n"/>
    </row>
    <row r="150">
      <c r="A150" s="9" t="n"/>
      <c r="B150" s="6" t="n"/>
      <c r="C150" s="10" t="n"/>
      <c r="D150" s="11">
        <f>IF(OR($A150="",$B150=""),"",SUMIFS(Leave!$G$5:$G$204,Leave!$A$5:$A$204,$A150,Leave!$H$5:$H$204,$B150))</f>
        <v/>
      </c>
      <c r="E150" s="10" t="n"/>
      <c r="F150" s="12">
        <f>IF(OR($A150="",$C150=""),"",$C150-$D150-$E150)</f>
        <v/>
      </c>
      <c r="G150" s="11">
        <f>IF(OR($A150="",$B150=""),"",SUMIFS(Allocations!$D$5:$D$204,Allocations!$A$5:$A$204,$A150,Allocations!$C$5:$C$204,$B150))</f>
        <v/>
      </c>
      <c r="H150" s="13">
        <f>IF($F150="","",IF($F150=0,"",IFERROR($G150/$F150,"")))</f>
        <v/>
      </c>
      <c r="I150" s="11">
        <f>IF($F150="","",IF($G150&gt;$F150,$G150-$F150,0))</f>
        <v/>
      </c>
      <c r="J150" s="11">
        <f>IF($F150="","",IF($F150&gt;$G150,$F150-$G150,0))</f>
        <v/>
      </c>
      <c r="K150" s="14">
        <f>IF($F150="","",IF($F150&lt;=0,"No hours available",IF($I150&gt;0,"Overallocated",IF($H150&gt;Capacity!$G$3,"No slack",IF($H150&gt;=Capacity!$C$3,"On target","Spare capacity")))))</f>
        <v/>
      </c>
      <c r="L150" s="15">
        <f>IF(OR($A150="",$B150=""),"",COUNTIFS(Allocations!$A$5:$A$204,$A150,Allocations!$C$5:$C$204,$B150,Allocations!$B$5:$B$204,"&lt;&gt;"))</f>
        <v/>
      </c>
      <c r="M150" s="9" t="n"/>
      <c r="N150" s="9" t="n"/>
    </row>
    <row r="151">
      <c r="A151" s="9" t="n"/>
      <c r="B151" s="6" t="n"/>
      <c r="C151" s="10" t="n"/>
      <c r="D151" s="11">
        <f>IF(OR($A151="",$B151=""),"",SUMIFS(Leave!$G$5:$G$204,Leave!$A$5:$A$204,$A151,Leave!$H$5:$H$204,$B151))</f>
        <v/>
      </c>
      <c r="E151" s="10" t="n"/>
      <c r="F151" s="12">
        <f>IF(OR($A151="",$C151=""),"",$C151-$D151-$E151)</f>
        <v/>
      </c>
      <c r="G151" s="11">
        <f>IF(OR($A151="",$B151=""),"",SUMIFS(Allocations!$D$5:$D$204,Allocations!$A$5:$A$204,$A151,Allocations!$C$5:$C$204,$B151))</f>
        <v/>
      </c>
      <c r="H151" s="13">
        <f>IF($F151="","",IF($F151=0,"",IFERROR($G151/$F151,"")))</f>
        <v/>
      </c>
      <c r="I151" s="11">
        <f>IF($F151="","",IF($G151&gt;$F151,$G151-$F151,0))</f>
        <v/>
      </c>
      <c r="J151" s="11">
        <f>IF($F151="","",IF($F151&gt;$G151,$F151-$G151,0))</f>
        <v/>
      </c>
      <c r="K151" s="14">
        <f>IF($F151="","",IF($F151&lt;=0,"No hours available",IF($I151&gt;0,"Overallocated",IF($H151&gt;Capacity!$G$3,"No slack",IF($H151&gt;=Capacity!$C$3,"On target","Spare capacity")))))</f>
        <v/>
      </c>
      <c r="L151" s="15">
        <f>IF(OR($A151="",$B151=""),"",COUNTIFS(Allocations!$A$5:$A$204,$A151,Allocations!$C$5:$C$204,$B151,Allocations!$B$5:$B$204,"&lt;&gt;"))</f>
        <v/>
      </c>
      <c r="M151" s="9" t="n"/>
      <c r="N151" s="9" t="n"/>
    </row>
    <row r="152">
      <c r="A152" s="9" t="n"/>
      <c r="B152" s="6" t="n"/>
      <c r="C152" s="10" t="n"/>
      <c r="D152" s="11">
        <f>IF(OR($A152="",$B152=""),"",SUMIFS(Leave!$G$5:$G$204,Leave!$A$5:$A$204,$A152,Leave!$H$5:$H$204,$B152))</f>
        <v/>
      </c>
      <c r="E152" s="10" t="n"/>
      <c r="F152" s="12">
        <f>IF(OR($A152="",$C152=""),"",$C152-$D152-$E152)</f>
        <v/>
      </c>
      <c r="G152" s="11">
        <f>IF(OR($A152="",$B152=""),"",SUMIFS(Allocations!$D$5:$D$204,Allocations!$A$5:$A$204,$A152,Allocations!$C$5:$C$204,$B152))</f>
        <v/>
      </c>
      <c r="H152" s="13">
        <f>IF($F152="","",IF($F152=0,"",IFERROR($G152/$F152,"")))</f>
        <v/>
      </c>
      <c r="I152" s="11">
        <f>IF($F152="","",IF($G152&gt;$F152,$G152-$F152,0))</f>
        <v/>
      </c>
      <c r="J152" s="11">
        <f>IF($F152="","",IF($F152&gt;$G152,$F152-$G152,0))</f>
        <v/>
      </c>
      <c r="K152" s="14">
        <f>IF($F152="","",IF($F152&lt;=0,"No hours available",IF($I152&gt;0,"Overallocated",IF($H152&gt;Capacity!$G$3,"No slack",IF($H152&gt;=Capacity!$C$3,"On target","Spare capacity")))))</f>
        <v/>
      </c>
      <c r="L152" s="15">
        <f>IF(OR($A152="",$B152=""),"",COUNTIFS(Allocations!$A$5:$A$204,$A152,Allocations!$C$5:$C$204,$B152,Allocations!$B$5:$B$204,"&lt;&gt;"))</f>
        <v/>
      </c>
      <c r="M152" s="9" t="n"/>
      <c r="N152" s="9" t="n"/>
    </row>
    <row r="153">
      <c r="A153" s="9" t="n"/>
      <c r="B153" s="6" t="n"/>
      <c r="C153" s="10" t="n"/>
      <c r="D153" s="11">
        <f>IF(OR($A153="",$B153=""),"",SUMIFS(Leave!$G$5:$G$204,Leave!$A$5:$A$204,$A153,Leave!$H$5:$H$204,$B153))</f>
        <v/>
      </c>
      <c r="E153" s="10" t="n"/>
      <c r="F153" s="12">
        <f>IF(OR($A153="",$C153=""),"",$C153-$D153-$E153)</f>
        <v/>
      </c>
      <c r="G153" s="11">
        <f>IF(OR($A153="",$B153=""),"",SUMIFS(Allocations!$D$5:$D$204,Allocations!$A$5:$A$204,$A153,Allocations!$C$5:$C$204,$B153))</f>
        <v/>
      </c>
      <c r="H153" s="13">
        <f>IF($F153="","",IF($F153=0,"",IFERROR($G153/$F153,"")))</f>
        <v/>
      </c>
      <c r="I153" s="11">
        <f>IF($F153="","",IF($G153&gt;$F153,$G153-$F153,0))</f>
        <v/>
      </c>
      <c r="J153" s="11">
        <f>IF($F153="","",IF($F153&gt;$G153,$F153-$G153,0))</f>
        <v/>
      </c>
      <c r="K153" s="14">
        <f>IF($F153="","",IF($F153&lt;=0,"No hours available",IF($I153&gt;0,"Overallocated",IF($H153&gt;Capacity!$G$3,"No slack",IF($H153&gt;=Capacity!$C$3,"On target","Spare capacity")))))</f>
        <v/>
      </c>
      <c r="L153" s="15">
        <f>IF(OR($A153="",$B153=""),"",COUNTIFS(Allocations!$A$5:$A$204,$A153,Allocations!$C$5:$C$204,$B153,Allocations!$B$5:$B$204,"&lt;&gt;"))</f>
        <v/>
      </c>
      <c r="M153" s="9" t="n"/>
      <c r="N153" s="9" t="n"/>
    </row>
    <row r="154">
      <c r="A154" s="9" t="n"/>
      <c r="B154" s="6" t="n"/>
      <c r="C154" s="10" t="n"/>
      <c r="D154" s="11">
        <f>IF(OR($A154="",$B154=""),"",SUMIFS(Leave!$G$5:$G$204,Leave!$A$5:$A$204,$A154,Leave!$H$5:$H$204,$B154))</f>
        <v/>
      </c>
      <c r="E154" s="10" t="n"/>
      <c r="F154" s="12">
        <f>IF(OR($A154="",$C154=""),"",$C154-$D154-$E154)</f>
        <v/>
      </c>
      <c r="G154" s="11">
        <f>IF(OR($A154="",$B154=""),"",SUMIFS(Allocations!$D$5:$D$204,Allocations!$A$5:$A$204,$A154,Allocations!$C$5:$C$204,$B154))</f>
        <v/>
      </c>
      <c r="H154" s="13">
        <f>IF($F154="","",IF($F154=0,"",IFERROR($G154/$F154,"")))</f>
        <v/>
      </c>
      <c r="I154" s="11">
        <f>IF($F154="","",IF($G154&gt;$F154,$G154-$F154,0))</f>
        <v/>
      </c>
      <c r="J154" s="11">
        <f>IF($F154="","",IF($F154&gt;$G154,$F154-$G154,0))</f>
        <v/>
      </c>
      <c r="K154" s="14">
        <f>IF($F154="","",IF($F154&lt;=0,"No hours available",IF($I154&gt;0,"Overallocated",IF($H154&gt;Capacity!$G$3,"No slack",IF($H154&gt;=Capacity!$C$3,"On target","Spare capacity")))))</f>
        <v/>
      </c>
      <c r="L154" s="15">
        <f>IF(OR($A154="",$B154=""),"",COUNTIFS(Allocations!$A$5:$A$204,$A154,Allocations!$C$5:$C$204,$B154,Allocations!$B$5:$B$204,"&lt;&gt;"))</f>
        <v/>
      </c>
      <c r="M154" s="9" t="n"/>
      <c r="N154" s="9" t="n"/>
    </row>
    <row r="155">
      <c r="A155" s="9" t="n"/>
      <c r="B155" s="6" t="n"/>
      <c r="C155" s="10" t="n"/>
      <c r="D155" s="11">
        <f>IF(OR($A155="",$B155=""),"",SUMIFS(Leave!$G$5:$G$204,Leave!$A$5:$A$204,$A155,Leave!$H$5:$H$204,$B155))</f>
        <v/>
      </c>
      <c r="E155" s="10" t="n"/>
      <c r="F155" s="12">
        <f>IF(OR($A155="",$C155=""),"",$C155-$D155-$E155)</f>
        <v/>
      </c>
      <c r="G155" s="11">
        <f>IF(OR($A155="",$B155=""),"",SUMIFS(Allocations!$D$5:$D$204,Allocations!$A$5:$A$204,$A155,Allocations!$C$5:$C$204,$B155))</f>
        <v/>
      </c>
      <c r="H155" s="13">
        <f>IF($F155="","",IF($F155=0,"",IFERROR($G155/$F155,"")))</f>
        <v/>
      </c>
      <c r="I155" s="11">
        <f>IF($F155="","",IF($G155&gt;$F155,$G155-$F155,0))</f>
        <v/>
      </c>
      <c r="J155" s="11">
        <f>IF($F155="","",IF($F155&gt;$G155,$F155-$G155,0))</f>
        <v/>
      </c>
      <c r="K155" s="14">
        <f>IF($F155="","",IF($F155&lt;=0,"No hours available",IF($I155&gt;0,"Overallocated",IF($H155&gt;Capacity!$G$3,"No slack",IF($H155&gt;=Capacity!$C$3,"On target","Spare capacity")))))</f>
        <v/>
      </c>
      <c r="L155" s="15">
        <f>IF(OR($A155="",$B155=""),"",COUNTIFS(Allocations!$A$5:$A$204,$A155,Allocations!$C$5:$C$204,$B155,Allocations!$B$5:$B$204,"&lt;&gt;"))</f>
        <v/>
      </c>
      <c r="M155" s="9" t="n"/>
      <c r="N155" s="9" t="n"/>
    </row>
    <row r="156">
      <c r="A156" s="9" t="n"/>
      <c r="B156" s="6" t="n"/>
      <c r="C156" s="10" t="n"/>
      <c r="D156" s="11">
        <f>IF(OR($A156="",$B156=""),"",SUMIFS(Leave!$G$5:$G$204,Leave!$A$5:$A$204,$A156,Leave!$H$5:$H$204,$B156))</f>
        <v/>
      </c>
      <c r="E156" s="10" t="n"/>
      <c r="F156" s="12">
        <f>IF(OR($A156="",$C156=""),"",$C156-$D156-$E156)</f>
        <v/>
      </c>
      <c r="G156" s="11">
        <f>IF(OR($A156="",$B156=""),"",SUMIFS(Allocations!$D$5:$D$204,Allocations!$A$5:$A$204,$A156,Allocations!$C$5:$C$204,$B156))</f>
        <v/>
      </c>
      <c r="H156" s="13">
        <f>IF($F156="","",IF($F156=0,"",IFERROR($G156/$F156,"")))</f>
        <v/>
      </c>
      <c r="I156" s="11">
        <f>IF($F156="","",IF($G156&gt;$F156,$G156-$F156,0))</f>
        <v/>
      </c>
      <c r="J156" s="11">
        <f>IF($F156="","",IF($F156&gt;$G156,$F156-$G156,0))</f>
        <v/>
      </c>
      <c r="K156" s="14">
        <f>IF($F156="","",IF($F156&lt;=0,"No hours available",IF($I156&gt;0,"Overallocated",IF($H156&gt;Capacity!$G$3,"No slack",IF($H156&gt;=Capacity!$C$3,"On target","Spare capacity")))))</f>
        <v/>
      </c>
      <c r="L156" s="15">
        <f>IF(OR($A156="",$B156=""),"",COUNTIFS(Allocations!$A$5:$A$204,$A156,Allocations!$C$5:$C$204,$B156,Allocations!$B$5:$B$204,"&lt;&gt;"))</f>
        <v/>
      </c>
      <c r="M156" s="9" t="n"/>
      <c r="N156" s="9" t="n"/>
    </row>
    <row r="157">
      <c r="A157" s="9" t="n"/>
      <c r="B157" s="6" t="n"/>
      <c r="C157" s="10" t="n"/>
      <c r="D157" s="11">
        <f>IF(OR($A157="",$B157=""),"",SUMIFS(Leave!$G$5:$G$204,Leave!$A$5:$A$204,$A157,Leave!$H$5:$H$204,$B157))</f>
        <v/>
      </c>
      <c r="E157" s="10" t="n"/>
      <c r="F157" s="12">
        <f>IF(OR($A157="",$C157=""),"",$C157-$D157-$E157)</f>
        <v/>
      </c>
      <c r="G157" s="11">
        <f>IF(OR($A157="",$B157=""),"",SUMIFS(Allocations!$D$5:$D$204,Allocations!$A$5:$A$204,$A157,Allocations!$C$5:$C$204,$B157))</f>
        <v/>
      </c>
      <c r="H157" s="13">
        <f>IF($F157="","",IF($F157=0,"",IFERROR($G157/$F157,"")))</f>
        <v/>
      </c>
      <c r="I157" s="11">
        <f>IF($F157="","",IF($G157&gt;$F157,$G157-$F157,0))</f>
        <v/>
      </c>
      <c r="J157" s="11">
        <f>IF($F157="","",IF($F157&gt;$G157,$F157-$G157,0))</f>
        <v/>
      </c>
      <c r="K157" s="14">
        <f>IF($F157="","",IF($F157&lt;=0,"No hours available",IF($I157&gt;0,"Overallocated",IF($H157&gt;Capacity!$G$3,"No slack",IF($H157&gt;=Capacity!$C$3,"On target","Spare capacity")))))</f>
        <v/>
      </c>
      <c r="L157" s="15">
        <f>IF(OR($A157="",$B157=""),"",COUNTIFS(Allocations!$A$5:$A$204,$A157,Allocations!$C$5:$C$204,$B157,Allocations!$B$5:$B$204,"&lt;&gt;"))</f>
        <v/>
      </c>
      <c r="M157" s="9" t="n"/>
      <c r="N157" s="9" t="n"/>
    </row>
    <row r="158">
      <c r="A158" s="9" t="n"/>
      <c r="B158" s="6" t="n"/>
      <c r="C158" s="10" t="n"/>
      <c r="D158" s="11">
        <f>IF(OR($A158="",$B158=""),"",SUMIFS(Leave!$G$5:$G$204,Leave!$A$5:$A$204,$A158,Leave!$H$5:$H$204,$B158))</f>
        <v/>
      </c>
      <c r="E158" s="10" t="n"/>
      <c r="F158" s="12">
        <f>IF(OR($A158="",$C158=""),"",$C158-$D158-$E158)</f>
        <v/>
      </c>
      <c r="G158" s="11">
        <f>IF(OR($A158="",$B158=""),"",SUMIFS(Allocations!$D$5:$D$204,Allocations!$A$5:$A$204,$A158,Allocations!$C$5:$C$204,$B158))</f>
        <v/>
      </c>
      <c r="H158" s="13">
        <f>IF($F158="","",IF($F158=0,"",IFERROR($G158/$F158,"")))</f>
        <v/>
      </c>
      <c r="I158" s="11">
        <f>IF($F158="","",IF($G158&gt;$F158,$G158-$F158,0))</f>
        <v/>
      </c>
      <c r="J158" s="11">
        <f>IF($F158="","",IF($F158&gt;$G158,$F158-$G158,0))</f>
        <v/>
      </c>
      <c r="K158" s="14">
        <f>IF($F158="","",IF($F158&lt;=0,"No hours available",IF($I158&gt;0,"Overallocated",IF($H158&gt;Capacity!$G$3,"No slack",IF($H158&gt;=Capacity!$C$3,"On target","Spare capacity")))))</f>
        <v/>
      </c>
      <c r="L158" s="15">
        <f>IF(OR($A158="",$B158=""),"",COUNTIFS(Allocations!$A$5:$A$204,$A158,Allocations!$C$5:$C$204,$B158,Allocations!$B$5:$B$204,"&lt;&gt;"))</f>
        <v/>
      </c>
      <c r="M158" s="9" t="n"/>
      <c r="N158" s="9" t="n"/>
    </row>
    <row r="159">
      <c r="A159" s="9" t="n"/>
      <c r="B159" s="6" t="n"/>
      <c r="C159" s="10" t="n"/>
      <c r="D159" s="11">
        <f>IF(OR($A159="",$B159=""),"",SUMIFS(Leave!$G$5:$G$204,Leave!$A$5:$A$204,$A159,Leave!$H$5:$H$204,$B159))</f>
        <v/>
      </c>
      <c r="E159" s="10" t="n"/>
      <c r="F159" s="12">
        <f>IF(OR($A159="",$C159=""),"",$C159-$D159-$E159)</f>
        <v/>
      </c>
      <c r="G159" s="11">
        <f>IF(OR($A159="",$B159=""),"",SUMIFS(Allocations!$D$5:$D$204,Allocations!$A$5:$A$204,$A159,Allocations!$C$5:$C$204,$B159))</f>
        <v/>
      </c>
      <c r="H159" s="13">
        <f>IF($F159="","",IF($F159=0,"",IFERROR($G159/$F159,"")))</f>
        <v/>
      </c>
      <c r="I159" s="11">
        <f>IF($F159="","",IF($G159&gt;$F159,$G159-$F159,0))</f>
        <v/>
      </c>
      <c r="J159" s="11">
        <f>IF($F159="","",IF($F159&gt;$G159,$F159-$G159,0))</f>
        <v/>
      </c>
      <c r="K159" s="14">
        <f>IF($F159="","",IF($F159&lt;=0,"No hours available",IF($I159&gt;0,"Overallocated",IF($H159&gt;Capacity!$G$3,"No slack",IF($H159&gt;=Capacity!$C$3,"On target","Spare capacity")))))</f>
        <v/>
      </c>
      <c r="L159" s="15">
        <f>IF(OR($A159="",$B159=""),"",COUNTIFS(Allocations!$A$5:$A$204,$A159,Allocations!$C$5:$C$204,$B159,Allocations!$B$5:$B$204,"&lt;&gt;"))</f>
        <v/>
      </c>
      <c r="M159" s="9" t="n"/>
      <c r="N159" s="9" t="n"/>
    </row>
    <row r="160">
      <c r="A160" s="9" t="n"/>
      <c r="B160" s="6" t="n"/>
      <c r="C160" s="10" t="n"/>
      <c r="D160" s="11">
        <f>IF(OR($A160="",$B160=""),"",SUMIFS(Leave!$G$5:$G$204,Leave!$A$5:$A$204,$A160,Leave!$H$5:$H$204,$B160))</f>
        <v/>
      </c>
      <c r="E160" s="10" t="n"/>
      <c r="F160" s="12">
        <f>IF(OR($A160="",$C160=""),"",$C160-$D160-$E160)</f>
        <v/>
      </c>
      <c r="G160" s="11">
        <f>IF(OR($A160="",$B160=""),"",SUMIFS(Allocations!$D$5:$D$204,Allocations!$A$5:$A$204,$A160,Allocations!$C$5:$C$204,$B160))</f>
        <v/>
      </c>
      <c r="H160" s="13">
        <f>IF($F160="","",IF($F160=0,"",IFERROR($G160/$F160,"")))</f>
        <v/>
      </c>
      <c r="I160" s="11">
        <f>IF($F160="","",IF($G160&gt;$F160,$G160-$F160,0))</f>
        <v/>
      </c>
      <c r="J160" s="11">
        <f>IF($F160="","",IF($F160&gt;$G160,$F160-$G160,0))</f>
        <v/>
      </c>
      <c r="K160" s="14">
        <f>IF($F160="","",IF($F160&lt;=0,"No hours available",IF($I160&gt;0,"Overallocated",IF($H160&gt;Capacity!$G$3,"No slack",IF($H160&gt;=Capacity!$C$3,"On target","Spare capacity")))))</f>
        <v/>
      </c>
      <c r="L160" s="15">
        <f>IF(OR($A160="",$B160=""),"",COUNTIFS(Allocations!$A$5:$A$204,$A160,Allocations!$C$5:$C$204,$B160,Allocations!$B$5:$B$204,"&lt;&gt;"))</f>
        <v/>
      </c>
      <c r="M160" s="9" t="n"/>
      <c r="N160" s="9" t="n"/>
    </row>
    <row r="161">
      <c r="A161" s="9" t="n"/>
      <c r="B161" s="6" t="n"/>
      <c r="C161" s="10" t="n"/>
      <c r="D161" s="11">
        <f>IF(OR($A161="",$B161=""),"",SUMIFS(Leave!$G$5:$G$204,Leave!$A$5:$A$204,$A161,Leave!$H$5:$H$204,$B161))</f>
        <v/>
      </c>
      <c r="E161" s="10" t="n"/>
      <c r="F161" s="12">
        <f>IF(OR($A161="",$C161=""),"",$C161-$D161-$E161)</f>
        <v/>
      </c>
      <c r="G161" s="11">
        <f>IF(OR($A161="",$B161=""),"",SUMIFS(Allocations!$D$5:$D$204,Allocations!$A$5:$A$204,$A161,Allocations!$C$5:$C$204,$B161))</f>
        <v/>
      </c>
      <c r="H161" s="13">
        <f>IF($F161="","",IF($F161=0,"",IFERROR($G161/$F161,"")))</f>
        <v/>
      </c>
      <c r="I161" s="11">
        <f>IF($F161="","",IF($G161&gt;$F161,$G161-$F161,0))</f>
        <v/>
      </c>
      <c r="J161" s="11">
        <f>IF($F161="","",IF($F161&gt;$G161,$F161-$G161,0))</f>
        <v/>
      </c>
      <c r="K161" s="14">
        <f>IF($F161="","",IF($F161&lt;=0,"No hours available",IF($I161&gt;0,"Overallocated",IF($H161&gt;Capacity!$G$3,"No slack",IF($H161&gt;=Capacity!$C$3,"On target","Spare capacity")))))</f>
        <v/>
      </c>
      <c r="L161" s="15">
        <f>IF(OR($A161="",$B161=""),"",COUNTIFS(Allocations!$A$5:$A$204,$A161,Allocations!$C$5:$C$204,$B161,Allocations!$B$5:$B$204,"&lt;&gt;"))</f>
        <v/>
      </c>
      <c r="M161" s="9" t="n"/>
      <c r="N161" s="9" t="n"/>
    </row>
    <row r="162">
      <c r="A162" s="9" t="n"/>
      <c r="B162" s="6" t="n"/>
      <c r="C162" s="10" t="n"/>
      <c r="D162" s="11">
        <f>IF(OR($A162="",$B162=""),"",SUMIFS(Leave!$G$5:$G$204,Leave!$A$5:$A$204,$A162,Leave!$H$5:$H$204,$B162))</f>
        <v/>
      </c>
      <c r="E162" s="10" t="n"/>
      <c r="F162" s="12">
        <f>IF(OR($A162="",$C162=""),"",$C162-$D162-$E162)</f>
        <v/>
      </c>
      <c r="G162" s="11">
        <f>IF(OR($A162="",$B162=""),"",SUMIFS(Allocations!$D$5:$D$204,Allocations!$A$5:$A$204,$A162,Allocations!$C$5:$C$204,$B162))</f>
        <v/>
      </c>
      <c r="H162" s="13">
        <f>IF($F162="","",IF($F162=0,"",IFERROR($G162/$F162,"")))</f>
        <v/>
      </c>
      <c r="I162" s="11">
        <f>IF($F162="","",IF($G162&gt;$F162,$G162-$F162,0))</f>
        <v/>
      </c>
      <c r="J162" s="11">
        <f>IF($F162="","",IF($F162&gt;$G162,$F162-$G162,0))</f>
        <v/>
      </c>
      <c r="K162" s="14">
        <f>IF($F162="","",IF($F162&lt;=0,"No hours available",IF($I162&gt;0,"Overallocated",IF($H162&gt;Capacity!$G$3,"No slack",IF($H162&gt;=Capacity!$C$3,"On target","Spare capacity")))))</f>
        <v/>
      </c>
      <c r="L162" s="15">
        <f>IF(OR($A162="",$B162=""),"",COUNTIFS(Allocations!$A$5:$A$204,$A162,Allocations!$C$5:$C$204,$B162,Allocations!$B$5:$B$204,"&lt;&gt;"))</f>
        <v/>
      </c>
      <c r="M162" s="9" t="n"/>
      <c r="N162" s="9" t="n"/>
    </row>
    <row r="163">
      <c r="A163" s="9" t="n"/>
      <c r="B163" s="6" t="n"/>
      <c r="C163" s="10" t="n"/>
      <c r="D163" s="11">
        <f>IF(OR($A163="",$B163=""),"",SUMIFS(Leave!$G$5:$G$204,Leave!$A$5:$A$204,$A163,Leave!$H$5:$H$204,$B163))</f>
        <v/>
      </c>
      <c r="E163" s="10" t="n"/>
      <c r="F163" s="12">
        <f>IF(OR($A163="",$C163=""),"",$C163-$D163-$E163)</f>
        <v/>
      </c>
      <c r="G163" s="11">
        <f>IF(OR($A163="",$B163=""),"",SUMIFS(Allocations!$D$5:$D$204,Allocations!$A$5:$A$204,$A163,Allocations!$C$5:$C$204,$B163))</f>
        <v/>
      </c>
      <c r="H163" s="13">
        <f>IF($F163="","",IF($F163=0,"",IFERROR($G163/$F163,"")))</f>
        <v/>
      </c>
      <c r="I163" s="11">
        <f>IF($F163="","",IF($G163&gt;$F163,$G163-$F163,0))</f>
        <v/>
      </c>
      <c r="J163" s="11">
        <f>IF($F163="","",IF($F163&gt;$G163,$F163-$G163,0))</f>
        <v/>
      </c>
      <c r="K163" s="14">
        <f>IF($F163="","",IF($F163&lt;=0,"No hours available",IF($I163&gt;0,"Overallocated",IF($H163&gt;Capacity!$G$3,"No slack",IF($H163&gt;=Capacity!$C$3,"On target","Spare capacity")))))</f>
        <v/>
      </c>
      <c r="L163" s="15">
        <f>IF(OR($A163="",$B163=""),"",COUNTIFS(Allocations!$A$5:$A$204,$A163,Allocations!$C$5:$C$204,$B163,Allocations!$B$5:$B$204,"&lt;&gt;"))</f>
        <v/>
      </c>
      <c r="M163" s="9" t="n"/>
      <c r="N163" s="9" t="n"/>
    </row>
    <row r="164">
      <c r="A164" s="9" t="n"/>
      <c r="B164" s="6" t="n"/>
      <c r="C164" s="10" t="n"/>
      <c r="D164" s="11">
        <f>IF(OR($A164="",$B164=""),"",SUMIFS(Leave!$G$5:$G$204,Leave!$A$5:$A$204,$A164,Leave!$H$5:$H$204,$B164))</f>
        <v/>
      </c>
      <c r="E164" s="10" t="n"/>
      <c r="F164" s="12">
        <f>IF(OR($A164="",$C164=""),"",$C164-$D164-$E164)</f>
        <v/>
      </c>
      <c r="G164" s="11">
        <f>IF(OR($A164="",$B164=""),"",SUMIFS(Allocations!$D$5:$D$204,Allocations!$A$5:$A$204,$A164,Allocations!$C$5:$C$204,$B164))</f>
        <v/>
      </c>
      <c r="H164" s="13">
        <f>IF($F164="","",IF($F164=0,"",IFERROR($G164/$F164,"")))</f>
        <v/>
      </c>
      <c r="I164" s="11">
        <f>IF($F164="","",IF($G164&gt;$F164,$G164-$F164,0))</f>
        <v/>
      </c>
      <c r="J164" s="11">
        <f>IF($F164="","",IF($F164&gt;$G164,$F164-$G164,0))</f>
        <v/>
      </c>
      <c r="K164" s="14">
        <f>IF($F164="","",IF($F164&lt;=0,"No hours available",IF($I164&gt;0,"Overallocated",IF($H164&gt;Capacity!$G$3,"No slack",IF($H164&gt;=Capacity!$C$3,"On target","Spare capacity")))))</f>
        <v/>
      </c>
      <c r="L164" s="15">
        <f>IF(OR($A164="",$B164=""),"",COUNTIFS(Allocations!$A$5:$A$204,$A164,Allocations!$C$5:$C$204,$B164,Allocations!$B$5:$B$204,"&lt;&gt;"))</f>
        <v/>
      </c>
      <c r="M164" s="9" t="n"/>
      <c r="N164" s="9" t="n"/>
    </row>
    <row r="165">
      <c r="A165" s="9" t="n"/>
      <c r="B165" s="6" t="n"/>
      <c r="C165" s="10" t="n"/>
      <c r="D165" s="11">
        <f>IF(OR($A165="",$B165=""),"",SUMIFS(Leave!$G$5:$G$204,Leave!$A$5:$A$204,$A165,Leave!$H$5:$H$204,$B165))</f>
        <v/>
      </c>
      <c r="E165" s="10" t="n"/>
      <c r="F165" s="12">
        <f>IF(OR($A165="",$C165=""),"",$C165-$D165-$E165)</f>
        <v/>
      </c>
      <c r="G165" s="11">
        <f>IF(OR($A165="",$B165=""),"",SUMIFS(Allocations!$D$5:$D$204,Allocations!$A$5:$A$204,$A165,Allocations!$C$5:$C$204,$B165))</f>
        <v/>
      </c>
      <c r="H165" s="13">
        <f>IF($F165="","",IF($F165=0,"",IFERROR($G165/$F165,"")))</f>
        <v/>
      </c>
      <c r="I165" s="11">
        <f>IF($F165="","",IF($G165&gt;$F165,$G165-$F165,0))</f>
        <v/>
      </c>
      <c r="J165" s="11">
        <f>IF($F165="","",IF($F165&gt;$G165,$F165-$G165,0))</f>
        <v/>
      </c>
      <c r="K165" s="14">
        <f>IF($F165="","",IF($F165&lt;=0,"No hours available",IF($I165&gt;0,"Overallocated",IF($H165&gt;Capacity!$G$3,"No slack",IF($H165&gt;=Capacity!$C$3,"On target","Spare capacity")))))</f>
        <v/>
      </c>
      <c r="L165" s="15">
        <f>IF(OR($A165="",$B165=""),"",COUNTIFS(Allocations!$A$5:$A$204,$A165,Allocations!$C$5:$C$204,$B165,Allocations!$B$5:$B$204,"&lt;&gt;"))</f>
        <v/>
      </c>
      <c r="M165" s="9" t="n"/>
      <c r="N165" s="9" t="n"/>
    </row>
    <row r="166">
      <c r="A166" s="9" t="n"/>
      <c r="B166" s="6" t="n"/>
      <c r="C166" s="10" t="n"/>
      <c r="D166" s="11">
        <f>IF(OR($A166="",$B166=""),"",SUMIFS(Leave!$G$5:$G$204,Leave!$A$5:$A$204,$A166,Leave!$H$5:$H$204,$B166))</f>
        <v/>
      </c>
      <c r="E166" s="10" t="n"/>
      <c r="F166" s="12">
        <f>IF(OR($A166="",$C166=""),"",$C166-$D166-$E166)</f>
        <v/>
      </c>
      <c r="G166" s="11">
        <f>IF(OR($A166="",$B166=""),"",SUMIFS(Allocations!$D$5:$D$204,Allocations!$A$5:$A$204,$A166,Allocations!$C$5:$C$204,$B166))</f>
        <v/>
      </c>
      <c r="H166" s="13">
        <f>IF($F166="","",IF($F166=0,"",IFERROR($G166/$F166,"")))</f>
        <v/>
      </c>
      <c r="I166" s="11">
        <f>IF($F166="","",IF($G166&gt;$F166,$G166-$F166,0))</f>
        <v/>
      </c>
      <c r="J166" s="11">
        <f>IF($F166="","",IF($F166&gt;$G166,$F166-$G166,0))</f>
        <v/>
      </c>
      <c r="K166" s="14">
        <f>IF($F166="","",IF($F166&lt;=0,"No hours available",IF($I166&gt;0,"Overallocated",IF($H166&gt;Capacity!$G$3,"No slack",IF($H166&gt;=Capacity!$C$3,"On target","Spare capacity")))))</f>
        <v/>
      </c>
      <c r="L166" s="15">
        <f>IF(OR($A166="",$B166=""),"",COUNTIFS(Allocations!$A$5:$A$204,$A166,Allocations!$C$5:$C$204,$B166,Allocations!$B$5:$B$204,"&lt;&gt;"))</f>
        <v/>
      </c>
      <c r="M166" s="9" t="n"/>
      <c r="N166" s="9" t="n"/>
    </row>
    <row r="167">
      <c r="A167" s="9" t="n"/>
      <c r="B167" s="6" t="n"/>
      <c r="C167" s="10" t="n"/>
      <c r="D167" s="11">
        <f>IF(OR($A167="",$B167=""),"",SUMIFS(Leave!$G$5:$G$204,Leave!$A$5:$A$204,$A167,Leave!$H$5:$H$204,$B167))</f>
        <v/>
      </c>
      <c r="E167" s="10" t="n"/>
      <c r="F167" s="12">
        <f>IF(OR($A167="",$C167=""),"",$C167-$D167-$E167)</f>
        <v/>
      </c>
      <c r="G167" s="11">
        <f>IF(OR($A167="",$B167=""),"",SUMIFS(Allocations!$D$5:$D$204,Allocations!$A$5:$A$204,$A167,Allocations!$C$5:$C$204,$B167))</f>
        <v/>
      </c>
      <c r="H167" s="13">
        <f>IF($F167="","",IF($F167=0,"",IFERROR($G167/$F167,"")))</f>
        <v/>
      </c>
      <c r="I167" s="11">
        <f>IF($F167="","",IF($G167&gt;$F167,$G167-$F167,0))</f>
        <v/>
      </c>
      <c r="J167" s="11">
        <f>IF($F167="","",IF($F167&gt;$G167,$F167-$G167,0))</f>
        <v/>
      </c>
      <c r="K167" s="14">
        <f>IF($F167="","",IF($F167&lt;=0,"No hours available",IF($I167&gt;0,"Overallocated",IF($H167&gt;Capacity!$G$3,"No slack",IF($H167&gt;=Capacity!$C$3,"On target","Spare capacity")))))</f>
        <v/>
      </c>
      <c r="L167" s="15">
        <f>IF(OR($A167="",$B167=""),"",COUNTIFS(Allocations!$A$5:$A$204,$A167,Allocations!$C$5:$C$204,$B167,Allocations!$B$5:$B$204,"&lt;&gt;"))</f>
        <v/>
      </c>
      <c r="M167" s="9" t="n"/>
      <c r="N167" s="9" t="n"/>
    </row>
    <row r="168">
      <c r="A168" s="9" t="n"/>
      <c r="B168" s="6" t="n"/>
      <c r="C168" s="10" t="n"/>
      <c r="D168" s="11">
        <f>IF(OR($A168="",$B168=""),"",SUMIFS(Leave!$G$5:$G$204,Leave!$A$5:$A$204,$A168,Leave!$H$5:$H$204,$B168))</f>
        <v/>
      </c>
      <c r="E168" s="10" t="n"/>
      <c r="F168" s="12">
        <f>IF(OR($A168="",$C168=""),"",$C168-$D168-$E168)</f>
        <v/>
      </c>
      <c r="G168" s="11">
        <f>IF(OR($A168="",$B168=""),"",SUMIFS(Allocations!$D$5:$D$204,Allocations!$A$5:$A$204,$A168,Allocations!$C$5:$C$204,$B168))</f>
        <v/>
      </c>
      <c r="H168" s="13">
        <f>IF($F168="","",IF($F168=0,"",IFERROR($G168/$F168,"")))</f>
        <v/>
      </c>
      <c r="I168" s="11">
        <f>IF($F168="","",IF($G168&gt;$F168,$G168-$F168,0))</f>
        <v/>
      </c>
      <c r="J168" s="11">
        <f>IF($F168="","",IF($F168&gt;$G168,$F168-$G168,0))</f>
        <v/>
      </c>
      <c r="K168" s="14">
        <f>IF($F168="","",IF($F168&lt;=0,"No hours available",IF($I168&gt;0,"Overallocated",IF($H168&gt;Capacity!$G$3,"No slack",IF($H168&gt;=Capacity!$C$3,"On target","Spare capacity")))))</f>
        <v/>
      </c>
      <c r="L168" s="15">
        <f>IF(OR($A168="",$B168=""),"",COUNTIFS(Allocations!$A$5:$A$204,$A168,Allocations!$C$5:$C$204,$B168,Allocations!$B$5:$B$204,"&lt;&gt;"))</f>
        <v/>
      </c>
      <c r="M168" s="9" t="n"/>
      <c r="N168" s="9" t="n"/>
    </row>
    <row r="169">
      <c r="A169" s="9" t="n"/>
      <c r="B169" s="6" t="n"/>
      <c r="C169" s="10" t="n"/>
      <c r="D169" s="11">
        <f>IF(OR($A169="",$B169=""),"",SUMIFS(Leave!$G$5:$G$204,Leave!$A$5:$A$204,$A169,Leave!$H$5:$H$204,$B169))</f>
        <v/>
      </c>
      <c r="E169" s="10" t="n"/>
      <c r="F169" s="12">
        <f>IF(OR($A169="",$C169=""),"",$C169-$D169-$E169)</f>
        <v/>
      </c>
      <c r="G169" s="11">
        <f>IF(OR($A169="",$B169=""),"",SUMIFS(Allocations!$D$5:$D$204,Allocations!$A$5:$A$204,$A169,Allocations!$C$5:$C$204,$B169))</f>
        <v/>
      </c>
      <c r="H169" s="13">
        <f>IF($F169="","",IF($F169=0,"",IFERROR($G169/$F169,"")))</f>
        <v/>
      </c>
      <c r="I169" s="11">
        <f>IF($F169="","",IF($G169&gt;$F169,$G169-$F169,0))</f>
        <v/>
      </c>
      <c r="J169" s="11">
        <f>IF($F169="","",IF($F169&gt;$G169,$F169-$G169,0))</f>
        <v/>
      </c>
      <c r="K169" s="14">
        <f>IF($F169="","",IF($F169&lt;=0,"No hours available",IF($I169&gt;0,"Overallocated",IF($H169&gt;Capacity!$G$3,"No slack",IF($H169&gt;=Capacity!$C$3,"On target","Spare capacity")))))</f>
        <v/>
      </c>
      <c r="L169" s="15">
        <f>IF(OR($A169="",$B169=""),"",COUNTIFS(Allocations!$A$5:$A$204,$A169,Allocations!$C$5:$C$204,$B169,Allocations!$B$5:$B$204,"&lt;&gt;"))</f>
        <v/>
      </c>
      <c r="M169" s="9" t="n"/>
      <c r="N169" s="9" t="n"/>
    </row>
    <row r="170">
      <c r="A170" s="9" t="n"/>
      <c r="B170" s="6" t="n"/>
      <c r="C170" s="10" t="n"/>
      <c r="D170" s="11">
        <f>IF(OR($A170="",$B170=""),"",SUMIFS(Leave!$G$5:$G$204,Leave!$A$5:$A$204,$A170,Leave!$H$5:$H$204,$B170))</f>
        <v/>
      </c>
      <c r="E170" s="10" t="n"/>
      <c r="F170" s="12">
        <f>IF(OR($A170="",$C170=""),"",$C170-$D170-$E170)</f>
        <v/>
      </c>
      <c r="G170" s="11">
        <f>IF(OR($A170="",$B170=""),"",SUMIFS(Allocations!$D$5:$D$204,Allocations!$A$5:$A$204,$A170,Allocations!$C$5:$C$204,$B170))</f>
        <v/>
      </c>
      <c r="H170" s="13">
        <f>IF($F170="","",IF($F170=0,"",IFERROR($G170/$F170,"")))</f>
        <v/>
      </c>
      <c r="I170" s="11">
        <f>IF($F170="","",IF($G170&gt;$F170,$G170-$F170,0))</f>
        <v/>
      </c>
      <c r="J170" s="11">
        <f>IF($F170="","",IF($F170&gt;$G170,$F170-$G170,0))</f>
        <v/>
      </c>
      <c r="K170" s="14">
        <f>IF($F170="","",IF($F170&lt;=0,"No hours available",IF($I170&gt;0,"Overallocated",IF($H170&gt;Capacity!$G$3,"No slack",IF($H170&gt;=Capacity!$C$3,"On target","Spare capacity")))))</f>
        <v/>
      </c>
      <c r="L170" s="15">
        <f>IF(OR($A170="",$B170=""),"",COUNTIFS(Allocations!$A$5:$A$204,$A170,Allocations!$C$5:$C$204,$B170,Allocations!$B$5:$B$204,"&lt;&gt;"))</f>
        <v/>
      </c>
      <c r="M170" s="9" t="n"/>
      <c r="N170" s="9" t="n"/>
    </row>
    <row r="171">
      <c r="A171" s="9" t="n"/>
      <c r="B171" s="6" t="n"/>
      <c r="C171" s="10" t="n"/>
      <c r="D171" s="11">
        <f>IF(OR($A171="",$B171=""),"",SUMIFS(Leave!$G$5:$G$204,Leave!$A$5:$A$204,$A171,Leave!$H$5:$H$204,$B171))</f>
        <v/>
      </c>
      <c r="E171" s="10" t="n"/>
      <c r="F171" s="12">
        <f>IF(OR($A171="",$C171=""),"",$C171-$D171-$E171)</f>
        <v/>
      </c>
      <c r="G171" s="11">
        <f>IF(OR($A171="",$B171=""),"",SUMIFS(Allocations!$D$5:$D$204,Allocations!$A$5:$A$204,$A171,Allocations!$C$5:$C$204,$B171))</f>
        <v/>
      </c>
      <c r="H171" s="13">
        <f>IF($F171="","",IF($F171=0,"",IFERROR($G171/$F171,"")))</f>
        <v/>
      </c>
      <c r="I171" s="11">
        <f>IF($F171="","",IF($G171&gt;$F171,$G171-$F171,0))</f>
        <v/>
      </c>
      <c r="J171" s="11">
        <f>IF($F171="","",IF($F171&gt;$G171,$F171-$G171,0))</f>
        <v/>
      </c>
      <c r="K171" s="14">
        <f>IF($F171="","",IF($F171&lt;=0,"No hours available",IF($I171&gt;0,"Overallocated",IF($H171&gt;Capacity!$G$3,"No slack",IF($H171&gt;=Capacity!$C$3,"On target","Spare capacity")))))</f>
        <v/>
      </c>
      <c r="L171" s="15">
        <f>IF(OR($A171="",$B171=""),"",COUNTIFS(Allocations!$A$5:$A$204,$A171,Allocations!$C$5:$C$204,$B171,Allocations!$B$5:$B$204,"&lt;&gt;"))</f>
        <v/>
      </c>
      <c r="M171" s="9" t="n"/>
      <c r="N171" s="9" t="n"/>
    </row>
    <row r="172">
      <c r="A172" s="9" t="n"/>
      <c r="B172" s="6" t="n"/>
      <c r="C172" s="10" t="n"/>
      <c r="D172" s="11">
        <f>IF(OR($A172="",$B172=""),"",SUMIFS(Leave!$G$5:$G$204,Leave!$A$5:$A$204,$A172,Leave!$H$5:$H$204,$B172))</f>
        <v/>
      </c>
      <c r="E172" s="10" t="n"/>
      <c r="F172" s="12">
        <f>IF(OR($A172="",$C172=""),"",$C172-$D172-$E172)</f>
        <v/>
      </c>
      <c r="G172" s="11">
        <f>IF(OR($A172="",$B172=""),"",SUMIFS(Allocations!$D$5:$D$204,Allocations!$A$5:$A$204,$A172,Allocations!$C$5:$C$204,$B172))</f>
        <v/>
      </c>
      <c r="H172" s="13">
        <f>IF($F172="","",IF($F172=0,"",IFERROR($G172/$F172,"")))</f>
        <v/>
      </c>
      <c r="I172" s="11">
        <f>IF($F172="","",IF($G172&gt;$F172,$G172-$F172,0))</f>
        <v/>
      </c>
      <c r="J172" s="11">
        <f>IF($F172="","",IF($F172&gt;$G172,$F172-$G172,0))</f>
        <v/>
      </c>
      <c r="K172" s="14">
        <f>IF($F172="","",IF($F172&lt;=0,"No hours available",IF($I172&gt;0,"Overallocated",IF($H172&gt;Capacity!$G$3,"No slack",IF($H172&gt;=Capacity!$C$3,"On target","Spare capacity")))))</f>
        <v/>
      </c>
      <c r="L172" s="15">
        <f>IF(OR($A172="",$B172=""),"",COUNTIFS(Allocations!$A$5:$A$204,$A172,Allocations!$C$5:$C$204,$B172,Allocations!$B$5:$B$204,"&lt;&gt;"))</f>
        <v/>
      </c>
      <c r="M172" s="9" t="n"/>
      <c r="N172" s="9" t="n"/>
    </row>
    <row r="173">
      <c r="A173" s="9" t="n"/>
      <c r="B173" s="6" t="n"/>
      <c r="C173" s="10" t="n"/>
      <c r="D173" s="11">
        <f>IF(OR($A173="",$B173=""),"",SUMIFS(Leave!$G$5:$G$204,Leave!$A$5:$A$204,$A173,Leave!$H$5:$H$204,$B173))</f>
        <v/>
      </c>
      <c r="E173" s="10" t="n"/>
      <c r="F173" s="12">
        <f>IF(OR($A173="",$C173=""),"",$C173-$D173-$E173)</f>
        <v/>
      </c>
      <c r="G173" s="11">
        <f>IF(OR($A173="",$B173=""),"",SUMIFS(Allocations!$D$5:$D$204,Allocations!$A$5:$A$204,$A173,Allocations!$C$5:$C$204,$B173))</f>
        <v/>
      </c>
      <c r="H173" s="13">
        <f>IF($F173="","",IF($F173=0,"",IFERROR($G173/$F173,"")))</f>
        <v/>
      </c>
      <c r="I173" s="11">
        <f>IF($F173="","",IF($G173&gt;$F173,$G173-$F173,0))</f>
        <v/>
      </c>
      <c r="J173" s="11">
        <f>IF($F173="","",IF($F173&gt;$G173,$F173-$G173,0))</f>
        <v/>
      </c>
      <c r="K173" s="14">
        <f>IF($F173="","",IF($F173&lt;=0,"No hours available",IF($I173&gt;0,"Overallocated",IF($H173&gt;Capacity!$G$3,"No slack",IF($H173&gt;=Capacity!$C$3,"On target","Spare capacity")))))</f>
        <v/>
      </c>
      <c r="L173" s="15">
        <f>IF(OR($A173="",$B173=""),"",COUNTIFS(Allocations!$A$5:$A$204,$A173,Allocations!$C$5:$C$204,$B173,Allocations!$B$5:$B$204,"&lt;&gt;"))</f>
        <v/>
      </c>
      <c r="M173" s="9" t="n"/>
      <c r="N173" s="9" t="n"/>
    </row>
    <row r="174">
      <c r="A174" s="9" t="n"/>
      <c r="B174" s="6" t="n"/>
      <c r="C174" s="10" t="n"/>
      <c r="D174" s="11">
        <f>IF(OR($A174="",$B174=""),"",SUMIFS(Leave!$G$5:$G$204,Leave!$A$5:$A$204,$A174,Leave!$H$5:$H$204,$B174))</f>
        <v/>
      </c>
      <c r="E174" s="10" t="n"/>
      <c r="F174" s="12">
        <f>IF(OR($A174="",$C174=""),"",$C174-$D174-$E174)</f>
        <v/>
      </c>
      <c r="G174" s="11">
        <f>IF(OR($A174="",$B174=""),"",SUMIFS(Allocations!$D$5:$D$204,Allocations!$A$5:$A$204,$A174,Allocations!$C$5:$C$204,$B174))</f>
        <v/>
      </c>
      <c r="H174" s="13">
        <f>IF($F174="","",IF($F174=0,"",IFERROR($G174/$F174,"")))</f>
        <v/>
      </c>
      <c r="I174" s="11">
        <f>IF($F174="","",IF($G174&gt;$F174,$G174-$F174,0))</f>
        <v/>
      </c>
      <c r="J174" s="11">
        <f>IF($F174="","",IF($F174&gt;$G174,$F174-$G174,0))</f>
        <v/>
      </c>
      <c r="K174" s="14">
        <f>IF($F174="","",IF($F174&lt;=0,"No hours available",IF($I174&gt;0,"Overallocated",IF($H174&gt;Capacity!$G$3,"No slack",IF($H174&gt;=Capacity!$C$3,"On target","Spare capacity")))))</f>
        <v/>
      </c>
      <c r="L174" s="15">
        <f>IF(OR($A174="",$B174=""),"",COUNTIFS(Allocations!$A$5:$A$204,$A174,Allocations!$C$5:$C$204,$B174,Allocations!$B$5:$B$204,"&lt;&gt;"))</f>
        <v/>
      </c>
      <c r="M174" s="9" t="n"/>
      <c r="N174" s="9" t="n"/>
    </row>
    <row r="175">
      <c r="A175" s="9" t="n"/>
      <c r="B175" s="6" t="n"/>
      <c r="C175" s="10" t="n"/>
      <c r="D175" s="11">
        <f>IF(OR($A175="",$B175=""),"",SUMIFS(Leave!$G$5:$G$204,Leave!$A$5:$A$204,$A175,Leave!$H$5:$H$204,$B175))</f>
        <v/>
      </c>
      <c r="E175" s="10" t="n"/>
      <c r="F175" s="12">
        <f>IF(OR($A175="",$C175=""),"",$C175-$D175-$E175)</f>
        <v/>
      </c>
      <c r="G175" s="11">
        <f>IF(OR($A175="",$B175=""),"",SUMIFS(Allocations!$D$5:$D$204,Allocations!$A$5:$A$204,$A175,Allocations!$C$5:$C$204,$B175))</f>
        <v/>
      </c>
      <c r="H175" s="13">
        <f>IF($F175="","",IF($F175=0,"",IFERROR($G175/$F175,"")))</f>
        <v/>
      </c>
      <c r="I175" s="11">
        <f>IF($F175="","",IF($G175&gt;$F175,$G175-$F175,0))</f>
        <v/>
      </c>
      <c r="J175" s="11">
        <f>IF($F175="","",IF($F175&gt;$G175,$F175-$G175,0))</f>
        <v/>
      </c>
      <c r="K175" s="14">
        <f>IF($F175="","",IF($F175&lt;=0,"No hours available",IF($I175&gt;0,"Overallocated",IF($H175&gt;Capacity!$G$3,"No slack",IF($H175&gt;=Capacity!$C$3,"On target","Spare capacity")))))</f>
        <v/>
      </c>
      <c r="L175" s="15">
        <f>IF(OR($A175="",$B175=""),"",COUNTIFS(Allocations!$A$5:$A$204,$A175,Allocations!$C$5:$C$204,$B175,Allocations!$B$5:$B$204,"&lt;&gt;"))</f>
        <v/>
      </c>
      <c r="M175" s="9" t="n"/>
      <c r="N175" s="9" t="n"/>
    </row>
    <row r="176">
      <c r="A176" s="9" t="n"/>
      <c r="B176" s="6" t="n"/>
      <c r="C176" s="10" t="n"/>
      <c r="D176" s="11">
        <f>IF(OR($A176="",$B176=""),"",SUMIFS(Leave!$G$5:$G$204,Leave!$A$5:$A$204,$A176,Leave!$H$5:$H$204,$B176))</f>
        <v/>
      </c>
      <c r="E176" s="10" t="n"/>
      <c r="F176" s="12">
        <f>IF(OR($A176="",$C176=""),"",$C176-$D176-$E176)</f>
        <v/>
      </c>
      <c r="G176" s="11">
        <f>IF(OR($A176="",$B176=""),"",SUMIFS(Allocations!$D$5:$D$204,Allocations!$A$5:$A$204,$A176,Allocations!$C$5:$C$204,$B176))</f>
        <v/>
      </c>
      <c r="H176" s="13">
        <f>IF($F176="","",IF($F176=0,"",IFERROR($G176/$F176,"")))</f>
        <v/>
      </c>
      <c r="I176" s="11">
        <f>IF($F176="","",IF($G176&gt;$F176,$G176-$F176,0))</f>
        <v/>
      </c>
      <c r="J176" s="11">
        <f>IF($F176="","",IF($F176&gt;$G176,$F176-$G176,0))</f>
        <v/>
      </c>
      <c r="K176" s="14">
        <f>IF($F176="","",IF($F176&lt;=0,"No hours available",IF($I176&gt;0,"Overallocated",IF($H176&gt;Capacity!$G$3,"No slack",IF($H176&gt;=Capacity!$C$3,"On target","Spare capacity")))))</f>
        <v/>
      </c>
      <c r="L176" s="15">
        <f>IF(OR($A176="",$B176=""),"",COUNTIFS(Allocations!$A$5:$A$204,$A176,Allocations!$C$5:$C$204,$B176,Allocations!$B$5:$B$204,"&lt;&gt;"))</f>
        <v/>
      </c>
      <c r="M176" s="9" t="n"/>
      <c r="N176" s="9" t="n"/>
    </row>
    <row r="177">
      <c r="A177" s="9" t="n"/>
      <c r="B177" s="6" t="n"/>
      <c r="C177" s="10" t="n"/>
      <c r="D177" s="11">
        <f>IF(OR($A177="",$B177=""),"",SUMIFS(Leave!$G$5:$G$204,Leave!$A$5:$A$204,$A177,Leave!$H$5:$H$204,$B177))</f>
        <v/>
      </c>
      <c r="E177" s="10" t="n"/>
      <c r="F177" s="12">
        <f>IF(OR($A177="",$C177=""),"",$C177-$D177-$E177)</f>
        <v/>
      </c>
      <c r="G177" s="11">
        <f>IF(OR($A177="",$B177=""),"",SUMIFS(Allocations!$D$5:$D$204,Allocations!$A$5:$A$204,$A177,Allocations!$C$5:$C$204,$B177))</f>
        <v/>
      </c>
      <c r="H177" s="13">
        <f>IF($F177="","",IF($F177=0,"",IFERROR($G177/$F177,"")))</f>
        <v/>
      </c>
      <c r="I177" s="11">
        <f>IF($F177="","",IF($G177&gt;$F177,$G177-$F177,0))</f>
        <v/>
      </c>
      <c r="J177" s="11">
        <f>IF($F177="","",IF($F177&gt;$G177,$F177-$G177,0))</f>
        <v/>
      </c>
      <c r="K177" s="14">
        <f>IF($F177="","",IF($F177&lt;=0,"No hours available",IF($I177&gt;0,"Overallocated",IF($H177&gt;Capacity!$G$3,"No slack",IF($H177&gt;=Capacity!$C$3,"On target","Spare capacity")))))</f>
        <v/>
      </c>
      <c r="L177" s="15">
        <f>IF(OR($A177="",$B177=""),"",COUNTIFS(Allocations!$A$5:$A$204,$A177,Allocations!$C$5:$C$204,$B177,Allocations!$B$5:$B$204,"&lt;&gt;"))</f>
        <v/>
      </c>
      <c r="M177" s="9" t="n"/>
      <c r="N177" s="9" t="n"/>
    </row>
    <row r="178">
      <c r="A178" s="9" t="n"/>
      <c r="B178" s="6" t="n"/>
      <c r="C178" s="10" t="n"/>
      <c r="D178" s="11">
        <f>IF(OR($A178="",$B178=""),"",SUMIFS(Leave!$G$5:$G$204,Leave!$A$5:$A$204,$A178,Leave!$H$5:$H$204,$B178))</f>
        <v/>
      </c>
      <c r="E178" s="10" t="n"/>
      <c r="F178" s="12">
        <f>IF(OR($A178="",$C178=""),"",$C178-$D178-$E178)</f>
        <v/>
      </c>
      <c r="G178" s="11">
        <f>IF(OR($A178="",$B178=""),"",SUMIFS(Allocations!$D$5:$D$204,Allocations!$A$5:$A$204,$A178,Allocations!$C$5:$C$204,$B178))</f>
        <v/>
      </c>
      <c r="H178" s="13">
        <f>IF($F178="","",IF($F178=0,"",IFERROR($G178/$F178,"")))</f>
        <v/>
      </c>
      <c r="I178" s="11">
        <f>IF($F178="","",IF($G178&gt;$F178,$G178-$F178,0))</f>
        <v/>
      </c>
      <c r="J178" s="11">
        <f>IF($F178="","",IF($F178&gt;$G178,$F178-$G178,0))</f>
        <v/>
      </c>
      <c r="K178" s="14">
        <f>IF($F178="","",IF($F178&lt;=0,"No hours available",IF($I178&gt;0,"Overallocated",IF($H178&gt;Capacity!$G$3,"No slack",IF($H178&gt;=Capacity!$C$3,"On target","Spare capacity")))))</f>
        <v/>
      </c>
      <c r="L178" s="15">
        <f>IF(OR($A178="",$B178=""),"",COUNTIFS(Allocations!$A$5:$A$204,$A178,Allocations!$C$5:$C$204,$B178,Allocations!$B$5:$B$204,"&lt;&gt;"))</f>
        <v/>
      </c>
      <c r="M178" s="9" t="n"/>
      <c r="N178" s="9" t="n"/>
    </row>
    <row r="179">
      <c r="A179" s="9" t="n"/>
      <c r="B179" s="6" t="n"/>
      <c r="C179" s="10" t="n"/>
      <c r="D179" s="11">
        <f>IF(OR($A179="",$B179=""),"",SUMIFS(Leave!$G$5:$G$204,Leave!$A$5:$A$204,$A179,Leave!$H$5:$H$204,$B179))</f>
        <v/>
      </c>
      <c r="E179" s="10" t="n"/>
      <c r="F179" s="12">
        <f>IF(OR($A179="",$C179=""),"",$C179-$D179-$E179)</f>
        <v/>
      </c>
      <c r="G179" s="11">
        <f>IF(OR($A179="",$B179=""),"",SUMIFS(Allocations!$D$5:$D$204,Allocations!$A$5:$A$204,$A179,Allocations!$C$5:$C$204,$B179))</f>
        <v/>
      </c>
      <c r="H179" s="13">
        <f>IF($F179="","",IF($F179=0,"",IFERROR($G179/$F179,"")))</f>
        <v/>
      </c>
      <c r="I179" s="11">
        <f>IF($F179="","",IF($G179&gt;$F179,$G179-$F179,0))</f>
        <v/>
      </c>
      <c r="J179" s="11">
        <f>IF($F179="","",IF($F179&gt;$G179,$F179-$G179,0))</f>
        <v/>
      </c>
      <c r="K179" s="14">
        <f>IF($F179="","",IF($F179&lt;=0,"No hours available",IF($I179&gt;0,"Overallocated",IF($H179&gt;Capacity!$G$3,"No slack",IF($H179&gt;=Capacity!$C$3,"On target","Spare capacity")))))</f>
        <v/>
      </c>
      <c r="L179" s="15">
        <f>IF(OR($A179="",$B179=""),"",COUNTIFS(Allocations!$A$5:$A$204,$A179,Allocations!$C$5:$C$204,$B179,Allocations!$B$5:$B$204,"&lt;&gt;"))</f>
        <v/>
      </c>
      <c r="M179" s="9" t="n"/>
      <c r="N179" s="9" t="n"/>
    </row>
    <row r="180">
      <c r="A180" s="9" t="n"/>
      <c r="B180" s="6" t="n"/>
      <c r="C180" s="10" t="n"/>
      <c r="D180" s="11">
        <f>IF(OR($A180="",$B180=""),"",SUMIFS(Leave!$G$5:$G$204,Leave!$A$5:$A$204,$A180,Leave!$H$5:$H$204,$B180))</f>
        <v/>
      </c>
      <c r="E180" s="10" t="n"/>
      <c r="F180" s="12">
        <f>IF(OR($A180="",$C180=""),"",$C180-$D180-$E180)</f>
        <v/>
      </c>
      <c r="G180" s="11">
        <f>IF(OR($A180="",$B180=""),"",SUMIFS(Allocations!$D$5:$D$204,Allocations!$A$5:$A$204,$A180,Allocations!$C$5:$C$204,$B180))</f>
        <v/>
      </c>
      <c r="H180" s="13">
        <f>IF($F180="","",IF($F180=0,"",IFERROR($G180/$F180,"")))</f>
        <v/>
      </c>
      <c r="I180" s="11">
        <f>IF($F180="","",IF($G180&gt;$F180,$G180-$F180,0))</f>
        <v/>
      </c>
      <c r="J180" s="11">
        <f>IF($F180="","",IF($F180&gt;$G180,$F180-$G180,0))</f>
        <v/>
      </c>
      <c r="K180" s="14">
        <f>IF($F180="","",IF($F180&lt;=0,"No hours available",IF($I180&gt;0,"Overallocated",IF($H180&gt;Capacity!$G$3,"No slack",IF($H180&gt;=Capacity!$C$3,"On target","Spare capacity")))))</f>
        <v/>
      </c>
      <c r="L180" s="15">
        <f>IF(OR($A180="",$B180=""),"",COUNTIFS(Allocations!$A$5:$A$204,$A180,Allocations!$C$5:$C$204,$B180,Allocations!$B$5:$B$204,"&lt;&gt;"))</f>
        <v/>
      </c>
      <c r="M180" s="9" t="n"/>
      <c r="N180" s="9" t="n"/>
    </row>
    <row r="181">
      <c r="A181" s="9" t="n"/>
      <c r="B181" s="6" t="n"/>
      <c r="C181" s="10" t="n"/>
      <c r="D181" s="11">
        <f>IF(OR($A181="",$B181=""),"",SUMIFS(Leave!$G$5:$G$204,Leave!$A$5:$A$204,$A181,Leave!$H$5:$H$204,$B181))</f>
        <v/>
      </c>
      <c r="E181" s="10" t="n"/>
      <c r="F181" s="12">
        <f>IF(OR($A181="",$C181=""),"",$C181-$D181-$E181)</f>
        <v/>
      </c>
      <c r="G181" s="11">
        <f>IF(OR($A181="",$B181=""),"",SUMIFS(Allocations!$D$5:$D$204,Allocations!$A$5:$A$204,$A181,Allocations!$C$5:$C$204,$B181))</f>
        <v/>
      </c>
      <c r="H181" s="13">
        <f>IF($F181="","",IF($F181=0,"",IFERROR($G181/$F181,"")))</f>
        <v/>
      </c>
      <c r="I181" s="11">
        <f>IF($F181="","",IF($G181&gt;$F181,$G181-$F181,0))</f>
        <v/>
      </c>
      <c r="J181" s="11">
        <f>IF($F181="","",IF($F181&gt;$G181,$F181-$G181,0))</f>
        <v/>
      </c>
      <c r="K181" s="14">
        <f>IF($F181="","",IF($F181&lt;=0,"No hours available",IF($I181&gt;0,"Overallocated",IF($H181&gt;Capacity!$G$3,"No slack",IF($H181&gt;=Capacity!$C$3,"On target","Spare capacity")))))</f>
        <v/>
      </c>
      <c r="L181" s="15">
        <f>IF(OR($A181="",$B181=""),"",COUNTIFS(Allocations!$A$5:$A$204,$A181,Allocations!$C$5:$C$204,$B181,Allocations!$B$5:$B$204,"&lt;&gt;"))</f>
        <v/>
      </c>
      <c r="M181" s="9" t="n"/>
      <c r="N181" s="9" t="n"/>
    </row>
    <row r="182">
      <c r="A182" s="9" t="n"/>
      <c r="B182" s="6" t="n"/>
      <c r="C182" s="10" t="n"/>
      <c r="D182" s="11">
        <f>IF(OR($A182="",$B182=""),"",SUMIFS(Leave!$G$5:$G$204,Leave!$A$5:$A$204,$A182,Leave!$H$5:$H$204,$B182))</f>
        <v/>
      </c>
      <c r="E182" s="10" t="n"/>
      <c r="F182" s="12">
        <f>IF(OR($A182="",$C182=""),"",$C182-$D182-$E182)</f>
        <v/>
      </c>
      <c r="G182" s="11">
        <f>IF(OR($A182="",$B182=""),"",SUMIFS(Allocations!$D$5:$D$204,Allocations!$A$5:$A$204,$A182,Allocations!$C$5:$C$204,$B182))</f>
        <v/>
      </c>
      <c r="H182" s="13">
        <f>IF($F182="","",IF($F182=0,"",IFERROR($G182/$F182,"")))</f>
        <v/>
      </c>
      <c r="I182" s="11">
        <f>IF($F182="","",IF($G182&gt;$F182,$G182-$F182,0))</f>
        <v/>
      </c>
      <c r="J182" s="11">
        <f>IF($F182="","",IF($F182&gt;$G182,$F182-$G182,0))</f>
        <v/>
      </c>
      <c r="K182" s="14">
        <f>IF($F182="","",IF($F182&lt;=0,"No hours available",IF($I182&gt;0,"Overallocated",IF($H182&gt;Capacity!$G$3,"No slack",IF($H182&gt;=Capacity!$C$3,"On target","Spare capacity")))))</f>
        <v/>
      </c>
      <c r="L182" s="15">
        <f>IF(OR($A182="",$B182=""),"",COUNTIFS(Allocations!$A$5:$A$204,$A182,Allocations!$C$5:$C$204,$B182,Allocations!$B$5:$B$204,"&lt;&gt;"))</f>
        <v/>
      </c>
      <c r="M182" s="9" t="n"/>
      <c r="N182" s="9" t="n"/>
    </row>
    <row r="183">
      <c r="A183" s="9" t="n"/>
      <c r="B183" s="6" t="n"/>
      <c r="C183" s="10" t="n"/>
      <c r="D183" s="11">
        <f>IF(OR($A183="",$B183=""),"",SUMIFS(Leave!$G$5:$G$204,Leave!$A$5:$A$204,$A183,Leave!$H$5:$H$204,$B183))</f>
        <v/>
      </c>
      <c r="E183" s="10" t="n"/>
      <c r="F183" s="12">
        <f>IF(OR($A183="",$C183=""),"",$C183-$D183-$E183)</f>
        <v/>
      </c>
      <c r="G183" s="11">
        <f>IF(OR($A183="",$B183=""),"",SUMIFS(Allocations!$D$5:$D$204,Allocations!$A$5:$A$204,$A183,Allocations!$C$5:$C$204,$B183))</f>
        <v/>
      </c>
      <c r="H183" s="13">
        <f>IF($F183="","",IF($F183=0,"",IFERROR($G183/$F183,"")))</f>
        <v/>
      </c>
      <c r="I183" s="11">
        <f>IF($F183="","",IF($G183&gt;$F183,$G183-$F183,0))</f>
        <v/>
      </c>
      <c r="J183" s="11">
        <f>IF($F183="","",IF($F183&gt;$G183,$F183-$G183,0))</f>
        <v/>
      </c>
      <c r="K183" s="14">
        <f>IF($F183="","",IF($F183&lt;=0,"No hours available",IF($I183&gt;0,"Overallocated",IF($H183&gt;Capacity!$G$3,"No slack",IF($H183&gt;=Capacity!$C$3,"On target","Spare capacity")))))</f>
        <v/>
      </c>
      <c r="L183" s="15">
        <f>IF(OR($A183="",$B183=""),"",COUNTIFS(Allocations!$A$5:$A$204,$A183,Allocations!$C$5:$C$204,$B183,Allocations!$B$5:$B$204,"&lt;&gt;"))</f>
        <v/>
      </c>
      <c r="M183" s="9" t="n"/>
      <c r="N183" s="9" t="n"/>
    </row>
    <row r="184">
      <c r="A184" s="9" t="n"/>
      <c r="B184" s="6" t="n"/>
      <c r="C184" s="10" t="n"/>
      <c r="D184" s="11">
        <f>IF(OR($A184="",$B184=""),"",SUMIFS(Leave!$G$5:$G$204,Leave!$A$5:$A$204,$A184,Leave!$H$5:$H$204,$B184))</f>
        <v/>
      </c>
      <c r="E184" s="10" t="n"/>
      <c r="F184" s="12">
        <f>IF(OR($A184="",$C184=""),"",$C184-$D184-$E184)</f>
        <v/>
      </c>
      <c r="G184" s="11">
        <f>IF(OR($A184="",$B184=""),"",SUMIFS(Allocations!$D$5:$D$204,Allocations!$A$5:$A$204,$A184,Allocations!$C$5:$C$204,$B184))</f>
        <v/>
      </c>
      <c r="H184" s="13">
        <f>IF($F184="","",IF($F184=0,"",IFERROR($G184/$F184,"")))</f>
        <v/>
      </c>
      <c r="I184" s="11">
        <f>IF($F184="","",IF($G184&gt;$F184,$G184-$F184,0))</f>
        <v/>
      </c>
      <c r="J184" s="11">
        <f>IF($F184="","",IF($F184&gt;$G184,$F184-$G184,0))</f>
        <v/>
      </c>
      <c r="K184" s="14">
        <f>IF($F184="","",IF($F184&lt;=0,"No hours available",IF($I184&gt;0,"Overallocated",IF($H184&gt;Capacity!$G$3,"No slack",IF($H184&gt;=Capacity!$C$3,"On target","Spare capacity")))))</f>
        <v/>
      </c>
      <c r="L184" s="15">
        <f>IF(OR($A184="",$B184=""),"",COUNTIFS(Allocations!$A$5:$A$204,$A184,Allocations!$C$5:$C$204,$B184,Allocations!$B$5:$B$204,"&lt;&gt;"))</f>
        <v/>
      </c>
      <c r="M184" s="9" t="n"/>
      <c r="N184" s="9" t="n"/>
    </row>
    <row r="185">
      <c r="A185" s="9" t="n"/>
      <c r="B185" s="6" t="n"/>
      <c r="C185" s="10" t="n"/>
      <c r="D185" s="11">
        <f>IF(OR($A185="",$B185=""),"",SUMIFS(Leave!$G$5:$G$204,Leave!$A$5:$A$204,$A185,Leave!$H$5:$H$204,$B185))</f>
        <v/>
      </c>
      <c r="E185" s="10" t="n"/>
      <c r="F185" s="12">
        <f>IF(OR($A185="",$C185=""),"",$C185-$D185-$E185)</f>
        <v/>
      </c>
      <c r="G185" s="11">
        <f>IF(OR($A185="",$B185=""),"",SUMIFS(Allocations!$D$5:$D$204,Allocations!$A$5:$A$204,$A185,Allocations!$C$5:$C$204,$B185))</f>
        <v/>
      </c>
      <c r="H185" s="13">
        <f>IF($F185="","",IF($F185=0,"",IFERROR($G185/$F185,"")))</f>
        <v/>
      </c>
      <c r="I185" s="11">
        <f>IF($F185="","",IF($G185&gt;$F185,$G185-$F185,0))</f>
        <v/>
      </c>
      <c r="J185" s="11">
        <f>IF($F185="","",IF($F185&gt;$G185,$F185-$G185,0))</f>
        <v/>
      </c>
      <c r="K185" s="14">
        <f>IF($F185="","",IF($F185&lt;=0,"No hours available",IF($I185&gt;0,"Overallocated",IF($H185&gt;Capacity!$G$3,"No slack",IF($H185&gt;=Capacity!$C$3,"On target","Spare capacity")))))</f>
        <v/>
      </c>
      <c r="L185" s="15">
        <f>IF(OR($A185="",$B185=""),"",COUNTIFS(Allocations!$A$5:$A$204,$A185,Allocations!$C$5:$C$204,$B185,Allocations!$B$5:$B$204,"&lt;&gt;"))</f>
        <v/>
      </c>
      <c r="M185" s="9" t="n"/>
      <c r="N185" s="9" t="n"/>
    </row>
    <row r="186">
      <c r="A186" s="9" t="n"/>
      <c r="B186" s="6" t="n"/>
      <c r="C186" s="10" t="n"/>
      <c r="D186" s="11">
        <f>IF(OR($A186="",$B186=""),"",SUMIFS(Leave!$G$5:$G$204,Leave!$A$5:$A$204,$A186,Leave!$H$5:$H$204,$B186))</f>
        <v/>
      </c>
      <c r="E186" s="10" t="n"/>
      <c r="F186" s="12">
        <f>IF(OR($A186="",$C186=""),"",$C186-$D186-$E186)</f>
        <v/>
      </c>
      <c r="G186" s="11">
        <f>IF(OR($A186="",$B186=""),"",SUMIFS(Allocations!$D$5:$D$204,Allocations!$A$5:$A$204,$A186,Allocations!$C$5:$C$204,$B186))</f>
        <v/>
      </c>
      <c r="H186" s="13">
        <f>IF($F186="","",IF($F186=0,"",IFERROR($G186/$F186,"")))</f>
        <v/>
      </c>
      <c r="I186" s="11">
        <f>IF($F186="","",IF($G186&gt;$F186,$G186-$F186,0))</f>
        <v/>
      </c>
      <c r="J186" s="11">
        <f>IF($F186="","",IF($F186&gt;$G186,$F186-$G186,0))</f>
        <v/>
      </c>
      <c r="K186" s="14">
        <f>IF($F186="","",IF($F186&lt;=0,"No hours available",IF($I186&gt;0,"Overallocated",IF($H186&gt;Capacity!$G$3,"No slack",IF($H186&gt;=Capacity!$C$3,"On target","Spare capacity")))))</f>
        <v/>
      </c>
      <c r="L186" s="15">
        <f>IF(OR($A186="",$B186=""),"",COUNTIFS(Allocations!$A$5:$A$204,$A186,Allocations!$C$5:$C$204,$B186,Allocations!$B$5:$B$204,"&lt;&gt;"))</f>
        <v/>
      </c>
      <c r="M186" s="9" t="n"/>
      <c r="N186" s="9" t="n"/>
    </row>
    <row r="187">
      <c r="A187" s="9" t="n"/>
      <c r="B187" s="6" t="n"/>
      <c r="C187" s="10" t="n"/>
      <c r="D187" s="11">
        <f>IF(OR($A187="",$B187=""),"",SUMIFS(Leave!$G$5:$G$204,Leave!$A$5:$A$204,$A187,Leave!$H$5:$H$204,$B187))</f>
        <v/>
      </c>
      <c r="E187" s="10" t="n"/>
      <c r="F187" s="12">
        <f>IF(OR($A187="",$C187=""),"",$C187-$D187-$E187)</f>
        <v/>
      </c>
      <c r="G187" s="11">
        <f>IF(OR($A187="",$B187=""),"",SUMIFS(Allocations!$D$5:$D$204,Allocations!$A$5:$A$204,$A187,Allocations!$C$5:$C$204,$B187))</f>
        <v/>
      </c>
      <c r="H187" s="13">
        <f>IF($F187="","",IF($F187=0,"",IFERROR($G187/$F187,"")))</f>
        <v/>
      </c>
      <c r="I187" s="11">
        <f>IF($F187="","",IF($G187&gt;$F187,$G187-$F187,0))</f>
        <v/>
      </c>
      <c r="J187" s="11">
        <f>IF($F187="","",IF($F187&gt;$G187,$F187-$G187,0))</f>
        <v/>
      </c>
      <c r="K187" s="14">
        <f>IF($F187="","",IF($F187&lt;=0,"No hours available",IF($I187&gt;0,"Overallocated",IF($H187&gt;Capacity!$G$3,"No slack",IF($H187&gt;=Capacity!$C$3,"On target","Spare capacity")))))</f>
        <v/>
      </c>
      <c r="L187" s="15">
        <f>IF(OR($A187="",$B187=""),"",COUNTIFS(Allocations!$A$5:$A$204,$A187,Allocations!$C$5:$C$204,$B187,Allocations!$B$5:$B$204,"&lt;&gt;"))</f>
        <v/>
      </c>
      <c r="M187" s="9" t="n"/>
      <c r="N187" s="9" t="n"/>
    </row>
    <row r="188">
      <c r="A188" s="9" t="n"/>
      <c r="B188" s="6" t="n"/>
      <c r="C188" s="10" t="n"/>
      <c r="D188" s="11">
        <f>IF(OR($A188="",$B188=""),"",SUMIFS(Leave!$G$5:$G$204,Leave!$A$5:$A$204,$A188,Leave!$H$5:$H$204,$B188))</f>
        <v/>
      </c>
      <c r="E188" s="10" t="n"/>
      <c r="F188" s="12">
        <f>IF(OR($A188="",$C188=""),"",$C188-$D188-$E188)</f>
        <v/>
      </c>
      <c r="G188" s="11">
        <f>IF(OR($A188="",$B188=""),"",SUMIFS(Allocations!$D$5:$D$204,Allocations!$A$5:$A$204,$A188,Allocations!$C$5:$C$204,$B188))</f>
        <v/>
      </c>
      <c r="H188" s="13">
        <f>IF($F188="","",IF($F188=0,"",IFERROR($G188/$F188,"")))</f>
        <v/>
      </c>
      <c r="I188" s="11">
        <f>IF($F188="","",IF($G188&gt;$F188,$G188-$F188,0))</f>
        <v/>
      </c>
      <c r="J188" s="11">
        <f>IF($F188="","",IF($F188&gt;$G188,$F188-$G188,0))</f>
        <v/>
      </c>
      <c r="K188" s="14">
        <f>IF($F188="","",IF($F188&lt;=0,"No hours available",IF($I188&gt;0,"Overallocated",IF($H188&gt;Capacity!$G$3,"No slack",IF($H188&gt;=Capacity!$C$3,"On target","Spare capacity")))))</f>
        <v/>
      </c>
      <c r="L188" s="15">
        <f>IF(OR($A188="",$B188=""),"",COUNTIFS(Allocations!$A$5:$A$204,$A188,Allocations!$C$5:$C$204,$B188,Allocations!$B$5:$B$204,"&lt;&gt;"))</f>
        <v/>
      </c>
      <c r="M188" s="9" t="n"/>
      <c r="N188" s="9" t="n"/>
    </row>
    <row r="189">
      <c r="A189" s="9" t="n"/>
      <c r="B189" s="6" t="n"/>
      <c r="C189" s="10" t="n"/>
      <c r="D189" s="11">
        <f>IF(OR($A189="",$B189=""),"",SUMIFS(Leave!$G$5:$G$204,Leave!$A$5:$A$204,$A189,Leave!$H$5:$H$204,$B189))</f>
        <v/>
      </c>
      <c r="E189" s="10" t="n"/>
      <c r="F189" s="12">
        <f>IF(OR($A189="",$C189=""),"",$C189-$D189-$E189)</f>
        <v/>
      </c>
      <c r="G189" s="11">
        <f>IF(OR($A189="",$B189=""),"",SUMIFS(Allocations!$D$5:$D$204,Allocations!$A$5:$A$204,$A189,Allocations!$C$5:$C$204,$B189))</f>
        <v/>
      </c>
      <c r="H189" s="13">
        <f>IF($F189="","",IF($F189=0,"",IFERROR($G189/$F189,"")))</f>
        <v/>
      </c>
      <c r="I189" s="11">
        <f>IF($F189="","",IF($G189&gt;$F189,$G189-$F189,0))</f>
        <v/>
      </c>
      <c r="J189" s="11">
        <f>IF($F189="","",IF($F189&gt;$G189,$F189-$G189,0))</f>
        <v/>
      </c>
      <c r="K189" s="14">
        <f>IF($F189="","",IF($F189&lt;=0,"No hours available",IF($I189&gt;0,"Overallocated",IF($H189&gt;Capacity!$G$3,"No slack",IF($H189&gt;=Capacity!$C$3,"On target","Spare capacity")))))</f>
        <v/>
      </c>
      <c r="L189" s="15">
        <f>IF(OR($A189="",$B189=""),"",COUNTIFS(Allocations!$A$5:$A$204,$A189,Allocations!$C$5:$C$204,$B189,Allocations!$B$5:$B$204,"&lt;&gt;"))</f>
        <v/>
      </c>
      <c r="M189" s="9" t="n"/>
      <c r="N189" s="9" t="n"/>
    </row>
    <row r="190">
      <c r="A190" s="9" t="n"/>
      <c r="B190" s="6" t="n"/>
      <c r="C190" s="10" t="n"/>
      <c r="D190" s="11">
        <f>IF(OR($A190="",$B190=""),"",SUMIFS(Leave!$G$5:$G$204,Leave!$A$5:$A$204,$A190,Leave!$H$5:$H$204,$B190))</f>
        <v/>
      </c>
      <c r="E190" s="10" t="n"/>
      <c r="F190" s="12">
        <f>IF(OR($A190="",$C190=""),"",$C190-$D190-$E190)</f>
        <v/>
      </c>
      <c r="G190" s="11">
        <f>IF(OR($A190="",$B190=""),"",SUMIFS(Allocations!$D$5:$D$204,Allocations!$A$5:$A$204,$A190,Allocations!$C$5:$C$204,$B190))</f>
        <v/>
      </c>
      <c r="H190" s="13">
        <f>IF($F190="","",IF($F190=0,"",IFERROR($G190/$F190,"")))</f>
        <v/>
      </c>
      <c r="I190" s="11">
        <f>IF($F190="","",IF($G190&gt;$F190,$G190-$F190,0))</f>
        <v/>
      </c>
      <c r="J190" s="11">
        <f>IF($F190="","",IF($F190&gt;$G190,$F190-$G190,0))</f>
        <v/>
      </c>
      <c r="K190" s="14">
        <f>IF($F190="","",IF($F190&lt;=0,"No hours available",IF($I190&gt;0,"Overallocated",IF($H190&gt;Capacity!$G$3,"No slack",IF($H190&gt;=Capacity!$C$3,"On target","Spare capacity")))))</f>
        <v/>
      </c>
      <c r="L190" s="15">
        <f>IF(OR($A190="",$B190=""),"",COUNTIFS(Allocations!$A$5:$A$204,$A190,Allocations!$C$5:$C$204,$B190,Allocations!$B$5:$B$204,"&lt;&gt;"))</f>
        <v/>
      </c>
      <c r="M190" s="9" t="n"/>
      <c r="N190" s="9" t="n"/>
    </row>
    <row r="191">
      <c r="A191" s="9" t="n"/>
      <c r="B191" s="6" t="n"/>
      <c r="C191" s="10" t="n"/>
      <c r="D191" s="11">
        <f>IF(OR($A191="",$B191=""),"",SUMIFS(Leave!$G$5:$G$204,Leave!$A$5:$A$204,$A191,Leave!$H$5:$H$204,$B191))</f>
        <v/>
      </c>
      <c r="E191" s="10" t="n"/>
      <c r="F191" s="12">
        <f>IF(OR($A191="",$C191=""),"",$C191-$D191-$E191)</f>
        <v/>
      </c>
      <c r="G191" s="11">
        <f>IF(OR($A191="",$B191=""),"",SUMIFS(Allocations!$D$5:$D$204,Allocations!$A$5:$A$204,$A191,Allocations!$C$5:$C$204,$B191))</f>
        <v/>
      </c>
      <c r="H191" s="13">
        <f>IF($F191="","",IF($F191=0,"",IFERROR($G191/$F191,"")))</f>
        <v/>
      </c>
      <c r="I191" s="11">
        <f>IF($F191="","",IF($G191&gt;$F191,$G191-$F191,0))</f>
        <v/>
      </c>
      <c r="J191" s="11">
        <f>IF($F191="","",IF($F191&gt;$G191,$F191-$G191,0))</f>
        <v/>
      </c>
      <c r="K191" s="14">
        <f>IF($F191="","",IF($F191&lt;=0,"No hours available",IF($I191&gt;0,"Overallocated",IF($H191&gt;Capacity!$G$3,"No slack",IF($H191&gt;=Capacity!$C$3,"On target","Spare capacity")))))</f>
        <v/>
      </c>
      <c r="L191" s="15">
        <f>IF(OR($A191="",$B191=""),"",COUNTIFS(Allocations!$A$5:$A$204,$A191,Allocations!$C$5:$C$204,$B191,Allocations!$B$5:$B$204,"&lt;&gt;"))</f>
        <v/>
      </c>
      <c r="M191" s="9" t="n"/>
      <c r="N191" s="9" t="n"/>
    </row>
    <row r="192">
      <c r="A192" s="9" t="n"/>
      <c r="B192" s="6" t="n"/>
      <c r="C192" s="10" t="n"/>
      <c r="D192" s="11">
        <f>IF(OR($A192="",$B192=""),"",SUMIFS(Leave!$G$5:$G$204,Leave!$A$5:$A$204,$A192,Leave!$H$5:$H$204,$B192))</f>
        <v/>
      </c>
      <c r="E192" s="10" t="n"/>
      <c r="F192" s="12">
        <f>IF(OR($A192="",$C192=""),"",$C192-$D192-$E192)</f>
        <v/>
      </c>
      <c r="G192" s="11">
        <f>IF(OR($A192="",$B192=""),"",SUMIFS(Allocations!$D$5:$D$204,Allocations!$A$5:$A$204,$A192,Allocations!$C$5:$C$204,$B192))</f>
        <v/>
      </c>
      <c r="H192" s="13">
        <f>IF($F192="","",IF($F192=0,"",IFERROR($G192/$F192,"")))</f>
        <v/>
      </c>
      <c r="I192" s="11">
        <f>IF($F192="","",IF($G192&gt;$F192,$G192-$F192,0))</f>
        <v/>
      </c>
      <c r="J192" s="11">
        <f>IF($F192="","",IF($F192&gt;$G192,$F192-$G192,0))</f>
        <v/>
      </c>
      <c r="K192" s="14">
        <f>IF($F192="","",IF($F192&lt;=0,"No hours available",IF($I192&gt;0,"Overallocated",IF($H192&gt;Capacity!$G$3,"No slack",IF($H192&gt;=Capacity!$C$3,"On target","Spare capacity")))))</f>
        <v/>
      </c>
      <c r="L192" s="15">
        <f>IF(OR($A192="",$B192=""),"",COUNTIFS(Allocations!$A$5:$A$204,$A192,Allocations!$C$5:$C$204,$B192,Allocations!$B$5:$B$204,"&lt;&gt;"))</f>
        <v/>
      </c>
      <c r="M192" s="9" t="n"/>
      <c r="N192" s="9" t="n"/>
    </row>
    <row r="193">
      <c r="A193" s="9" t="n"/>
      <c r="B193" s="6" t="n"/>
      <c r="C193" s="10" t="n"/>
      <c r="D193" s="11">
        <f>IF(OR($A193="",$B193=""),"",SUMIFS(Leave!$G$5:$G$204,Leave!$A$5:$A$204,$A193,Leave!$H$5:$H$204,$B193))</f>
        <v/>
      </c>
      <c r="E193" s="10" t="n"/>
      <c r="F193" s="12">
        <f>IF(OR($A193="",$C193=""),"",$C193-$D193-$E193)</f>
        <v/>
      </c>
      <c r="G193" s="11">
        <f>IF(OR($A193="",$B193=""),"",SUMIFS(Allocations!$D$5:$D$204,Allocations!$A$5:$A$204,$A193,Allocations!$C$5:$C$204,$B193))</f>
        <v/>
      </c>
      <c r="H193" s="13">
        <f>IF($F193="","",IF($F193=0,"",IFERROR($G193/$F193,"")))</f>
        <v/>
      </c>
      <c r="I193" s="11">
        <f>IF($F193="","",IF($G193&gt;$F193,$G193-$F193,0))</f>
        <v/>
      </c>
      <c r="J193" s="11">
        <f>IF($F193="","",IF($F193&gt;$G193,$F193-$G193,0))</f>
        <v/>
      </c>
      <c r="K193" s="14">
        <f>IF($F193="","",IF($F193&lt;=0,"No hours available",IF($I193&gt;0,"Overallocated",IF($H193&gt;Capacity!$G$3,"No slack",IF($H193&gt;=Capacity!$C$3,"On target","Spare capacity")))))</f>
        <v/>
      </c>
      <c r="L193" s="15">
        <f>IF(OR($A193="",$B193=""),"",COUNTIFS(Allocations!$A$5:$A$204,$A193,Allocations!$C$5:$C$204,$B193,Allocations!$B$5:$B$204,"&lt;&gt;"))</f>
        <v/>
      </c>
      <c r="M193" s="9" t="n"/>
      <c r="N193" s="9" t="n"/>
    </row>
    <row r="194">
      <c r="A194" s="9" t="n"/>
      <c r="B194" s="6" t="n"/>
      <c r="C194" s="10" t="n"/>
      <c r="D194" s="11">
        <f>IF(OR($A194="",$B194=""),"",SUMIFS(Leave!$G$5:$G$204,Leave!$A$5:$A$204,$A194,Leave!$H$5:$H$204,$B194))</f>
        <v/>
      </c>
      <c r="E194" s="10" t="n"/>
      <c r="F194" s="12">
        <f>IF(OR($A194="",$C194=""),"",$C194-$D194-$E194)</f>
        <v/>
      </c>
      <c r="G194" s="11">
        <f>IF(OR($A194="",$B194=""),"",SUMIFS(Allocations!$D$5:$D$204,Allocations!$A$5:$A$204,$A194,Allocations!$C$5:$C$204,$B194))</f>
        <v/>
      </c>
      <c r="H194" s="13">
        <f>IF($F194="","",IF($F194=0,"",IFERROR($G194/$F194,"")))</f>
        <v/>
      </c>
      <c r="I194" s="11">
        <f>IF($F194="","",IF($G194&gt;$F194,$G194-$F194,0))</f>
        <v/>
      </c>
      <c r="J194" s="11">
        <f>IF($F194="","",IF($F194&gt;$G194,$F194-$G194,0))</f>
        <v/>
      </c>
      <c r="K194" s="14">
        <f>IF($F194="","",IF($F194&lt;=0,"No hours available",IF($I194&gt;0,"Overallocated",IF($H194&gt;Capacity!$G$3,"No slack",IF($H194&gt;=Capacity!$C$3,"On target","Spare capacity")))))</f>
        <v/>
      </c>
      <c r="L194" s="15">
        <f>IF(OR($A194="",$B194=""),"",COUNTIFS(Allocations!$A$5:$A$204,$A194,Allocations!$C$5:$C$204,$B194,Allocations!$B$5:$B$204,"&lt;&gt;"))</f>
        <v/>
      </c>
      <c r="M194" s="9" t="n"/>
      <c r="N194" s="9" t="n"/>
    </row>
    <row r="195">
      <c r="A195" s="9" t="n"/>
      <c r="B195" s="6" t="n"/>
      <c r="C195" s="10" t="n"/>
      <c r="D195" s="11">
        <f>IF(OR($A195="",$B195=""),"",SUMIFS(Leave!$G$5:$G$204,Leave!$A$5:$A$204,$A195,Leave!$H$5:$H$204,$B195))</f>
        <v/>
      </c>
      <c r="E195" s="10" t="n"/>
      <c r="F195" s="12">
        <f>IF(OR($A195="",$C195=""),"",$C195-$D195-$E195)</f>
        <v/>
      </c>
      <c r="G195" s="11">
        <f>IF(OR($A195="",$B195=""),"",SUMIFS(Allocations!$D$5:$D$204,Allocations!$A$5:$A$204,$A195,Allocations!$C$5:$C$204,$B195))</f>
        <v/>
      </c>
      <c r="H195" s="13">
        <f>IF($F195="","",IF($F195=0,"",IFERROR($G195/$F195,"")))</f>
        <v/>
      </c>
      <c r="I195" s="11">
        <f>IF($F195="","",IF($G195&gt;$F195,$G195-$F195,0))</f>
        <v/>
      </c>
      <c r="J195" s="11">
        <f>IF($F195="","",IF($F195&gt;$G195,$F195-$G195,0))</f>
        <v/>
      </c>
      <c r="K195" s="14">
        <f>IF($F195="","",IF($F195&lt;=0,"No hours available",IF($I195&gt;0,"Overallocated",IF($H195&gt;Capacity!$G$3,"No slack",IF($H195&gt;=Capacity!$C$3,"On target","Spare capacity")))))</f>
        <v/>
      </c>
      <c r="L195" s="15">
        <f>IF(OR($A195="",$B195=""),"",COUNTIFS(Allocations!$A$5:$A$204,$A195,Allocations!$C$5:$C$204,$B195,Allocations!$B$5:$B$204,"&lt;&gt;"))</f>
        <v/>
      </c>
      <c r="M195" s="9" t="n"/>
      <c r="N195" s="9" t="n"/>
    </row>
    <row r="196">
      <c r="A196" s="9" t="n"/>
      <c r="B196" s="6" t="n"/>
      <c r="C196" s="10" t="n"/>
      <c r="D196" s="11">
        <f>IF(OR($A196="",$B196=""),"",SUMIFS(Leave!$G$5:$G$204,Leave!$A$5:$A$204,$A196,Leave!$H$5:$H$204,$B196))</f>
        <v/>
      </c>
      <c r="E196" s="10" t="n"/>
      <c r="F196" s="12">
        <f>IF(OR($A196="",$C196=""),"",$C196-$D196-$E196)</f>
        <v/>
      </c>
      <c r="G196" s="11">
        <f>IF(OR($A196="",$B196=""),"",SUMIFS(Allocations!$D$5:$D$204,Allocations!$A$5:$A$204,$A196,Allocations!$C$5:$C$204,$B196))</f>
        <v/>
      </c>
      <c r="H196" s="13">
        <f>IF($F196="","",IF($F196=0,"",IFERROR($G196/$F196,"")))</f>
        <v/>
      </c>
      <c r="I196" s="11">
        <f>IF($F196="","",IF($G196&gt;$F196,$G196-$F196,0))</f>
        <v/>
      </c>
      <c r="J196" s="11">
        <f>IF($F196="","",IF($F196&gt;$G196,$F196-$G196,0))</f>
        <v/>
      </c>
      <c r="K196" s="14">
        <f>IF($F196="","",IF($F196&lt;=0,"No hours available",IF($I196&gt;0,"Overallocated",IF($H196&gt;Capacity!$G$3,"No slack",IF($H196&gt;=Capacity!$C$3,"On target","Spare capacity")))))</f>
        <v/>
      </c>
      <c r="L196" s="15">
        <f>IF(OR($A196="",$B196=""),"",COUNTIFS(Allocations!$A$5:$A$204,$A196,Allocations!$C$5:$C$204,$B196,Allocations!$B$5:$B$204,"&lt;&gt;"))</f>
        <v/>
      </c>
      <c r="M196" s="9" t="n"/>
      <c r="N196" s="9" t="n"/>
    </row>
    <row r="197">
      <c r="A197" s="9" t="n"/>
      <c r="B197" s="6" t="n"/>
      <c r="C197" s="10" t="n"/>
      <c r="D197" s="11">
        <f>IF(OR($A197="",$B197=""),"",SUMIFS(Leave!$G$5:$G$204,Leave!$A$5:$A$204,$A197,Leave!$H$5:$H$204,$B197))</f>
        <v/>
      </c>
      <c r="E197" s="10" t="n"/>
      <c r="F197" s="12">
        <f>IF(OR($A197="",$C197=""),"",$C197-$D197-$E197)</f>
        <v/>
      </c>
      <c r="G197" s="11">
        <f>IF(OR($A197="",$B197=""),"",SUMIFS(Allocations!$D$5:$D$204,Allocations!$A$5:$A$204,$A197,Allocations!$C$5:$C$204,$B197))</f>
        <v/>
      </c>
      <c r="H197" s="13">
        <f>IF($F197="","",IF($F197=0,"",IFERROR($G197/$F197,"")))</f>
        <v/>
      </c>
      <c r="I197" s="11">
        <f>IF($F197="","",IF($G197&gt;$F197,$G197-$F197,0))</f>
        <v/>
      </c>
      <c r="J197" s="11">
        <f>IF($F197="","",IF($F197&gt;$G197,$F197-$G197,0))</f>
        <v/>
      </c>
      <c r="K197" s="14">
        <f>IF($F197="","",IF($F197&lt;=0,"No hours available",IF($I197&gt;0,"Overallocated",IF($H197&gt;Capacity!$G$3,"No slack",IF($H197&gt;=Capacity!$C$3,"On target","Spare capacity")))))</f>
        <v/>
      </c>
      <c r="L197" s="15">
        <f>IF(OR($A197="",$B197=""),"",COUNTIFS(Allocations!$A$5:$A$204,$A197,Allocations!$C$5:$C$204,$B197,Allocations!$B$5:$B$204,"&lt;&gt;"))</f>
        <v/>
      </c>
      <c r="M197" s="9" t="n"/>
      <c r="N197" s="9" t="n"/>
    </row>
    <row r="198">
      <c r="A198" s="9" t="n"/>
      <c r="B198" s="6" t="n"/>
      <c r="C198" s="10" t="n"/>
      <c r="D198" s="11">
        <f>IF(OR($A198="",$B198=""),"",SUMIFS(Leave!$G$5:$G$204,Leave!$A$5:$A$204,$A198,Leave!$H$5:$H$204,$B198))</f>
        <v/>
      </c>
      <c r="E198" s="10" t="n"/>
      <c r="F198" s="12">
        <f>IF(OR($A198="",$C198=""),"",$C198-$D198-$E198)</f>
        <v/>
      </c>
      <c r="G198" s="11">
        <f>IF(OR($A198="",$B198=""),"",SUMIFS(Allocations!$D$5:$D$204,Allocations!$A$5:$A$204,$A198,Allocations!$C$5:$C$204,$B198))</f>
        <v/>
      </c>
      <c r="H198" s="13">
        <f>IF($F198="","",IF($F198=0,"",IFERROR($G198/$F198,"")))</f>
        <v/>
      </c>
      <c r="I198" s="11">
        <f>IF($F198="","",IF($G198&gt;$F198,$G198-$F198,0))</f>
        <v/>
      </c>
      <c r="J198" s="11">
        <f>IF($F198="","",IF($F198&gt;$G198,$F198-$G198,0))</f>
        <v/>
      </c>
      <c r="K198" s="14">
        <f>IF($F198="","",IF($F198&lt;=0,"No hours available",IF($I198&gt;0,"Overallocated",IF($H198&gt;Capacity!$G$3,"No slack",IF($H198&gt;=Capacity!$C$3,"On target","Spare capacity")))))</f>
        <v/>
      </c>
      <c r="L198" s="15">
        <f>IF(OR($A198="",$B198=""),"",COUNTIFS(Allocations!$A$5:$A$204,$A198,Allocations!$C$5:$C$204,$B198,Allocations!$B$5:$B$204,"&lt;&gt;"))</f>
        <v/>
      </c>
      <c r="M198" s="9" t="n"/>
      <c r="N198" s="9" t="n"/>
    </row>
    <row r="199">
      <c r="A199" s="9" t="n"/>
      <c r="B199" s="6" t="n"/>
      <c r="C199" s="10" t="n"/>
      <c r="D199" s="11">
        <f>IF(OR($A199="",$B199=""),"",SUMIFS(Leave!$G$5:$G$204,Leave!$A$5:$A$204,$A199,Leave!$H$5:$H$204,$B199))</f>
        <v/>
      </c>
      <c r="E199" s="10" t="n"/>
      <c r="F199" s="12">
        <f>IF(OR($A199="",$C199=""),"",$C199-$D199-$E199)</f>
        <v/>
      </c>
      <c r="G199" s="11">
        <f>IF(OR($A199="",$B199=""),"",SUMIFS(Allocations!$D$5:$D$204,Allocations!$A$5:$A$204,$A199,Allocations!$C$5:$C$204,$B199))</f>
        <v/>
      </c>
      <c r="H199" s="13">
        <f>IF($F199="","",IF($F199=0,"",IFERROR($G199/$F199,"")))</f>
        <v/>
      </c>
      <c r="I199" s="11">
        <f>IF($F199="","",IF($G199&gt;$F199,$G199-$F199,0))</f>
        <v/>
      </c>
      <c r="J199" s="11">
        <f>IF($F199="","",IF($F199&gt;$G199,$F199-$G199,0))</f>
        <v/>
      </c>
      <c r="K199" s="14">
        <f>IF($F199="","",IF($F199&lt;=0,"No hours available",IF($I199&gt;0,"Overallocated",IF($H199&gt;Capacity!$G$3,"No slack",IF($H199&gt;=Capacity!$C$3,"On target","Spare capacity")))))</f>
        <v/>
      </c>
      <c r="L199" s="15">
        <f>IF(OR($A199="",$B199=""),"",COUNTIFS(Allocations!$A$5:$A$204,$A199,Allocations!$C$5:$C$204,$B199,Allocations!$B$5:$B$204,"&lt;&gt;"))</f>
        <v/>
      </c>
      <c r="M199" s="9" t="n"/>
      <c r="N199" s="9" t="n"/>
    </row>
    <row r="200">
      <c r="A200" s="9" t="n"/>
      <c r="B200" s="6" t="n"/>
      <c r="C200" s="10" t="n"/>
      <c r="D200" s="11">
        <f>IF(OR($A200="",$B200=""),"",SUMIFS(Leave!$G$5:$G$204,Leave!$A$5:$A$204,$A200,Leave!$H$5:$H$204,$B200))</f>
        <v/>
      </c>
      <c r="E200" s="10" t="n"/>
      <c r="F200" s="12">
        <f>IF(OR($A200="",$C200=""),"",$C200-$D200-$E200)</f>
        <v/>
      </c>
      <c r="G200" s="11">
        <f>IF(OR($A200="",$B200=""),"",SUMIFS(Allocations!$D$5:$D$204,Allocations!$A$5:$A$204,$A200,Allocations!$C$5:$C$204,$B200))</f>
        <v/>
      </c>
      <c r="H200" s="13">
        <f>IF($F200="","",IF($F200=0,"",IFERROR($G200/$F200,"")))</f>
        <v/>
      </c>
      <c r="I200" s="11">
        <f>IF($F200="","",IF($G200&gt;$F200,$G200-$F200,0))</f>
        <v/>
      </c>
      <c r="J200" s="11">
        <f>IF($F200="","",IF($F200&gt;$G200,$F200-$G200,0))</f>
        <v/>
      </c>
      <c r="K200" s="14">
        <f>IF($F200="","",IF($F200&lt;=0,"No hours available",IF($I200&gt;0,"Overallocated",IF($H200&gt;Capacity!$G$3,"No slack",IF($H200&gt;=Capacity!$C$3,"On target","Spare capacity")))))</f>
        <v/>
      </c>
      <c r="L200" s="15">
        <f>IF(OR($A200="",$B200=""),"",COUNTIFS(Allocations!$A$5:$A$204,$A200,Allocations!$C$5:$C$204,$B200,Allocations!$B$5:$B$204,"&lt;&gt;"))</f>
        <v/>
      </c>
      <c r="M200" s="9" t="n"/>
      <c r="N200" s="9" t="n"/>
    </row>
    <row r="201">
      <c r="A201" s="9" t="n"/>
      <c r="B201" s="6" t="n"/>
      <c r="C201" s="10" t="n"/>
      <c r="D201" s="11">
        <f>IF(OR($A201="",$B201=""),"",SUMIFS(Leave!$G$5:$G$204,Leave!$A$5:$A$204,$A201,Leave!$H$5:$H$204,$B201))</f>
        <v/>
      </c>
      <c r="E201" s="10" t="n"/>
      <c r="F201" s="12">
        <f>IF(OR($A201="",$C201=""),"",$C201-$D201-$E201)</f>
        <v/>
      </c>
      <c r="G201" s="11">
        <f>IF(OR($A201="",$B201=""),"",SUMIFS(Allocations!$D$5:$D$204,Allocations!$A$5:$A$204,$A201,Allocations!$C$5:$C$204,$B201))</f>
        <v/>
      </c>
      <c r="H201" s="13">
        <f>IF($F201="","",IF($F201=0,"",IFERROR($G201/$F201,"")))</f>
        <v/>
      </c>
      <c r="I201" s="11">
        <f>IF($F201="","",IF($G201&gt;$F201,$G201-$F201,0))</f>
        <v/>
      </c>
      <c r="J201" s="11">
        <f>IF($F201="","",IF($F201&gt;$G201,$F201-$G201,0))</f>
        <v/>
      </c>
      <c r="K201" s="14">
        <f>IF($F201="","",IF($F201&lt;=0,"No hours available",IF($I201&gt;0,"Overallocated",IF($H201&gt;Capacity!$G$3,"No slack",IF($H201&gt;=Capacity!$C$3,"On target","Spare capacity")))))</f>
        <v/>
      </c>
      <c r="L201" s="15">
        <f>IF(OR($A201="",$B201=""),"",COUNTIFS(Allocations!$A$5:$A$204,$A201,Allocations!$C$5:$C$204,$B201,Allocations!$B$5:$B$204,"&lt;&gt;"))</f>
        <v/>
      </c>
      <c r="M201" s="9" t="n"/>
      <c r="N201" s="9" t="n"/>
    </row>
    <row r="202">
      <c r="A202" s="9" t="n"/>
      <c r="B202" s="6" t="n"/>
      <c r="C202" s="10" t="n"/>
      <c r="D202" s="11">
        <f>IF(OR($A202="",$B202=""),"",SUMIFS(Leave!$G$5:$G$204,Leave!$A$5:$A$204,$A202,Leave!$H$5:$H$204,$B202))</f>
        <v/>
      </c>
      <c r="E202" s="10" t="n"/>
      <c r="F202" s="12">
        <f>IF(OR($A202="",$C202=""),"",$C202-$D202-$E202)</f>
        <v/>
      </c>
      <c r="G202" s="11">
        <f>IF(OR($A202="",$B202=""),"",SUMIFS(Allocations!$D$5:$D$204,Allocations!$A$5:$A$204,$A202,Allocations!$C$5:$C$204,$B202))</f>
        <v/>
      </c>
      <c r="H202" s="13">
        <f>IF($F202="","",IF($F202=0,"",IFERROR($G202/$F202,"")))</f>
        <v/>
      </c>
      <c r="I202" s="11">
        <f>IF($F202="","",IF($G202&gt;$F202,$G202-$F202,0))</f>
        <v/>
      </c>
      <c r="J202" s="11">
        <f>IF($F202="","",IF($F202&gt;$G202,$F202-$G202,0))</f>
        <v/>
      </c>
      <c r="K202" s="14">
        <f>IF($F202="","",IF($F202&lt;=0,"No hours available",IF($I202&gt;0,"Overallocated",IF($H202&gt;Capacity!$G$3,"No slack",IF($H202&gt;=Capacity!$C$3,"On target","Spare capacity")))))</f>
        <v/>
      </c>
      <c r="L202" s="15">
        <f>IF(OR($A202="",$B202=""),"",COUNTIFS(Allocations!$A$5:$A$204,$A202,Allocations!$C$5:$C$204,$B202,Allocations!$B$5:$B$204,"&lt;&gt;"))</f>
        <v/>
      </c>
      <c r="M202" s="9" t="n"/>
      <c r="N202" s="9" t="n"/>
    </row>
    <row r="203">
      <c r="A203" s="9" t="n"/>
      <c r="B203" s="6" t="n"/>
      <c r="C203" s="10" t="n"/>
      <c r="D203" s="11">
        <f>IF(OR($A203="",$B203=""),"",SUMIFS(Leave!$G$5:$G$204,Leave!$A$5:$A$204,$A203,Leave!$H$5:$H$204,$B203))</f>
        <v/>
      </c>
      <c r="E203" s="10" t="n"/>
      <c r="F203" s="12">
        <f>IF(OR($A203="",$C203=""),"",$C203-$D203-$E203)</f>
        <v/>
      </c>
      <c r="G203" s="11">
        <f>IF(OR($A203="",$B203=""),"",SUMIFS(Allocations!$D$5:$D$204,Allocations!$A$5:$A$204,$A203,Allocations!$C$5:$C$204,$B203))</f>
        <v/>
      </c>
      <c r="H203" s="13">
        <f>IF($F203="","",IF($F203=0,"",IFERROR($G203/$F203,"")))</f>
        <v/>
      </c>
      <c r="I203" s="11">
        <f>IF($F203="","",IF($G203&gt;$F203,$G203-$F203,0))</f>
        <v/>
      </c>
      <c r="J203" s="11">
        <f>IF($F203="","",IF($F203&gt;$G203,$F203-$G203,0))</f>
        <v/>
      </c>
      <c r="K203" s="14">
        <f>IF($F203="","",IF($F203&lt;=0,"No hours available",IF($I203&gt;0,"Overallocated",IF($H203&gt;Capacity!$G$3,"No slack",IF($H203&gt;=Capacity!$C$3,"On target","Spare capacity")))))</f>
        <v/>
      </c>
      <c r="L203" s="15">
        <f>IF(OR($A203="",$B203=""),"",COUNTIFS(Allocations!$A$5:$A$204,$A203,Allocations!$C$5:$C$204,$B203,Allocations!$B$5:$B$204,"&lt;&gt;"))</f>
        <v/>
      </c>
      <c r="M203" s="9" t="n"/>
      <c r="N203" s="9" t="n"/>
    </row>
    <row r="204">
      <c r="A204" s="9" t="n"/>
      <c r="B204" s="6" t="n"/>
      <c r="C204" s="10" t="n"/>
      <c r="D204" s="11">
        <f>IF(OR($A204="",$B204=""),"",SUMIFS(Leave!$G$5:$G$204,Leave!$A$5:$A$204,$A204,Leave!$H$5:$H$204,$B204))</f>
        <v/>
      </c>
      <c r="E204" s="10" t="n"/>
      <c r="F204" s="12">
        <f>IF(OR($A204="",$C204=""),"",$C204-$D204-$E204)</f>
        <v/>
      </c>
      <c r="G204" s="11">
        <f>IF(OR($A204="",$B204=""),"",SUMIFS(Allocations!$D$5:$D$204,Allocations!$A$5:$A$204,$A204,Allocations!$C$5:$C$204,$B204))</f>
        <v/>
      </c>
      <c r="H204" s="13">
        <f>IF($F204="","",IF($F204=0,"",IFERROR($G204/$F204,"")))</f>
        <v/>
      </c>
      <c r="I204" s="11">
        <f>IF($F204="","",IF($G204&gt;$F204,$G204-$F204,0))</f>
        <v/>
      </c>
      <c r="J204" s="11">
        <f>IF($F204="","",IF($F204&gt;$G204,$F204-$G204,0))</f>
        <v/>
      </c>
      <c r="K204" s="14">
        <f>IF($F204="","",IF($F204&lt;=0,"No hours available",IF($I204&gt;0,"Overallocated",IF($H204&gt;Capacity!$G$3,"No slack",IF($H204&gt;=Capacity!$C$3,"On target","Spare capacity")))))</f>
        <v/>
      </c>
      <c r="L204" s="15">
        <f>IF(OR($A204="",$B204=""),"",COUNTIFS(Allocations!$A$5:$A$204,$A204,Allocations!$C$5:$C$204,$B204,Allocations!$B$5:$B$204,"&lt;&gt;"))</f>
        <v/>
      </c>
      <c r="M204" s="9" t="n"/>
      <c r="N204" s="9" t="n"/>
    </row>
  </sheetData>
  <conditionalFormatting sqref="H5:H204">
    <cfRule type="colorScale" priority="1">
      <colorScale>
        <cfvo type="num" val="0.4"/>
        <cfvo type="num" val="0.8"/>
        <cfvo type="num" val="1"/>
        <color rgb="00C6EFCE"/>
        <color rgb="00FFEB9C"/>
        <color rgb="00FFC7CE"/>
      </colorScale>
    </cfRule>
  </conditionalFormatting>
  <conditionalFormatting sqref="I5:I204">
    <cfRule type="cellIs" priority="2" operator="greaterThan" dxfId="0">
      <formula>0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4" customWidth="1" min="2" max="2"/>
    <col width="10" customWidth="1" min="3" max="3"/>
    <col width="9" customWidth="1" min="4" max="4"/>
    <col width="13" customWidth="1" min="5" max="5"/>
    <col width="40" customWidth="1" min="6" max="6"/>
    <col width="15" customWidth="1" min="7" max="7"/>
    <col width="15" customWidth="1" min="8" max="8"/>
    <col width="20" customWidth="1" min="9" max="9"/>
  </cols>
  <sheetData>
    <row r="1">
      <c r="A1" s="1" t="inlineStr">
        <is>
          <t>Allocations</t>
        </is>
      </c>
    </row>
    <row r="2">
      <c r="A2" s="2" t="inlineStr">
        <is>
          <t>One row per person, project and month. Type A-F. G onwards is calculated from Capacity. Split a piece of work that spans two months into two rows.</t>
        </is>
      </c>
    </row>
    <row r="4">
      <c r="A4" s="8" t="inlineStr">
        <is>
          <t>Person</t>
        </is>
      </c>
      <c r="B4" s="8" t="inlineStr">
        <is>
          <t>Project</t>
        </is>
      </c>
      <c r="C4" s="8" t="inlineStr">
        <is>
          <t>Month</t>
        </is>
      </c>
      <c r="D4" s="8" t="inlineStr">
        <is>
          <t>Hours</t>
        </is>
      </c>
      <c r="E4" s="8" t="inlineStr">
        <is>
          <t>Status</t>
        </is>
      </c>
      <c r="F4" s="8" t="inlineStr">
        <is>
          <t>Notes</t>
        </is>
      </c>
      <c r="G4" s="8" t="inlineStr">
        <is>
          <t>Their available (h)</t>
        </is>
      </c>
      <c r="H4" s="8" t="inlineStr">
        <is>
          <t>Share of their month</t>
        </is>
      </c>
      <c r="I4" s="8" t="inlineStr">
        <is>
          <t>Check</t>
        </is>
      </c>
    </row>
    <row r="5">
      <c r="A5" s="9" t="inlineStr">
        <is>
          <t>A. Duval</t>
        </is>
      </c>
      <c r="B5" s="9" t="inlineStr">
        <is>
          <t>Meridian rollout</t>
        </is>
      </c>
      <c r="C5" s="6" t="n">
        <v>46204</v>
      </c>
      <c r="D5" s="10" t="n">
        <v>90</v>
      </c>
      <c r="E5" s="9" t="inlineStr">
        <is>
          <t>Confirmed</t>
        </is>
      </c>
      <c r="F5" s="9" t="inlineStr">
        <is>
          <t>Phase 2 delivery</t>
        </is>
      </c>
      <c r="G5" s="11">
        <f>IF(OR($A5="",$C5=""),"",SUMIFS(Capacity!$F$5:$F$204,Capacity!$A$5:$A$204,$A5,Capacity!$B$5:$B$204,$C5))</f>
        <v/>
      </c>
      <c r="H5" s="18">
        <f>IF($A5="","",IFERROR($D5/$G5,0))</f>
        <v/>
      </c>
      <c r="I5" s="14">
        <f>IF(OR($A5="",$C5=""),"",IF(COUNTIFS(Capacity!$A$5:$A$204,$A5,Capacity!$B$5:$B$204,$C5)=0,"No capacity row — hours invisible",""))</f>
        <v/>
      </c>
    </row>
    <row r="6">
      <c r="A6" s="9" t="inlineStr">
        <is>
          <t>A. Duval</t>
        </is>
      </c>
      <c r="B6" s="9" t="inlineStr">
        <is>
          <t>Halcyon migration</t>
        </is>
      </c>
      <c r="C6" s="6" t="n">
        <v>46204</v>
      </c>
      <c r="D6" s="10" t="n">
        <v>44</v>
      </c>
      <c r="E6" s="9" t="inlineStr">
        <is>
          <t>Confirmed</t>
        </is>
      </c>
      <c r="F6" s="9" t="inlineStr">
        <is>
          <t>Technical lead, two days a week</t>
        </is>
      </c>
      <c r="G6" s="11">
        <f>IF(OR($A6="",$C6=""),"",SUMIFS(Capacity!$F$5:$F$204,Capacity!$A$5:$A$204,$A6,Capacity!$B$5:$B$204,$C6))</f>
        <v/>
      </c>
      <c r="H6" s="18">
        <f>IF($A6="","",IFERROR($D6/$G6,0))</f>
        <v/>
      </c>
      <c r="I6" s="14">
        <f>IF(OR($A6="",$C6=""),"",IF(COUNTIFS(Capacity!$A$5:$A$204,$A6,Capacity!$B$5:$B$204,$C6)=0,"No capacity row — hours invisible",""))</f>
        <v/>
      </c>
    </row>
    <row r="7">
      <c r="A7" s="9" t="inlineStr">
        <is>
          <t>K. Owens</t>
        </is>
      </c>
      <c r="B7" s="9" t="inlineStr">
        <is>
          <t>Kestrel proposal</t>
        </is>
      </c>
      <c r="C7" s="6" t="n">
        <v>46204</v>
      </c>
      <c r="D7" s="10" t="n">
        <v>72</v>
      </c>
      <c r="E7" s="9" t="inlineStr">
        <is>
          <t>Provisional</t>
        </is>
      </c>
      <c r="F7" s="9" t="inlineStr">
        <is>
          <t>Not signed — comes off if the proposal is lost</t>
        </is>
      </c>
      <c r="G7" s="11">
        <f>IF(OR($A7="",$C7=""),"",SUMIFS(Capacity!$F$5:$F$204,Capacity!$A$5:$A$204,$A7,Capacity!$B$5:$B$204,$C7))</f>
        <v/>
      </c>
      <c r="H7" s="18">
        <f>IF($A7="","",IFERROR($D7/$G7,0))</f>
        <v/>
      </c>
      <c r="I7" s="14">
        <f>IF(OR($A7="",$C7=""),"",IF(COUNTIFS(Capacity!$A$5:$A$204,$A7,Capacity!$B$5:$B$204,$C7)=0,"No capacity row — hours invisible",""))</f>
        <v/>
      </c>
    </row>
    <row r="8">
      <c r="A8" s="9" t="inlineStr">
        <is>
          <t>K. Owens</t>
        </is>
      </c>
      <c r="B8" s="9" t="inlineStr">
        <is>
          <t>Internal tooling</t>
        </is>
      </c>
      <c r="C8" s="6" t="n">
        <v>46204</v>
      </c>
      <c r="D8" s="10" t="n">
        <v>40</v>
      </c>
      <c r="E8" s="9" t="inlineStr">
        <is>
          <t>Confirmed</t>
        </is>
      </c>
      <c r="F8" s="9" t="inlineStr"/>
      <c r="G8" s="11">
        <f>IF(OR($A8="",$C8=""),"",SUMIFS(Capacity!$F$5:$F$204,Capacity!$A$5:$A$204,$A8,Capacity!$B$5:$B$204,$C8))</f>
        <v/>
      </c>
      <c r="H8" s="18">
        <f>IF($A8="","",IFERROR($D8/$G8,0))</f>
        <v/>
      </c>
      <c r="I8" s="14">
        <f>IF(OR($A8="",$C8=""),"",IF(COUNTIFS(Capacity!$A$5:$A$204,$A8,Capacity!$B$5:$B$204,$C8)=0,"No capacity row — hours invisible",""))</f>
        <v/>
      </c>
    </row>
    <row r="9">
      <c r="A9" s="9" t="inlineStr">
        <is>
          <t>M. Ferrer</t>
        </is>
      </c>
      <c r="B9" s="9" t="inlineStr">
        <is>
          <t>Ardent support</t>
        </is>
      </c>
      <c r="C9" s="6" t="n">
        <v>46204</v>
      </c>
      <c r="D9" s="10" t="n">
        <v>60</v>
      </c>
      <c r="E9" s="9" t="inlineStr">
        <is>
          <t>Confirmed</t>
        </is>
      </c>
      <c r="F9" s="9" t="inlineStr">
        <is>
          <t>Retainer, fixed hours</t>
        </is>
      </c>
      <c r="G9" s="11">
        <f>IF(OR($A9="",$C9=""),"",SUMIFS(Capacity!$F$5:$F$204,Capacity!$A$5:$A$204,$A9,Capacity!$B$5:$B$204,$C9))</f>
        <v/>
      </c>
      <c r="H9" s="18">
        <f>IF($A9="","",IFERROR($D9/$G9,0))</f>
        <v/>
      </c>
      <c r="I9" s="14">
        <f>IF(OR($A9="",$C9=""),"",IF(COUNTIFS(Capacity!$A$5:$A$204,$A9,Capacity!$B$5:$B$204,$C9)=0,"No capacity row — hours invisible",""))</f>
        <v/>
      </c>
    </row>
    <row r="10">
      <c r="A10" s="9" t="inlineStr">
        <is>
          <t>M. Ferrer</t>
        </is>
      </c>
      <c r="B10" s="9" t="inlineStr">
        <is>
          <t>Meridian rollout</t>
        </is>
      </c>
      <c r="C10" s="6" t="n">
        <v>46204</v>
      </c>
      <c r="D10" s="10" t="n">
        <v>38</v>
      </c>
      <c r="E10" s="9" t="inlineStr">
        <is>
          <t>Confirmed</t>
        </is>
      </c>
      <c r="F10" s="9" t="inlineStr"/>
      <c r="G10" s="11">
        <f>IF(OR($A10="",$C10=""),"",SUMIFS(Capacity!$F$5:$F$204,Capacity!$A$5:$A$204,$A10,Capacity!$B$5:$B$204,$C10))</f>
        <v/>
      </c>
      <c r="H10" s="18">
        <f>IF($A10="","",IFERROR($D10/$G10,0))</f>
        <v/>
      </c>
      <c r="I10" s="14">
        <f>IF(OR($A10="",$C10=""),"",IF(COUNTIFS(Capacity!$A$5:$A$204,$A10,Capacity!$B$5:$B$204,$C10)=0,"No capacity row — hours invisible",""))</f>
        <v/>
      </c>
    </row>
    <row r="11">
      <c r="A11" s="9" t="inlineStr">
        <is>
          <t>S. Novak</t>
        </is>
      </c>
      <c r="B11" s="9" t="inlineStr">
        <is>
          <t>Halcyon migration</t>
        </is>
      </c>
      <c r="C11" s="6" t="n">
        <v>46204</v>
      </c>
      <c r="D11" s="10" t="n">
        <v>104</v>
      </c>
      <c r="E11" s="9" t="inlineStr">
        <is>
          <t>Confirmed</t>
        </is>
      </c>
      <c r="F11" s="9" t="inlineStr">
        <is>
          <t>Full-time on the migration</t>
        </is>
      </c>
      <c r="G11" s="11">
        <f>IF(OR($A11="",$C11=""),"",SUMIFS(Capacity!$F$5:$F$204,Capacity!$A$5:$A$204,$A11,Capacity!$B$5:$B$204,$C11))</f>
        <v/>
      </c>
      <c r="H11" s="18">
        <f>IF($A11="","",IFERROR($D11/$G11,0))</f>
        <v/>
      </c>
      <c r="I11" s="14">
        <f>IF(OR($A11="",$C11=""),"",IF(COUNTIFS(Capacity!$A$5:$A$204,$A11,Capacity!$B$5:$B$204,$C11)=0,"No capacity row — hours invisible",""))</f>
        <v/>
      </c>
    </row>
    <row r="12">
      <c r="A12" s="9" t="n"/>
      <c r="B12" s="9" t="n"/>
      <c r="C12" s="6" t="n"/>
      <c r="D12" s="10" t="n"/>
      <c r="E12" s="9" t="n"/>
      <c r="F12" s="9" t="n"/>
      <c r="G12" s="11">
        <f>IF(OR($A12="",$C12=""),"",SUMIFS(Capacity!$F$5:$F$204,Capacity!$A$5:$A$204,$A12,Capacity!$B$5:$B$204,$C12))</f>
        <v/>
      </c>
      <c r="H12" s="18">
        <f>IF($A12="","",IFERROR($D12/$G12,0))</f>
        <v/>
      </c>
      <c r="I12" s="14">
        <f>IF(OR($A12="",$C12=""),"",IF(COUNTIFS(Capacity!$A$5:$A$204,$A12,Capacity!$B$5:$B$204,$C12)=0,"No capacity row — hours invisible",""))</f>
        <v/>
      </c>
    </row>
    <row r="13">
      <c r="A13" s="9" t="n"/>
      <c r="B13" s="9" t="n"/>
      <c r="C13" s="6" t="n"/>
      <c r="D13" s="10" t="n"/>
      <c r="E13" s="9" t="n"/>
      <c r="F13" s="9" t="n"/>
      <c r="G13" s="11">
        <f>IF(OR($A13="",$C13=""),"",SUMIFS(Capacity!$F$5:$F$204,Capacity!$A$5:$A$204,$A13,Capacity!$B$5:$B$204,$C13))</f>
        <v/>
      </c>
      <c r="H13" s="18">
        <f>IF($A13="","",IFERROR($D13/$G13,0))</f>
        <v/>
      </c>
      <c r="I13" s="14">
        <f>IF(OR($A13="",$C13=""),"",IF(COUNTIFS(Capacity!$A$5:$A$204,$A13,Capacity!$B$5:$B$204,$C13)=0,"No capacity row — hours invisible",""))</f>
        <v/>
      </c>
    </row>
    <row r="14">
      <c r="A14" s="9" t="n"/>
      <c r="B14" s="9" t="n"/>
      <c r="C14" s="6" t="n"/>
      <c r="D14" s="10" t="n"/>
      <c r="E14" s="9" t="n"/>
      <c r="F14" s="9" t="n"/>
      <c r="G14" s="11">
        <f>IF(OR($A14="",$C14=""),"",SUMIFS(Capacity!$F$5:$F$204,Capacity!$A$5:$A$204,$A14,Capacity!$B$5:$B$204,$C14))</f>
        <v/>
      </c>
      <c r="H14" s="18">
        <f>IF($A14="","",IFERROR($D14/$G14,0))</f>
        <v/>
      </c>
      <c r="I14" s="14">
        <f>IF(OR($A14="",$C14=""),"",IF(COUNTIFS(Capacity!$A$5:$A$204,$A14,Capacity!$B$5:$B$204,$C14)=0,"No capacity row — hours invisible",""))</f>
        <v/>
      </c>
    </row>
    <row r="15">
      <c r="A15" s="9" t="n"/>
      <c r="B15" s="9" t="n"/>
      <c r="C15" s="6" t="n"/>
      <c r="D15" s="10" t="n"/>
      <c r="E15" s="9" t="n"/>
      <c r="F15" s="9" t="n"/>
      <c r="G15" s="11">
        <f>IF(OR($A15="",$C15=""),"",SUMIFS(Capacity!$F$5:$F$204,Capacity!$A$5:$A$204,$A15,Capacity!$B$5:$B$204,$C15))</f>
        <v/>
      </c>
      <c r="H15" s="18">
        <f>IF($A15="","",IFERROR($D15/$G15,0))</f>
        <v/>
      </c>
      <c r="I15" s="14">
        <f>IF(OR($A15="",$C15=""),"",IF(COUNTIFS(Capacity!$A$5:$A$204,$A15,Capacity!$B$5:$B$204,$C15)=0,"No capacity row — hours invisible",""))</f>
        <v/>
      </c>
    </row>
    <row r="16">
      <c r="A16" s="9" t="n"/>
      <c r="B16" s="9" t="n"/>
      <c r="C16" s="6" t="n"/>
      <c r="D16" s="10" t="n"/>
      <c r="E16" s="9" t="n"/>
      <c r="F16" s="9" t="n"/>
      <c r="G16" s="11">
        <f>IF(OR($A16="",$C16=""),"",SUMIFS(Capacity!$F$5:$F$204,Capacity!$A$5:$A$204,$A16,Capacity!$B$5:$B$204,$C16))</f>
        <v/>
      </c>
      <c r="H16" s="18">
        <f>IF($A16="","",IFERROR($D16/$G16,0))</f>
        <v/>
      </c>
      <c r="I16" s="14">
        <f>IF(OR($A16="",$C16=""),"",IF(COUNTIFS(Capacity!$A$5:$A$204,$A16,Capacity!$B$5:$B$204,$C16)=0,"No capacity row — hours invisible",""))</f>
        <v/>
      </c>
    </row>
    <row r="17">
      <c r="A17" s="9" t="n"/>
      <c r="B17" s="9" t="n"/>
      <c r="C17" s="6" t="n"/>
      <c r="D17" s="10" t="n"/>
      <c r="E17" s="9" t="n"/>
      <c r="F17" s="9" t="n"/>
      <c r="G17" s="11">
        <f>IF(OR($A17="",$C17=""),"",SUMIFS(Capacity!$F$5:$F$204,Capacity!$A$5:$A$204,$A17,Capacity!$B$5:$B$204,$C17))</f>
        <v/>
      </c>
      <c r="H17" s="18">
        <f>IF($A17="","",IFERROR($D17/$G17,0))</f>
        <v/>
      </c>
      <c r="I17" s="14">
        <f>IF(OR($A17="",$C17=""),"",IF(COUNTIFS(Capacity!$A$5:$A$204,$A17,Capacity!$B$5:$B$204,$C17)=0,"No capacity row — hours invisible",""))</f>
        <v/>
      </c>
    </row>
    <row r="18">
      <c r="A18" s="9" t="n"/>
      <c r="B18" s="9" t="n"/>
      <c r="C18" s="6" t="n"/>
      <c r="D18" s="10" t="n"/>
      <c r="E18" s="9" t="n"/>
      <c r="F18" s="9" t="n"/>
      <c r="G18" s="11">
        <f>IF(OR($A18="",$C18=""),"",SUMIFS(Capacity!$F$5:$F$204,Capacity!$A$5:$A$204,$A18,Capacity!$B$5:$B$204,$C18))</f>
        <v/>
      </c>
      <c r="H18" s="18">
        <f>IF($A18="","",IFERROR($D18/$G18,0))</f>
        <v/>
      </c>
      <c r="I18" s="14">
        <f>IF(OR($A18="",$C18=""),"",IF(COUNTIFS(Capacity!$A$5:$A$204,$A18,Capacity!$B$5:$B$204,$C18)=0,"No capacity row — hours invisible",""))</f>
        <v/>
      </c>
    </row>
    <row r="19">
      <c r="A19" s="9" t="n"/>
      <c r="B19" s="9" t="n"/>
      <c r="C19" s="6" t="n"/>
      <c r="D19" s="10" t="n"/>
      <c r="E19" s="9" t="n"/>
      <c r="F19" s="9" t="n"/>
      <c r="G19" s="11">
        <f>IF(OR($A19="",$C19=""),"",SUMIFS(Capacity!$F$5:$F$204,Capacity!$A$5:$A$204,$A19,Capacity!$B$5:$B$204,$C19))</f>
        <v/>
      </c>
      <c r="H19" s="18">
        <f>IF($A19="","",IFERROR($D19/$G19,0))</f>
        <v/>
      </c>
      <c r="I19" s="14">
        <f>IF(OR($A19="",$C19=""),"",IF(COUNTIFS(Capacity!$A$5:$A$204,$A19,Capacity!$B$5:$B$204,$C19)=0,"No capacity row — hours invisible",""))</f>
        <v/>
      </c>
    </row>
    <row r="20">
      <c r="A20" s="9" t="n"/>
      <c r="B20" s="9" t="n"/>
      <c r="C20" s="6" t="n"/>
      <c r="D20" s="10" t="n"/>
      <c r="E20" s="9" t="n"/>
      <c r="F20" s="9" t="n"/>
      <c r="G20" s="11">
        <f>IF(OR($A20="",$C20=""),"",SUMIFS(Capacity!$F$5:$F$204,Capacity!$A$5:$A$204,$A20,Capacity!$B$5:$B$204,$C20))</f>
        <v/>
      </c>
      <c r="H20" s="18">
        <f>IF($A20="","",IFERROR($D20/$G20,0))</f>
        <v/>
      </c>
      <c r="I20" s="14">
        <f>IF(OR($A20="",$C20=""),"",IF(COUNTIFS(Capacity!$A$5:$A$204,$A20,Capacity!$B$5:$B$204,$C20)=0,"No capacity row — hours invisible",""))</f>
        <v/>
      </c>
    </row>
    <row r="21">
      <c r="A21" s="9" t="n"/>
      <c r="B21" s="9" t="n"/>
      <c r="C21" s="6" t="n"/>
      <c r="D21" s="10" t="n"/>
      <c r="E21" s="9" t="n"/>
      <c r="F21" s="9" t="n"/>
      <c r="G21" s="11">
        <f>IF(OR($A21="",$C21=""),"",SUMIFS(Capacity!$F$5:$F$204,Capacity!$A$5:$A$204,$A21,Capacity!$B$5:$B$204,$C21))</f>
        <v/>
      </c>
      <c r="H21" s="18">
        <f>IF($A21="","",IFERROR($D21/$G21,0))</f>
        <v/>
      </c>
      <c r="I21" s="14">
        <f>IF(OR($A21="",$C21=""),"",IF(COUNTIFS(Capacity!$A$5:$A$204,$A21,Capacity!$B$5:$B$204,$C21)=0,"No capacity row — hours invisible",""))</f>
        <v/>
      </c>
    </row>
    <row r="22">
      <c r="A22" s="9" t="n"/>
      <c r="B22" s="9" t="n"/>
      <c r="C22" s="6" t="n"/>
      <c r="D22" s="10" t="n"/>
      <c r="E22" s="9" t="n"/>
      <c r="F22" s="9" t="n"/>
      <c r="G22" s="11">
        <f>IF(OR($A22="",$C22=""),"",SUMIFS(Capacity!$F$5:$F$204,Capacity!$A$5:$A$204,$A22,Capacity!$B$5:$B$204,$C22))</f>
        <v/>
      </c>
      <c r="H22" s="18">
        <f>IF($A22="","",IFERROR($D22/$G22,0))</f>
        <v/>
      </c>
      <c r="I22" s="14">
        <f>IF(OR($A22="",$C22=""),"",IF(COUNTIFS(Capacity!$A$5:$A$204,$A22,Capacity!$B$5:$B$204,$C22)=0,"No capacity row — hours invisible",""))</f>
        <v/>
      </c>
    </row>
    <row r="23">
      <c r="A23" s="9" t="n"/>
      <c r="B23" s="9" t="n"/>
      <c r="C23" s="6" t="n"/>
      <c r="D23" s="10" t="n"/>
      <c r="E23" s="9" t="n"/>
      <c r="F23" s="9" t="n"/>
      <c r="G23" s="11">
        <f>IF(OR($A23="",$C23=""),"",SUMIFS(Capacity!$F$5:$F$204,Capacity!$A$5:$A$204,$A23,Capacity!$B$5:$B$204,$C23))</f>
        <v/>
      </c>
      <c r="H23" s="18">
        <f>IF($A23="","",IFERROR($D23/$G23,0))</f>
        <v/>
      </c>
      <c r="I23" s="14">
        <f>IF(OR($A23="",$C23=""),"",IF(COUNTIFS(Capacity!$A$5:$A$204,$A23,Capacity!$B$5:$B$204,$C23)=0,"No capacity row — hours invisible",""))</f>
        <v/>
      </c>
    </row>
    <row r="24">
      <c r="A24" s="9" t="n"/>
      <c r="B24" s="9" t="n"/>
      <c r="C24" s="6" t="n"/>
      <c r="D24" s="10" t="n"/>
      <c r="E24" s="9" t="n"/>
      <c r="F24" s="9" t="n"/>
      <c r="G24" s="11">
        <f>IF(OR($A24="",$C24=""),"",SUMIFS(Capacity!$F$5:$F$204,Capacity!$A$5:$A$204,$A24,Capacity!$B$5:$B$204,$C24))</f>
        <v/>
      </c>
      <c r="H24" s="18">
        <f>IF($A24="","",IFERROR($D24/$G24,0))</f>
        <v/>
      </c>
      <c r="I24" s="14">
        <f>IF(OR($A24="",$C24=""),"",IF(COUNTIFS(Capacity!$A$5:$A$204,$A24,Capacity!$B$5:$B$204,$C24)=0,"No capacity row — hours invisible",""))</f>
        <v/>
      </c>
    </row>
    <row r="25">
      <c r="A25" s="9" t="n"/>
      <c r="B25" s="9" t="n"/>
      <c r="C25" s="6" t="n"/>
      <c r="D25" s="10" t="n"/>
      <c r="E25" s="9" t="n"/>
      <c r="F25" s="9" t="n"/>
      <c r="G25" s="11">
        <f>IF(OR($A25="",$C25=""),"",SUMIFS(Capacity!$F$5:$F$204,Capacity!$A$5:$A$204,$A25,Capacity!$B$5:$B$204,$C25))</f>
        <v/>
      </c>
      <c r="H25" s="18">
        <f>IF($A25="","",IFERROR($D25/$G25,0))</f>
        <v/>
      </c>
      <c r="I25" s="14">
        <f>IF(OR($A25="",$C25=""),"",IF(COUNTIFS(Capacity!$A$5:$A$204,$A25,Capacity!$B$5:$B$204,$C25)=0,"No capacity row — hours invisible",""))</f>
        <v/>
      </c>
    </row>
    <row r="26">
      <c r="A26" s="9" t="n"/>
      <c r="B26" s="9" t="n"/>
      <c r="C26" s="6" t="n"/>
      <c r="D26" s="10" t="n"/>
      <c r="E26" s="9" t="n"/>
      <c r="F26" s="9" t="n"/>
      <c r="G26" s="11">
        <f>IF(OR($A26="",$C26=""),"",SUMIFS(Capacity!$F$5:$F$204,Capacity!$A$5:$A$204,$A26,Capacity!$B$5:$B$204,$C26))</f>
        <v/>
      </c>
      <c r="H26" s="18">
        <f>IF($A26="","",IFERROR($D26/$G26,0))</f>
        <v/>
      </c>
      <c r="I26" s="14">
        <f>IF(OR($A26="",$C26=""),"",IF(COUNTIFS(Capacity!$A$5:$A$204,$A26,Capacity!$B$5:$B$204,$C26)=0,"No capacity row — hours invisible",""))</f>
        <v/>
      </c>
    </row>
    <row r="27">
      <c r="A27" s="9" t="n"/>
      <c r="B27" s="9" t="n"/>
      <c r="C27" s="6" t="n"/>
      <c r="D27" s="10" t="n"/>
      <c r="E27" s="9" t="n"/>
      <c r="F27" s="9" t="n"/>
      <c r="G27" s="11">
        <f>IF(OR($A27="",$C27=""),"",SUMIFS(Capacity!$F$5:$F$204,Capacity!$A$5:$A$204,$A27,Capacity!$B$5:$B$204,$C27))</f>
        <v/>
      </c>
      <c r="H27" s="18">
        <f>IF($A27="","",IFERROR($D27/$G27,0))</f>
        <v/>
      </c>
      <c r="I27" s="14">
        <f>IF(OR($A27="",$C27=""),"",IF(COUNTIFS(Capacity!$A$5:$A$204,$A27,Capacity!$B$5:$B$204,$C27)=0,"No capacity row — hours invisible",""))</f>
        <v/>
      </c>
    </row>
    <row r="28">
      <c r="A28" s="9" t="n"/>
      <c r="B28" s="9" t="n"/>
      <c r="C28" s="6" t="n"/>
      <c r="D28" s="10" t="n"/>
      <c r="E28" s="9" t="n"/>
      <c r="F28" s="9" t="n"/>
      <c r="G28" s="11">
        <f>IF(OR($A28="",$C28=""),"",SUMIFS(Capacity!$F$5:$F$204,Capacity!$A$5:$A$204,$A28,Capacity!$B$5:$B$204,$C28))</f>
        <v/>
      </c>
      <c r="H28" s="18">
        <f>IF($A28="","",IFERROR($D28/$G28,0))</f>
        <v/>
      </c>
      <c r="I28" s="14">
        <f>IF(OR($A28="",$C28=""),"",IF(COUNTIFS(Capacity!$A$5:$A$204,$A28,Capacity!$B$5:$B$204,$C28)=0,"No capacity row — hours invisible",""))</f>
        <v/>
      </c>
    </row>
    <row r="29">
      <c r="A29" s="9" t="n"/>
      <c r="B29" s="9" t="n"/>
      <c r="C29" s="6" t="n"/>
      <c r="D29" s="10" t="n"/>
      <c r="E29" s="9" t="n"/>
      <c r="F29" s="9" t="n"/>
      <c r="G29" s="11">
        <f>IF(OR($A29="",$C29=""),"",SUMIFS(Capacity!$F$5:$F$204,Capacity!$A$5:$A$204,$A29,Capacity!$B$5:$B$204,$C29))</f>
        <v/>
      </c>
      <c r="H29" s="18">
        <f>IF($A29="","",IFERROR($D29/$G29,0))</f>
        <v/>
      </c>
      <c r="I29" s="14">
        <f>IF(OR($A29="",$C29=""),"",IF(COUNTIFS(Capacity!$A$5:$A$204,$A29,Capacity!$B$5:$B$204,$C29)=0,"No capacity row — hours invisible",""))</f>
        <v/>
      </c>
    </row>
    <row r="30">
      <c r="A30" s="9" t="n"/>
      <c r="B30" s="9" t="n"/>
      <c r="C30" s="6" t="n"/>
      <c r="D30" s="10" t="n"/>
      <c r="E30" s="9" t="n"/>
      <c r="F30" s="9" t="n"/>
      <c r="G30" s="11">
        <f>IF(OR($A30="",$C30=""),"",SUMIFS(Capacity!$F$5:$F$204,Capacity!$A$5:$A$204,$A30,Capacity!$B$5:$B$204,$C30))</f>
        <v/>
      </c>
      <c r="H30" s="18">
        <f>IF($A30="","",IFERROR($D30/$G30,0))</f>
        <v/>
      </c>
      <c r="I30" s="14">
        <f>IF(OR($A30="",$C30=""),"",IF(COUNTIFS(Capacity!$A$5:$A$204,$A30,Capacity!$B$5:$B$204,$C30)=0,"No capacity row — hours invisible",""))</f>
        <v/>
      </c>
    </row>
    <row r="31">
      <c r="A31" s="9" t="n"/>
      <c r="B31" s="9" t="n"/>
      <c r="C31" s="6" t="n"/>
      <c r="D31" s="10" t="n"/>
      <c r="E31" s="9" t="n"/>
      <c r="F31" s="9" t="n"/>
      <c r="G31" s="11">
        <f>IF(OR($A31="",$C31=""),"",SUMIFS(Capacity!$F$5:$F$204,Capacity!$A$5:$A$204,$A31,Capacity!$B$5:$B$204,$C31))</f>
        <v/>
      </c>
      <c r="H31" s="18">
        <f>IF($A31="","",IFERROR($D31/$G31,0))</f>
        <v/>
      </c>
      <c r="I31" s="14">
        <f>IF(OR($A31="",$C31=""),"",IF(COUNTIFS(Capacity!$A$5:$A$204,$A31,Capacity!$B$5:$B$204,$C31)=0,"No capacity row — hours invisible",""))</f>
        <v/>
      </c>
    </row>
    <row r="32">
      <c r="A32" s="9" t="n"/>
      <c r="B32" s="9" t="n"/>
      <c r="C32" s="6" t="n"/>
      <c r="D32" s="10" t="n"/>
      <c r="E32" s="9" t="n"/>
      <c r="F32" s="9" t="n"/>
      <c r="G32" s="11">
        <f>IF(OR($A32="",$C32=""),"",SUMIFS(Capacity!$F$5:$F$204,Capacity!$A$5:$A$204,$A32,Capacity!$B$5:$B$204,$C32))</f>
        <v/>
      </c>
      <c r="H32" s="18">
        <f>IF($A32="","",IFERROR($D32/$G32,0))</f>
        <v/>
      </c>
      <c r="I32" s="14">
        <f>IF(OR($A32="",$C32=""),"",IF(COUNTIFS(Capacity!$A$5:$A$204,$A32,Capacity!$B$5:$B$204,$C32)=0,"No capacity row — hours invisible",""))</f>
        <v/>
      </c>
    </row>
    <row r="33">
      <c r="A33" s="9" t="n"/>
      <c r="B33" s="9" t="n"/>
      <c r="C33" s="6" t="n"/>
      <c r="D33" s="10" t="n"/>
      <c r="E33" s="9" t="n"/>
      <c r="F33" s="9" t="n"/>
      <c r="G33" s="11">
        <f>IF(OR($A33="",$C33=""),"",SUMIFS(Capacity!$F$5:$F$204,Capacity!$A$5:$A$204,$A33,Capacity!$B$5:$B$204,$C33))</f>
        <v/>
      </c>
      <c r="H33" s="18">
        <f>IF($A33="","",IFERROR($D33/$G33,0))</f>
        <v/>
      </c>
      <c r="I33" s="14">
        <f>IF(OR($A33="",$C33=""),"",IF(COUNTIFS(Capacity!$A$5:$A$204,$A33,Capacity!$B$5:$B$204,$C33)=0,"No capacity row — hours invisible",""))</f>
        <v/>
      </c>
    </row>
    <row r="34">
      <c r="A34" s="9" t="n"/>
      <c r="B34" s="9" t="n"/>
      <c r="C34" s="6" t="n"/>
      <c r="D34" s="10" t="n"/>
      <c r="E34" s="9" t="n"/>
      <c r="F34" s="9" t="n"/>
      <c r="G34" s="11">
        <f>IF(OR($A34="",$C34=""),"",SUMIFS(Capacity!$F$5:$F$204,Capacity!$A$5:$A$204,$A34,Capacity!$B$5:$B$204,$C34))</f>
        <v/>
      </c>
      <c r="H34" s="18">
        <f>IF($A34="","",IFERROR($D34/$G34,0))</f>
        <v/>
      </c>
      <c r="I34" s="14">
        <f>IF(OR($A34="",$C34=""),"",IF(COUNTIFS(Capacity!$A$5:$A$204,$A34,Capacity!$B$5:$B$204,$C34)=0,"No capacity row — hours invisible",""))</f>
        <v/>
      </c>
    </row>
    <row r="35">
      <c r="A35" s="9" t="n"/>
      <c r="B35" s="9" t="n"/>
      <c r="C35" s="6" t="n"/>
      <c r="D35" s="10" t="n"/>
      <c r="E35" s="9" t="n"/>
      <c r="F35" s="9" t="n"/>
      <c r="G35" s="11">
        <f>IF(OR($A35="",$C35=""),"",SUMIFS(Capacity!$F$5:$F$204,Capacity!$A$5:$A$204,$A35,Capacity!$B$5:$B$204,$C35))</f>
        <v/>
      </c>
      <c r="H35" s="18">
        <f>IF($A35="","",IFERROR($D35/$G35,0))</f>
        <v/>
      </c>
      <c r="I35" s="14">
        <f>IF(OR($A35="",$C35=""),"",IF(COUNTIFS(Capacity!$A$5:$A$204,$A35,Capacity!$B$5:$B$204,$C35)=0,"No capacity row — hours invisible",""))</f>
        <v/>
      </c>
    </row>
    <row r="36">
      <c r="A36" s="9" t="n"/>
      <c r="B36" s="9" t="n"/>
      <c r="C36" s="6" t="n"/>
      <c r="D36" s="10" t="n"/>
      <c r="E36" s="9" t="n"/>
      <c r="F36" s="9" t="n"/>
      <c r="G36" s="11">
        <f>IF(OR($A36="",$C36=""),"",SUMIFS(Capacity!$F$5:$F$204,Capacity!$A$5:$A$204,$A36,Capacity!$B$5:$B$204,$C36))</f>
        <v/>
      </c>
      <c r="H36" s="18">
        <f>IF($A36="","",IFERROR($D36/$G36,0))</f>
        <v/>
      </c>
      <c r="I36" s="14">
        <f>IF(OR($A36="",$C36=""),"",IF(COUNTIFS(Capacity!$A$5:$A$204,$A36,Capacity!$B$5:$B$204,$C36)=0,"No capacity row — hours invisible",""))</f>
        <v/>
      </c>
    </row>
    <row r="37">
      <c r="A37" s="9" t="n"/>
      <c r="B37" s="9" t="n"/>
      <c r="C37" s="6" t="n"/>
      <c r="D37" s="10" t="n"/>
      <c r="E37" s="9" t="n"/>
      <c r="F37" s="9" t="n"/>
      <c r="G37" s="11">
        <f>IF(OR($A37="",$C37=""),"",SUMIFS(Capacity!$F$5:$F$204,Capacity!$A$5:$A$204,$A37,Capacity!$B$5:$B$204,$C37))</f>
        <v/>
      </c>
      <c r="H37" s="18">
        <f>IF($A37="","",IFERROR($D37/$G37,0))</f>
        <v/>
      </c>
      <c r="I37" s="14">
        <f>IF(OR($A37="",$C37=""),"",IF(COUNTIFS(Capacity!$A$5:$A$204,$A37,Capacity!$B$5:$B$204,$C37)=0,"No capacity row — hours invisible",""))</f>
        <v/>
      </c>
    </row>
    <row r="38">
      <c r="A38" s="9" t="n"/>
      <c r="B38" s="9" t="n"/>
      <c r="C38" s="6" t="n"/>
      <c r="D38" s="10" t="n"/>
      <c r="E38" s="9" t="n"/>
      <c r="F38" s="9" t="n"/>
      <c r="G38" s="11">
        <f>IF(OR($A38="",$C38=""),"",SUMIFS(Capacity!$F$5:$F$204,Capacity!$A$5:$A$204,$A38,Capacity!$B$5:$B$204,$C38))</f>
        <v/>
      </c>
      <c r="H38" s="18">
        <f>IF($A38="","",IFERROR($D38/$G38,0))</f>
        <v/>
      </c>
      <c r="I38" s="14">
        <f>IF(OR($A38="",$C38=""),"",IF(COUNTIFS(Capacity!$A$5:$A$204,$A38,Capacity!$B$5:$B$204,$C38)=0,"No capacity row — hours invisible",""))</f>
        <v/>
      </c>
    </row>
    <row r="39">
      <c r="A39" s="9" t="n"/>
      <c r="B39" s="9" t="n"/>
      <c r="C39" s="6" t="n"/>
      <c r="D39" s="10" t="n"/>
      <c r="E39" s="9" t="n"/>
      <c r="F39" s="9" t="n"/>
      <c r="G39" s="11">
        <f>IF(OR($A39="",$C39=""),"",SUMIFS(Capacity!$F$5:$F$204,Capacity!$A$5:$A$204,$A39,Capacity!$B$5:$B$204,$C39))</f>
        <v/>
      </c>
      <c r="H39" s="18">
        <f>IF($A39="","",IFERROR($D39/$G39,0))</f>
        <v/>
      </c>
      <c r="I39" s="14">
        <f>IF(OR($A39="",$C39=""),"",IF(COUNTIFS(Capacity!$A$5:$A$204,$A39,Capacity!$B$5:$B$204,$C39)=0,"No capacity row — hours invisible",""))</f>
        <v/>
      </c>
    </row>
    <row r="40">
      <c r="A40" s="9" t="n"/>
      <c r="B40" s="9" t="n"/>
      <c r="C40" s="6" t="n"/>
      <c r="D40" s="10" t="n"/>
      <c r="E40" s="9" t="n"/>
      <c r="F40" s="9" t="n"/>
      <c r="G40" s="11">
        <f>IF(OR($A40="",$C40=""),"",SUMIFS(Capacity!$F$5:$F$204,Capacity!$A$5:$A$204,$A40,Capacity!$B$5:$B$204,$C40))</f>
        <v/>
      </c>
      <c r="H40" s="18">
        <f>IF($A40="","",IFERROR($D40/$G40,0))</f>
        <v/>
      </c>
      <c r="I40" s="14">
        <f>IF(OR($A40="",$C40=""),"",IF(COUNTIFS(Capacity!$A$5:$A$204,$A40,Capacity!$B$5:$B$204,$C40)=0,"No capacity row — hours invisible",""))</f>
        <v/>
      </c>
    </row>
    <row r="41">
      <c r="A41" s="9" t="n"/>
      <c r="B41" s="9" t="n"/>
      <c r="C41" s="6" t="n"/>
      <c r="D41" s="10" t="n"/>
      <c r="E41" s="9" t="n"/>
      <c r="F41" s="9" t="n"/>
      <c r="G41" s="11">
        <f>IF(OR($A41="",$C41=""),"",SUMIFS(Capacity!$F$5:$F$204,Capacity!$A$5:$A$204,$A41,Capacity!$B$5:$B$204,$C41))</f>
        <v/>
      </c>
      <c r="H41" s="18">
        <f>IF($A41="","",IFERROR($D41/$G41,0))</f>
        <v/>
      </c>
      <c r="I41" s="14">
        <f>IF(OR($A41="",$C41=""),"",IF(COUNTIFS(Capacity!$A$5:$A$204,$A41,Capacity!$B$5:$B$204,$C41)=0,"No capacity row — hours invisible",""))</f>
        <v/>
      </c>
    </row>
    <row r="42">
      <c r="A42" s="9" t="n"/>
      <c r="B42" s="9" t="n"/>
      <c r="C42" s="6" t="n"/>
      <c r="D42" s="10" t="n"/>
      <c r="E42" s="9" t="n"/>
      <c r="F42" s="9" t="n"/>
      <c r="G42" s="11">
        <f>IF(OR($A42="",$C42=""),"",SUMIFS(Capacity!$F$5:$F$204,Capacity!$A$5:$A$204,$A42,Capacity!$B$5:$B$204,$C42))</f>
        <v/>
      </c>
      <c r="H42" s="18">
        <f>IF($A42="","",IFERROR($D42/$G42,0))</f>
        <v/>
      </c>
      <c r="I42" s="14">
        <f>IF(OR($A42="",$C42=""),"",IF(COUNTIFS(Capacity!$A$5:$A$204,$A42,Capacity!$B$5:$B$204,$C42)=0,"No capacity row — hours invisible",""))</f>
        <v/>
      </c>
    </row>
    <row r="43">
      <c r="A43" s="9" t="n"/>
      <c r="B43" s="9" t="n"/>
      <c r="C43" s="6" t="n"/>
      <c r="D43" s="10" t="n"/>
      <c r="E43" s="9" t="n"/>
      <c r="F43" s="9" t="n"/>
      <c r="G43" s="11">
        <f>IF(OR($A43="",$C43=""),"",SUMIFS(Capacity!$F$5:$F$204,Capacity!$A$5:$A$204,$A43,Capacity!$B$5:$B$204,$C43))</f>
        <v/>
      </c>
      <c r="H43" s="18">
        <f>IF($A43="","",IFERROR($D43/$G43,0))</f>
        <v/>
      </c>
      <c r="I43" s="14">
        <f>IF(OR($A43="",$C43=""),"",IF(COUNTIFS(Capacity!$A$5:$A$204,$A43,Capacity!$B$5:$B$204,$C43)=0,"No capacity row — hours invisible",""))</f>
        <v/>
      </c>
    </row>
    <row r="44">
      <c r="A44" s="9" t="n"/>
      <c r="B44" s="9" t="n"/>
      <c r="C44" s="6" t="n"/>
      <c r="D44" s="10" t="n"/>
      <c r="E44" s="9" t="n"/>
      <c r="F44" s="9" t="n"/>
      <c r="G44" s="11">
        <f>IF(OR($A44="",$C44=""),"",SUMIFS(Capacity!$F$5:$F$204,Capacity!$A$5:$A$204,$A44,Capacity!$B$5:$B$204,$C44))</f>
        <v/>
      </c>
      <c r="H44" s="18">
        <f>IF($A44="","",IFERROR($D44/$G44,0))</f>
        <v/>
      </c>
      <c r="I44" s="14">
        <f>IF(OR($A44="",$C44=""),"",IF(COUNTIFS(Capacity!$A$5:$A$204,$A44,Capacity!$B$5:$B$204,$C44)=0,"No capacity row — hours invisible",""))</f>
        <v/>
      </c>
    </row>
    <row r="45">
      <c r="A45" s="9" t="n"/>
      <c r="B45" s="9" t="n"/>
      <c r="C45" s="6" t="n"/>
      <c r="D45" s="10" t="n"/>
      <c r="E45" s="9" t="n"/>
      <c r="F45" s="9" t="n"/>
      <c r="G45" s="11">
        <f>IF(OR($A45="",$C45=""),"",SUMIFS(Capacity!$F$5:$F$204,Capacity!$A$5:$A$204,$A45,Capacity!$B$5:$B$204,$C45))</f>
        <v/>
      </c>
      <c r="H45" s="18">
        <f>IF($A45="","",IFERROR($D45/$G45,0))</f>
        <v/>
      </c>
      <c r="I45" s="14">
        <f>IF(OR($A45="",$C45=""),"",IF(COUNTIFS(Capacity!$A$5:$A$204,$A45,Capacity!$B$5:$B$204,$C45)=0,"No capacity row — hours invisible",""))</f>
        <v/>
      </c>
    </row>
    <row r="46">
      <c r="A46" s="9" t="n"/>
      <c r="B46" s="9" t="n"/>
      <c r="C46" s="6" t="n"/>
      <c r="D46" s="10" t="n"/>
      <c r="E46" s="9" t="n"/>
      <c r="F46" s="9" t="n"/>
      <c r="G46" s="11">
        <f>IF(OR($A46="",$C46=""),"",SUMIFS(Capacity!$F$5:$F$204,Capacity!$A$5:$A$204,$A46,Capacity!$B$5:$B$204,$C46))</f>
        <v/>
      </c>
      <c r="H46" s="18">
        <f>IF($A46="","",IFERROR($D46/$G46,0))</f>
        <v/>
      </c>
      <c r="I46" s="14">
        <f>IF(OR($A46="",$C46=""),"",IF(COUNTIFS(Capacity!$A$5:$A$204,$A46,Capacity!$B$5:$B$204,$C46)=0,"No capacity row — hours invisible",""))</f>
        <v/>
      </c>
    </row>
    <row r="47">
      <c r="A47" s="9" t="n"/>
      <c r="B47" s="9" t="n"/>
      <c r="C47" s="6" t="n"/>
      <c r="D47" s="10" t="n"/>
      <c r="E47" s="9" t="n"/>
      <c r="F47" s="9" t="n"/>
      <c r="G47" s="11">
        <f>IF(OR($A47="",$C47=""),"",SUMIFS(Capacity!$F$5:$F$204,Capacity!$A$5:$A$204,$A47,Capacity!$B$5:$B$204,$C47))</f>
        <v/>
      </c>
      <c r="H47" s="18">
        <f>IF($A47="","",IFERROR($D47/$G47,0))</f>
        <v/>
      </c>
      <c r="I47" s="14">
        <f>IF(OR($A47="",$C47=""),"",IF(COUNTIFS(Capacity!$A$5:$A$204,$A47,Capacity!$B$5:$B$204,$C47)=0,"No capacity row — hours invisible",""))</f>
        <v/>
      </c>
    </row>
    <row r="48">
      <c r="A48" s="9" t="n"/>
      <c r="B48" s="9" t="n"/>
      <c r="C48" s="6" t="n"/>
      <c r="D48" s="10" t="n"/>
      <c r="E48" s="9" t="n"/>
      <c r="F48" s="9" t="n"/>
      <c r="G48" s="11">
        <f>IF(OR($A48="",$C48=""),"",SUMIFS(Capacity!$F$5:$F$204,Capacity!$A$5:$A$204,$A48,Capacity!$B$5:$B$204,$C48))</f>
        <v/>
      </c>
      <c r="H48" s="18">
        <f>IF($A48="","",IFERROR($D48/$G48,0))</f>
        <v/>
      </c>
      <c r="I48" s="14">
        <f>IF(OR($A48="",$C48=""),"",IF(COUNTIFS(Capacity!$A$5:$A$204,$A48,Capacity!$B$5:$B$204,$C48)=0,"No capacity row — hours invisible",""))</f>
        <v/>
      </c>
    </row>
    <row r="49">
      <c r="A49" s="9" t="n"/>
      <c r="B49" s="9" t="n"/>
      <c r="C49" s="6" t="n"/>
      <c r="D49" s="10" t="n"/>
      <c r="E49" s="9" t="n"/>
      <c r="F49" s="9" t="n"/>
      <c r="G49" s="11">
        <f>IF(OR($A49="",$C49=""),"",SUMIFS(Capacity!$F$5:$F$204,Capacity!$A$5:$A$204,$A49,Capacity!$B$5:$B$204,$C49))</f>
        <v/>
      </c>
      <c r="H49" s="18">
        <f>IF($A49="","",IFERROR($D49/$G49,0))</f>
        <v/>
      </c>
      <c r="I49" s="14">
        <f>IF(OR($A49="",$C49=""),"",IF(COUNTIFS(Capacity!$A$5:$A$204,$A49,Capacity!$B$5:$B$204,$C49)=0,"No capacity row — hours invisible",""))</f>
        <v/>
      </c>
    </row>
    <row r="50">
      <c r="A50" s="9" t="n"/>
      <c r="B50" s="9" t="n"/>
      <c r="C50" s="6" t="n"/>
      <c r="D50" s="10" t="n"/>
      <c r="E50" s="9" t="n"/>
      <c r="F50" s="9" t="n"/>
      <c r="G50" s="11">
        <f>IF(OR($A50="",$C50=""),"",SUMIFS(Capacity!$F$5:$F$204,Capacity!$A$5:$A$204,$A50,Capacity!$B$5:$B$204,$C50))</f>
        <v/>
      </c>
      <c r="H50" s="18">
        <f>IF($A50="","",IFERROR($D50/$G50,0))</f>
        <v/>
      </c>
      <c r="I50" s="14">
        <f>IF(OR($A50="",$C50=""),"",IF(COUNTIFS(Capacity!$A$5:$A$204,$A50,Capacity!$B$5:$B$204,$C50)=0,"No capacity row — hours invisible",""))</f>
        <v/>
      </c>
    </row>
    <row r="51">
      <c r="A51" s="9" t="n"/>
      <c r="B51" s="9" t="n"/>
      <c r="C51" s="6" t="n"/>
      <c r="D51" s="10" t="n"/>
      <c r="E51" s="9" t="n"/>
      <c r="F51" s="9" t="n"/>
      <c r="G51" s="11">
        <f>IF(OR($A51="",$C51=""),"",SUMIFS(Capacity!$F$5:$F$204,Capacity!$A$5:$A$204,$A51,Capacity!$B$5:$B$204,$C51))</f>
        <v/>
      </c>
      <c r="H51" s="18">
        <f>IF($A51="","",IFERROR($D51/$G51,0))</f>
        <v/>
      </c>
      <c r="I51" s="14">
        <f>IF(OR($A51="",$C51=""),"",IF(COUNTIFS(Capacity!$A$5:$A$204,$A51,Capacity!$B$5:$B$204,$C51)=0,"No capacity row — hours invisible",""))</f>
        <v/>
      </c>
    </row>
    <row r="52">
      <c r="A52" s="9" t="n"/>
      <c r="B52" s="9" t="n"/>
      <c r="C52" s="6" t="n"/>
      <c r="D52" s="10" t="n"/>
      <c r="E52" s="9" t="n"/>
      <c r="F52" s="9" t="n"/>
      <c r="G52" s="11">
        <f>IF(OR($A52="",$C52=""),"",SUMIFS(Capacity!$F$5:$F$204,Capacity!$A$5:$A$204,$A52,Capacity!$B$5:$B$204,$C52))</f>
        <v/>
      </c>
      <c r="H52" s="18">
        <f>IF($A52="","",IFERROR($D52/$G52,0))</f>
        <v/>
      </c>
      <c r="I52" s="14">
        <f>IF(OR($A52="",$C52=""),"",IF(COUNTIFS(Capacity!$A$5:$A$204,$A52,Capacity!$B$5:$B$204,$C52)=0,"No capacity row — hours invisible",""))</f>
        <v/>
      </c>
    </row>
    <row r="53">
      <c r="A53" s="9" t="n"/>
      <c r="B53" s="9" t="n"/>
      <c r="C53" s="6" t="n"/>
      <c r="D53" s="10" t="n"/>
      <c r="E53" s="9" t="n"/>
      <c r="F53" s="9" t="n"/>
      <c r="G53" s="11">
        <f>IF(OR($A53="",$C53=""),"",SUMIFS(Capacity!$F$5:$F$204,Capacity!$A$5:$A$204,$A53,Capacity!$B$5:$B$204,$C53))</f>
        <v/>
      </c>
      <c r="H53" s="18">
        <f>IF($A53="","",IFERROR($D53/$G53,0))</f>
        <v/>
      </c>
      <c r="I53" s="14">
        <f>IF(OR($A53="",$C53=""),"",IF(COUNTIFS(Capacity!$A$5:$A$204,$A53,Capacity!$B$5:$B$204,$C53)=0,"No capacity row — hours invisible",""))</f>
        <v/>
      </c>
    </row>
    <row r="54">
      <c r="A54" s="9" t="n"/>
      <c r="B54" s="9" t="n"/>
      <c r="C54" s="6" t="n"/>
      <c r="D54" s="10" t="n"/>
      <c r="E54" s="9" t="n"/>
      <c r="F54" s="9" t="n"/>
      <c r="G54" s="11">
        <f>IF(OR($A54="",$C54=""),"",SUMIFS(Capacity!$F$5:$F$204,Capacity!$A$5:$A$204,$A54,Capacity!$B$5:$B$204,$C54))</f>
        <v/>
      </c>
      <c r="H54" s="18">
        <f>IF($A54="","",IFERROR($D54/$G54,0))</f>
        <v/>
      </c>
      <c r="I54" s="14">
        <f>IF(OR($A54="",$C54=""),"",IF(COUNTIFS(Capacity!$A$5:$A$204,$A54,Capacity!$B$5:$B$204,$C54)=0,"No capacity row — hours invisible",""))</f>
        <v/>
      </c>
    </row>
    <row r="55">
      <c r="A55" s="9" t="n"/>
      <c r="B55" s="9" t="n"/>
      <c r="C55" s="6" t="n"/>
      <c r="D55" s="10" t="n"/>
      <c r="E55" s="9" t="n"/>
      <c r="F55" s="9" t="n"/>
      <c r="G55" s="11">
        <f>IF(OR($A55="",$C55=""),"",SUMIFS(Capacity!$F$5:$F$204,Capacity!$A$5:$A$204,$A55,Capacity!$B$5:$B$204,$C55))</f>
        <v/>
      </c>
      <c r="H55" s="18">
        <f>IF($A55="","",IFERROR($D55/$G55,0))</f>
        <v/>
      </c>
      <c r="I55" s="14">
        <f>IF(OR($A55="",$C55=""),"",IF(COUNTIFS(Capacity!$A$5:$A$204,$A55,Capacity!$B$5:$B$204,$C55)=0,"No capacity row — hours invisible",""))</f>
        <v/>
      </c>
    </row>
    <row r="56">
      <c r="A56" s="9" t="n"/>
      <c r="B56" s="9" t="n"/>
      <c r="C56" s="6" t="n"/>
      <c r="D56" s="10" t="n"/>
      <c r="E56" s="9" t="n"/>
      <c r="F56" s="9" t="n"/>
      <c r="G56" s="11">
        <f>IF(OR($A56="",$C56=""),"",SUMIFS(Capacity!$F$5:$F$204,Capacity!$A$5:$A$204,$A56,Capacity!$B$5:$B$204,$C56))</f>
        <v/>
      </c>
      <c r="H56" s="18">
        <f>IF($A56="","",IFERROR($D56/$G56,0))</f>
        <v/>
      </c>
      <c r="I56" s="14">
        <f>IF(OR($A56="",$C56=""),"",IF(COUNTIFS(Capacity!$A$5:$A$204,$A56,Capacity!$B$5:$B$204,$C56)=0,"No capacity row — hours invisible",""))</f>
        <v/>
      </c>
    </row>
    <row r="57">
      <c r="A57" s="9" t="n"/>
      <c r="B57" s="9" t="n"/>
      <c r="C57" s="6" t="n"/>
      <c r="D57" s="10" t="n"/>
      <c r="E57" s="9" t="n"/>
      <c r="F57" s="9" t="n"/>
      <c r="G57" s="11">
        <f>IF(OR($A57="",$C57=""),"",SUMIFS(Capacity!$F$5:$F$204,Capacity!$A$5:$A$204,$A57,Capacity!$B$5:$B$204,$C57))</f>
        <v/>
      </c>
      <c r="H57" s="18">
        <f>IF($A57="","",IFERROR($D57/$G57,0))</f>
        <v/>
      </c>
      <c r="I57" s="14">
        <f>IF(OR($A57="",$C57=""),"",IF(COUNTIFS(Capacity!$A$5:$A$204,$A57,Capacity!$B$5:$B$204,$C57)=0,"No capacity row — hours invisible",""))</f>
        <v/>
      </c>
    </row>
    <row r="58">
      <c r="A58" s="9" t="n"/>
      <c r="B58" s="9" t="n"/>
      <c r="C58" s="6" t="n"/>
      <c r="D58" s="10" t="n"/>
      <c r="E58" s="9" t="n"/>
      <c r="F58" s="9" t="n"/>
      <c r="G58" s="11">
        <f>IF(OR($A58="",$C58=""),"",SUMIFS(Capacity!$F$5:$F$204,Capacity!$A$5:$A$204,$A58,Capacity!$B$5:$B$204,$C58))</f>
        <v/>
      </c>
      <c r="H58" s="18">
        <f>IF($A58="","",IFERROR($D58/$G58,0))</f>
        <v/>
      </c>
      <c r="I58" s="14">
        <f>IF(OR($A58="",$C58=""),"",IF(COUNTIFS(Capacity!$A$5:$A$204,$A58,Capacity!$B$5:$B$204,$C58)=0,"No capacity row — hours invisible",""))</f>
        <v/>
      </c>
    </row>
    <row r="59">
      <c r="A59" s="9" t="n"/>
      <c r="B59" s="9" t="n"/>
      <c r="C59" s="6" t="n"/>
      <c r="D59" s="10" t="n"/>
      <c r="E59" s="9" t="n"/>
      <c r="F59" s="9" t="n"/>
      <c r="G59" s="11">
        <f>IF(OR($A59="",$C59=""),"",SUMIFS(Capacity!$F$5:$F$204,Capacity!$A$5:$A$204,$A59,Capacity!$B$5:$B$204,$C59))</f>
        <v/>
      </c>
      <c r="H59" s="18">
        <f>IF($A59="","",IFERROR($D59/$G59,0))</f>
        <v/>
      </c>
      <c r="I59" s="14">
        <f>IF(OR($A59="",$C59=""),"",IF(COUNTIFS(Capacity!$A$5:$A$204,$A59,Capacity!$B$5:$B$204,$C59)=0,"No capacity row — hours invisible",""))</f>
        <v/>
      </c>
    </row>
    <row r="60">
      <c r="A60" s="9" t="n"/>
      <c r="B60" s="9" t="n"/>
      <c r="C60" s="6" t="n"/>
      <c r="D60" s="10" t="n"/>
      <c r="E60" s="9" t="n"/>
      <c r="F60" s="9" t="n"/>
      <c r="G60" s="11">
        <f>IF(OR($A60="",$C60=""),"",SUMIFS(Capacity!$F$5:$F$204,Capacity!$A$5:$A$204,$A60,Capacity!$B$5:$B$204,$C60))</f>
        <v/>
      </c>
      <c r="H60" s="18">
        <f>IF($A60="","",IFERROR($D60/$G60,0))</f>
        <v/>
      </c>
      <c r="I60" s="14">
        <f>IF(OR($A60="",$C60=""),"",IF(COUNTIFS(Capacity!$A$5:$A$204,$A60,Capacity!$B$5:$B$204,$C60)=0,"No capacity row — hours invisible",""))</f>
        <v/>
      </c>
    </row>
    <row r="61">
      <c r="A61" s="9" t="n"/>
      <c r="B61" s="9" t="n"/>
      <c r="C61" s="6" t="n"/>
      <c r="D61" s="10" t="n"/>
      <c r="E61" s="9" t="n"/>
      <c r="F61" s="9" t="n"/>
      <c r="G61" s="11">
        <f>IF(OR($A61="",$C61=""),"",SUMIFS(Capacity!$F$5:$F$204,Capacity!$A$5:$A$204,$A61,Capacity!$B$5:$B$204,$C61))</f>
        <v/>
      </c>
      <c r="H61" s="18">
        <f>IF($A61="","",IFERROR($D61/$G61,0))</f>
        <v/>
      </c>
      <c r="I61" s="14">
        <f>IF(OR($A61="",$C61=""),"",IF(COUNTIFS(Capacity!$A$5:$A$204,$A61,Capacity!$B$5:$B$204,$C61)=0,"No capacity row — hours invisible",""))</f>
        <v/>
      </c>
    </row>
    <row r="62">
      <c r="A62" s="9" t="n"/>
      <c r="B62" s="9" t="n"/>
      <c r="C62" s="6" t="n"/>
      <c r="D62" s="10" t="n"/>
      <c r="E62" s="9" t="n"/>
      <c r="F62" s="9" t="n"/>
      <c r="G62" s="11">
        <f>IF(OR($A62="",$C62=""),"",SUMIFS(Capacity!$F$5:$F$204,Capacity!$A$5:$A$204,$A62,Capacity!$B$5:$B$204,$C62))</f>
        <v/>
      </c>
      <c r="H62" s="18">
        <f>IF($A62="","",IFERROR($D62/$G62,0))</f>
        <v/>
      </c>
      <c r="I62" s="14">
        <f>IF(OR($A62="",$C62=""),"",IF(COUNTIFS(Capacity!$A$5:$A$204,$A62,Capacity!$B$5:$B$204,$C62)=0,"No capacity row — hours invisible",""))</f>
        <v/>
      </c>
    </row>
    <row r="63">
      <c r="A63" s="9" t="n"/>
      <c r="B63" s="9" t="n"/>
      <c r="C63" s="6" t="n"/>
      <c r="D63" s="10" t="n"/>
      <c r="E63" s="9" t="n"/>
      <c r="F63" s="9" t="n"/>
      <c r="G63" s="11">
        <f>IF(OR($A63="",$C63=""),"",SUMIFS(Capacity!$F$5:$F$204,Capacity!$A$5:$A$204,$A63,Capacity!$B$5:$B$204,$C63))</f>
        <v/>
      </c>
      <c r="H63" s="18">
        <f>IF($A63="","",IFERROR($D63/$G63,0))</f>
        <v/>
      </c>
      <c r="I63" s="14">
        <f>IF(OR($A63="",$C63=""),"",IF(COUNTIFS(Capacity!$A$5:$A$204,$A63,Capacity!$B$5:$B$204,$C63)=0,"No capacity row — hours invisible",""))</f>
        <v/>
      </c>
    </row>
    <row r="64">
      <c r="A64" s="9" t="n"/>
      <c r="B64" s="9" t="n"/>
      <c r="C64" s="6" t="n"/>
      <c r="D64" s="10" t="n"/>
      <c r="E64" s="9" t="n"/>
      <c r="F64" s="9" t="n"/>
      <c r="G64" s="11">
        <f>IF(OR($A64="",$C64=""),"",SUMIFS(Capacity!$F$5:$F$204,Capacity!$A$5:$A$204,$A64,Capacity!$B$5:$B$204,$C64))</f>
        <v/>
      </c>
      <c r="H64" s="18">
        <f>IF($A64="","",IFERROR($D64/$G64,0))</f>
        <v/>
      </c>
      <c r="I64" s="14">
        <f>IF(OR($A64="",$C64=""),"",IF(COUNTIFS(Capacity!$A$5:$A$204,$A64,Capacity!$B$5:$B$204,$C64)=0,"No capacity row — hours invisible",""))</f>
        <v/>
      </c>
    </row>
    <row r="65">
      <c r="A65" s="9" t="n"/>
      <c r="B65" s="9" t="n"/>
      <c r="C65" s="6" t="n"/>
      <c r="D65" s="10" t="n"/>
      <c r="E65" s="9" t="n"/>
      <c r="F65" s="9" t="n"/>
      <c r="G65" s="11">
        <f>IF(OR($A65="",$C65=""),"",SUMIFS(Capacity!$F$5:$F$204,Capacity!$A$5:$A$204,$A65,Capacity!$B$5:$B$204,$C65))</f>
        <v/>
      </c>
      <c r="H65" s="18">
        <f>IF($A65="","",IFERROR($D65/$G65,0))</f>
        <v/>
      </c>
      <c r="I65" s="14">
        <f>IF(OR($A65="",$C65=""),"",IF(COUNTIFS(Capacity!$A$5:$A$204,$A65,Capacity!$B$5:$B$204,$C65)=0,"No capacity row — hours invisible",""))</f>
        <v/>
      </c>
    </row>
    <row r="66">
      <c r="A66" s="9" t="n"/>
      <c r="B66" s="9" t="n"/>
      <c r="C66" s="6" t="n"/>
      <c r="D66" s="10" t="n"/>
      <c r="E66" s="9" t="n"/>
      <c r="F66" s="9" t="n"/>
      <c r="G66" s="11">
        <f>IF(OR($A66="",$C66=""),"",SUMIFS(Capacity!$F$5:$F$204,Capacity!$A$5:$A$204,$A66,Capacity!$B$5:$B$204,$C66))</f>
        <v/>
      </c>
      <c r="H66" s="18">
        <f>IF($A66="","",IFERROR($D66/$G66,0))</f>
        <v/>
      </c>
      <c r="I66" s="14">
        <f>IF(OR($A66="",$C66=""),"",IF(COUNTIFS(Capacity!$A$5:$A$204,$A66,Capacity!$B$5:$B$204,$C66)=0,"No capacity row — hours invisible",""))</f>
        <v/>
      </c>
    </row>
    <row r="67">
      <c r="A67" s="9" t="n"/>
      <c r="B67" s="9" t="n"/>
      <c r="C67" s="6" t="n"/>
      <c r="D67" s="10" t="n"/>
      <c r="E67" s="9" t="n"/>
      <c r="F67" s="9" t="n"/>
      <c r="G67" s="11">
        <f>IF(OR($A67="",$C67=""),"",SUMIFS(Capacity!$F$5:$F$204,Capacity!$A$5:$A$204,$A67,Capacity!$B$5:$B$204,$C67))</f>
        <v/>
      </c>
      <c r="H67" s="18">
        <f>IF($A67="","",IFERROR($D67/$G67,0))</f>
        <v/>
      </c>
      <c r="I67" s="14">
        <f>IF(OR($A67="",$C67=""),"",IF(COUNTIFS(Capacity!$A$5:$A$204,$A67,Capacity!$B$5:$B$204,$C67)=0,"No capacity row — hours invisible",""))</f>
        <v/>
      </c>
    </row>
    <row r="68">
      <c r="A68" s="9" t="n"/>
      <c r="B68" s="9" t="n"/>
      <c r="C68" s="6" t="n"/>
      <c r="D68" s="10" t="n"/>
      <c r="E68" s="9" t="n"/>
      <c r="F68" s="9" t="n"/>
      <c r="G68" s="11">
        <f>IF(OR($A68="",$C68=""),"",SUMIFS(Capacity!$F$5:$F$204,Capacity!$A$5:$A$204,$A68,Capacity!$B$5:$B$204,$C68))</f>
        <v/>
      </c>
      <c r="H68" s="18">
        <f>IF($A68="","",IFERROR($D68/$G68,0))</f>
        <v/>
      </c>
      <c r="I68" s="14">
        <f>IF(OR($A68="",$C68=""),"",IF(COUNTIFS(Capacity!$A$5:$A$204,$A68,Capacity!$B$5:$B$204,$C68)=0,"No capacity row — hours invisible",""))</f>
        <v/>
      </c>
    </row>
    <row r="69">
      <c r="A69" s="9" t="n"/>
      <c r="B69" s="9" t="n"/>
      <c r="C69" s="6" t="n"/>
      <c r="D69" s="10" t="n"/>
      <c r="E69" s="9" t="n"/>
      <c r="F69" s="9" t="n"/>
      <c r="G69" s="11">
        <f>IF(OR($A69="",$C69=""),"",SUMIFS(Capacity!$F$5:$F$204,Capacity!$A$5:$A$204,$A69,Capacity!$B$5:$B$204,$C69))</f>
        <v/>
      </c>
      <c r="H69" s="18">
        <f>IF($A69="","",IFERROR($D69/$G69,0))</f>
        <v/>
      </c>
      <c r="I69" s="14">
        <f>IF(OR($A69="",$C69=""),"",IF(COUNTIFS(Capacity!$A$5:$A$204,$A69,Capacity!$B$5:$B$204,$C69)=0,"No capacity row — hours invisible",""))</f>
        <v/>
      </c>
    </row>
    <row r="70">
      <c r="A70" s="9" t="n"/>
      <c r="B70" s="9" t="n"/>
      <c r="C70" s="6" t="n"/>
      <c r="D70" s="10" t="n"/>
      <c r="E70" s="9" t="n"/>
      <c r="F70" s="9" t="n"/>
      <c r="G70" s="11">
        <f>IF(OR($A70="",$C70=""),"",SUMIFS(Capacity!$F$5:$F$204,Capacity!$A$5:$A$204,$A70,Capacity!$B$5:$B$204,$C70))</f>
        <v/>
      </c>
      <c r="H70" s="18">
        <f>IF($A70="","",IFERROR($D70/$G70,0))</f>
        <v/>
      </c>
      <c r="I70" s="14">
        <f>IF(OR($A70="",$C70=""),"",IF(COUNTIFS(Capacity!$A$5:$A$204,$A70,Capacity!$B$5:$B$204,$C70)=0,"No capacity row — hours invisible",""))</f>
        <v/>
      </c>
    </row>
    <row r="71">
      <c r="A71" s="9" t="n"/>
      <c r="B71" s="9" t="n"/>
      <c r="C71" s="6" t="n"/>
      <c r="D71" s="10" t="n"/>
      <c r="E71" s="9" t="n"/>
      <c r="F71" s="9" t="n"/>
      <c r="G71" s="11">
        <f>IF(OR($A71="",$C71=""),"",SUMIFS(Capacity!$F$5:$F$204,Capacity!$A$5:$A$204,$A71,Capacity!$B$5:$B$204,$C71))</f>
        <v/>
      </c>
      <c r="H71" s="18">
        <f>IF($A71="","",IFERROR($D71/$G71,0))</f>
        <v/>
      </c>
      <c r="I71" s="14">
        <f>IF(OR($A71="",$C71=""),"",IF(COUNTIFS(Capacity!$A$5:$A$204,$A71,Capacity!$B$5:$B$204,$C71)=0,"No capacity row — hours invisible",""))</f>
        <v/>
      </c>
    </row>
    <row r="72">
      <c r="A72" s="9" t="n"/>
      <c r="B72" s="9" t="n"/>
      <c r="C72" s="6" t="n"/>
      <c r="D72" s="10" t="n"/>
      <c r="E72" s="9" t="n"/>
      <c r="F72" s="9" t="n"/>
      <c r="G72" s="11">
        <f>IF(OR($A72="",$C72=""),"",SUMIFS(Capacity!$F$5:$F$204,Capacity!$A$5:$A$204,$A72,Capacity!$B$5:$B$204,$C72))</f>
        <v/>
      </c>
      <c r="H72" s="18">
        <f>IF($A72="","",IFERROR($D72/$G72,0))</f>
        <v/>
      </c>
      <c r="I72" s="14">
        <f>IF(OR($A72="",$C72=""),"",IF(COUNTIFS(Capacity!$A$5:$A$204,$A72,Capacity!$B$5:$B$204,$C72)=0,"No capacity row — hours invisible",""))</f>
        <v/>
      </c>
    </row>
    <row r="73">
      <c r="A73" s="9" t="n"/>
      <c r="B73" s="9" t="n"/>
      <c r="C73" s="6" t="n"/>
      <c r="D73" s="10" t="n"/>
      <c r="E73" s="9" t="n"/>
      <c r="F73" s="9" t="n"/>
      <c r="G73" s="11">
        <f>IF(OR($A73="",$C73=""),"",SUMIFS(Capacity!$F$5:$F$204,Capacity!$A$5:$A$204,$A73,Capacity!$B$5:$B$204,$C73))</f>
        <v/>
      </c>
      <c r="H73" s="18">
        <f>IF($A73="","",IFERROR($D73/$G73,0))</f>
        <v/>
      </c>
      <c r="I73" s="14">
        <f>IF(OR($A73="",$C73=""),"",IF(COUNTIFS(Capacity!$A$5:$A$204,$A73,Capacity!$B$5:$B$204,$C73)=0,"No capacity row — hours invisible",""))</f>
        <v/>
      </c>
    </row>
    <row r="74">
      <c r="A74" s="9" t="n"/>
      <c r="B74" s="9" t="n"/>
      <c r="C74" s="6" t="n"/>
      <c r="D74" s="10" t="n"/>
      <c r="E74" s="9" t="n"/>
      <c r="F74" s="9" t="n"/>
      <c r="G74" s="11">
        <f>IF(OR($A74="",$C74=""),"",SUMIFS(Capacity!$F$5:$F$204,Capacity!$A$5:$A$204,$A74,Capacity!$B$5:$B$204,$C74))</f>
        <v/>
      </c>
      <c r="H74" s="18">
        <f>IF($A74="","",IFERROR($D74/$G74,0))</f>
        <v/>
      </c>
      <c r="I74" s="14">
        <f>IF(OR($A74="",$C74=""),"",IF(COUNTIFS(Capacity!$A$5:$A$204,$A74,Capacity!$B$5:$B$204,$C74)=0,"No capacity row — hours invisible",""))</f>
        <v/>
      </c>
    </row>
    <row r="75">
      <c r="A75" s="9" t="n"/>
      <c r="B75" s="9" t="n"/>
      <c r="C75" s="6" t="n"/>
      <c r="D75" s="10" t="n"/>
      <c r="E75" s="9" t="n"/>
      <c r="F75" s="9" t="n"/>
      <c r="G75" s="11">
        <f>IF(OR($A75="",$C75=""),"",SUMIFS(Capacity!$F$5:$F$204,Capacity!$A$5:$A$204,$A75,Capacity!$B$5:$B$204,$C75))</f>
        <v/>
      </c>
      <c r="H75" s="18">
        <f>IF($A75="","",IFERROR($D75/$G75,0))</f>
        <v/>
      </c>
      <c r="I75" s="14">
        <f>IF(OR($A75="",$C75=""),"",IF(COUNTIFS(Capacity!$A$5:$A$204,$A75,Capacity!$B$5:$B$204,$C75)=0,"No capacity row — hours invisible",""))</f>
        <v/>
      </c>
    </row>
    <row r="76">
      <c r="A76" s="9" t="n"/>
      <c r="B76" s="9" t="n"/>
      <c r="C76" s="6" t="n"/>
      <c r="D76" s="10" t="n"/>
      <c r="E76" s="9" t="n"/>
      <c r="F76" s="9" t="n"/>
      <c r="G76" s="11">
        <f>IF(OR($A76="",$C76=""),"",SUMIFS(Capacity!$F$5:$F$204,Capacity!$A$5:$A$204,$A76,Capacity!$B$5:$B$204,$C76))</f>
        <v/>
      </c>
      <c r="H76" s="18">
        <f>IF($A76="","",IFERROR($D76/$G76,0))</f>
        <v/>
      </c>
      <c r="I76" s="14">
        <f>IF(OR($A76="",$C76=""),"",IF(COUNTIFS(Capacity!$A$5:$A$204,$A76,Capacity!$B$5:$B$204,$C76)=0,"No capacity row — hours invisible",""))</f>
        <v/>
      </c>
    </row>
    <row r="77">
      <c r="A77" s="9" t="n"/>
      <c r="B77" s="9" t="n"/>
      <c r="C77" s="6" t="n"/>
      <c r="D77" s="10" t="n"/>
      <c r="E77" s="9" t="n"/>
      <c r="F77" s="9" t="n"/>
      <c r="G77" s="11">
        <f>IF(OR($A77="",$C77=""),"",SUMIFS(Capacity!$F$5:$F$204,Capacity!$A$5:$A$204,$A77,Capacity!$B$5:$B$204,$C77))</f>
        <v/>
      </c>
      <c r="H77" s="18">
        <f>IF($A77="","",IFERROR($D77/$G77,0))</f>
        <v/>
      </c>
      <c r="I77" s="14">
        <f>IF(OR($A77="",$C77=""),"",IF(COUNTIFS(Capacity!$A$5:$A$204,$A77,Capacity!$B$5:$B$204,$C77)=0,"No capacity row — hours invisible",""))</f>
        <v/>
      </c>
    </row>
    <row r="78">
      <c r="A78" s="9" t="n"/>
      <c r="B78" s="9" t="n"/>
      <c r="C78" s="6" t="n"/>
      <c r="D78" s="10" t="n"/>
      <c r="E78" s="9" t="n"/>
      <c r="F78" s="9" t="n"/>
      <c r="G78" s="11">
        <f>IF(OR($A78="",$C78=""),"",SUMIFS(Capacity!$F$5:$F$204,Capacity!$A$5:$A$204,$A78,Capacity!$B$5:$B$204,$C78))</f>
        <v/>
      </c>
      <c r="H78" s="18">
        <f>IF($A78="","",IFERROR($D78/$G78,0))</f>
        <v/>
      </c>
      <c r="I78" s="14">
        <f>IF(OR($A78="",$C78=""),"",IF(COUNTIFS(Capacity!$A$5:$A$204,$A78,Capacity!$B$5:$B$204,$C78)=0,"No capacity row — hours invisible",""))</f>
        <v/>
      </c>
    </row>
    <row r="79">
      <c r="A79" s="9" t="n"/>
      <c r="B79" s="9" t="n"/>
      <c r="C79" s="6" t="n"/>
      <c r="D79" s="10" t="n"/>
      <c r="E79" s="9" t="n"/>
      <c r="F79" s="9" t="n"/>
      <c r="G79" s="11">
        <f>IF(OR($A79="",$C79=""),"",SUMIFS(Capacity!$F$5:$F$204,Capacity!$A$5:$A$204,$A79,Capacity!$B$5:$B$204,$C79))</f>
        <v/>
      </c>
      <c r="H79" s="18">
        <f>IF($A79="","",IFERROR($D79/$G79,0))</f>
        <v/>
      </c>
      <c r="I79" s="14">
        <f>IF(OR($A79="",$C79=""),"",IF(COUNTIFS(Capacity!$A$5:$A$204,$A79,Capacity!$B$5:$B$204,$C79)=0,"No capacity row — hours invisible",""))</f>
        <v/>
      </c>
    </row>
    <row r="80">
      <c r="A80" s="9" t="n"/>
      <c r="B80" s="9" t="n"/>
      <c r="C80" s="6" t="n"/>
      <c r="D80" s="10" t="n"/>
      <c r="E80" s="9" t="n"/>
      <c r="F80" s="9" t="n"/>
      <c r="G80" s="11">
        <f>IF(OR($A80="",$C80=""),"",SUMIFS(Capacity!$F$5:$F$204,Capacity!$A$5:$A$204,$A80,Capacity!$B$5:$B$204,$C80))</f>
        <v/>
      </c>
      <c r="H80" s="18">
        <f>IF($A80="","",IFERROR($D80/$G80,0))</f>
        <v/>
      </c>
      <c r="I80" s="14">
        <f>IF(OR($A80="",$C80=""),"",IF(COUNTIFS(Capacity!$A$5:$A$204,$A80,Capacity!$B$5:$B$204,$C80)=0,"No capacity row — hours invisible",""))</f>
        <v/>
      </c>
    </row>
    <row r="81">
      <c r="A81" s="9" t="n"/>
      <c r="B81" s="9" t="n"/>
      <c r="C81" s="6" t="n"/>
      <c r="D81" s="10" t="n"/>
      <c r="E81" s="9" t="n"/>
      <c r="F81" s="9" t="n"/>
      <c r="G81" s="11">
        <f>IF(OR($A81="",$C81=""),"",SUMIFS(Capacity!$F$5:$F$204,Capacity!$A$5:$A$204,$A81,Capacity!$B$5:$B$204,$C81))</f>
        <v/>
      </c>
      <c r="H81" s="18">
        <f>IF($A81="","",IFERROR($D81/$G81,0))</f>
        <v/>
      </c>
      <c r="I81" s="14">
        <f>IF(OR($A81="",$C81=""),"",IF(COUNTIFS(Capacity!$A$5:$A$204,$A81,Capacity!$B$5:$B$204,$C81)=0,"No capacity row — hours invisible",""))</f>
        <v/>
      </c>
    </row>
    <row r="82">
      <c r="A82" s="9" t="n"/>
      <c r="B82" s="9" t="n"/>
      <c r="C82" s="6" t="n"/>
      <c r="D82" s="10" t="n"/>
      <c r="E82" s="9" t="n"/>
      <c r="F82" s="9" t="n"/>
      <c r="G82" s="11">
        <f>IF(OR($A82="",$C82=""),"",SUMIFS(Capacity!$F$5:$F$204,Capacity!$A$5:$A$204,$A82,Capacity!$B$5:$B$204,$C82))</f>
        <v/>
      </c>
      <c r="H82" s="18">
        <f>IF($A82="","",IFERROR($D82/$G82,0))</f>
        <v/>
      </c>
      <c r="I82" s="14">
        <f>IF(OR($A82="",$C82=""),"",IF(COUNTIFS(Capacity!$A$5:$A$204,$A82,Capacity!$B$5:$B$204,$C82)=0,"No capacity row — hours invisible",""))</f>
        <v/>
      </c>
    </row>
    <row r="83">
      <c r="A83" s="9" t="n"/>
      <c r="B83" s="9" t="n"/>
      <c r="C83" s="6" t="n"/>
      <c r="D83" s="10" t="n"/>
      <c r="E83" s="9" t="n"/>
      <c r="F83" s="9" t="n"/>
      <c r="G83" s="11">
        <f>IF(OR($A83="",$C83=""),"",SUMIFS(Capacity!$F$5:$F$204,Capacity!$A$5:$A$204,$A83,Capacity!$B$5:$B$204,$C83))</f>
        <v/>
      </c>
      <c r="H83" s="18">
        <f>IF($A83="","",IFERROR($D83/$G83,0))</f>
        <v/>
      </c>
      <c r="I83" s="14">
        <f>IF(OR($A83="",$C83=""),"",IF(COUNTIFS(Capacity!$A$5:$A$204,$A83,Capacity!$B$5:$B$204,$C83)=0,"No capacity row — hours invisible",""))</f>
        <v/>
      </c>
    </row>
    <row r="84">
      <c r="A84" s="9" t="n"/>
      <c r="B84" s="9" t="n"/>
      <c r="C84" s="6" t="n"/>
      <c r="D84" s="10" t="n"/>
      <c r="E84" s="9" t="n"/>
      <c r="F84" s="9" t="n"/>
      <c r="G84" s="11">
        <f>IF(OR($A84="",$C84=""),"",SUMIFS(Capacity!$F$5:$F$204,Capacity!$A$5:$A$204,$A84,Capacity!$B$5:$B$204,$C84))</f>
        <v/>
      </c>
      <c r="H84" s="18">
        <f>IF($A84="","",IFERROR($D84/$G84,0))</f>
        <v/>
      </c>
      <c r="I84" s="14">
        <f>IF(OR($A84="",$C84=""),"",IF(COUNTIFS(Capacity!$A$5:$A$204,$A84,Capacity!$B$5:$B$204,$C84)=0,"No capacity row — hours invisible",""))</f>
        <v/>
      </c>
    </row>
    <row r="85">
      <c r="A85" s="9" t="n"/>
      <c r="B85" s="9" t="n"/>
      <c r="C85" s="6" t="n"/>
      <c r="D85" s="10" t="n"/>
      <c r="E85" s="9" t="n"/>
      <c r="F85" s="9" t="n"/>
      <c r="G85" s="11">
        <f>IF(OR($A85="",$C85=""),"",SUMIFS(Capacity!$F$5:$F$204,Capacity!$A$5:$A$204,$A85,Capacity!$B$5:$B$204,$C85))</f>
        <v/>
      </c>
      <c r="H85" s="18">
        <f>IF($A85="","",IFERROR($D85/$G85,0))</f>
        <v/>
      </c>
      <c r="I85" s="14">
        <f>IF(OR($A85="",$C85=""),"",IF(COUNTIFS(Capacity!$A$5:$A$204,$A85,Capacity!$B$5:$B$204,$C85)=0,"No capacity row — hours invisible",""))</f>
        <v/>
      </c>
    </row>
    <row r="86">
      <c r="A86" s="9" t="n"/>
      <c r="B86" s="9" t="n"/>
      <c r="C86" s="6" t="n"/>
      <c r="D86" s="10" t="n"/>
      <c r="E86" s="9" t="n"/>
      <c r="F86" s="9" t="n"/>
      <c r="G86" s="11">
        <f>IF(OR($A86="",$C86=""),"",SUMIFS(Capacity!$F$5:$F$204,Capacity!$A$5:$A$204,$A86,Capacity!$B$5:$B$204,$C86))</f>
        <v/>
      </c>
      <c r="H86" s="18">
        <f>IF($A86="","",IFERROR($D86/$G86,0))</f>
        <v/>
      </c>
      <c r="I86" s="14">
        <f>IF(OR($A86="",$C86=""),"",IF(COUNTIFS(Capacity!$A$5:$A$204,$A86,Capacity!$B$5:$B$204,$C86)=0,"No capacity row — hours invisible",""))</f>
        <v/>
      </c>
    </row>
    <row r="87">
      <c r="A87" s="9" t="n"/>
      <c r="B87" s="9" t="n"/>
      <c r="C87" s="6" t="n"/>
      <c r="D87" s="10" t="n"/>
      <c r="E87" s="9" t="n"/>
      <c r="F87" s="9" t="n"/>
      <c r="G87" s="11">
        <f>IF(OR($A87="",$C87=""),"",SUMIFS(Capacity!$F$5:$F$204,Capacity!$A$5:$A$204,$A87,Capacity!$B$5:$B$204,$C87))</f>
        <v/>
      </c>
      <c r="H87" s="18">
        <f>IF($A87="","",IFERROR($D87/$G87,0))</f>
        <v/>
      </c>
      <c r="I87" s="14">
        <f>IF(OR($A87="",$C87=""),"",IF(COUNTIFS(Capacity!$A$5:$A$204,$A87,Capacity!$B$5:$B$204,$C87)=0,"No capacity row — hours invisible",""))</f>
        <v/>
      </c>
    </row>
    <row r="88">
      <c r="A88" s="9" t="n"/>
      <c r="B88" s="9" t="n"/>
      <c r="C88" s="6" t="n"/>
      <c r="D88" s="10" t="n"/>
      <c r="E88" s="9" t="n"/>
      <c r="F88" s="9" t="n"/>
      <c r="G88" s="11">
        <f>IF(OR($A88="",$C88=""),"",SUMIFS(Capacity!$F$5:$F$204,Capacity!$A$5:$A$204,$A88,Capacity!$B$5:$B$204,$C88))</f>
        <v/>
      </c>
      <c r="H88" s="18">
        <f>IF($A88="","",IFERROR($D88/$G88,0))</f>
        <v/>
      </c>
      <c r="I88" s="14">
        <f>IF(OR($A88="",$C88=""),"",IF(COUNTIFS(Capacity!$A$5:$A$204,$A88,Capacity!$B$5:$B$204,$C88)=0,"No capacity row — hours invisible",""))</f>
        <v/>
      </c>
    </row>
    <row r="89">
      <c r="A89" s="9" t="n"/>
      <c r="B89" s="9" t="n"/>
      <c r="C89" s="6" t="n"/>
      <c r="D89" s="10" t="n"/>
      <c r="E89" s="9" t="n"/>
      <c r="F89" s="9" t="n"/>
      <c r="G89" s="11">
        <f>IF(OR($A89="",$C89=""),"",SUMIFS(Capacity!$F$5:$F$204,Capacity!$A$5:$A$204,$A89,Capacity!$B$5:$B$204,$C89))</f>
        <v/>
      </c>
      <c r="H89" s="18">
        <f>IF($A89="","",IFERROR($D89/$G89,0))</f>
        <v/>
      </c>
      <c r="I89" s="14">
        <f>IF(OR($A89="",$C89=""),"",IF(COUNTIFS(Capacity!$A$5:$A$204,$A89,Capacity!$B$5:$B$204,$C89)=0,"No capacity row — hours invisible",""))</f>
        <v/>
      </c>
    </row>
    <row r="90">
      <c r="A90" s="9" t="n"/>
      <c r="B90" s="9" t="n"/>
      <c r="C90" s="6" t="n"/>
      <c r="D90" s="10" t="n"/>
      <c r="E90" s="9" t="n"/>
      <c r="F90" s="9" t="n"/>
      <c r="G90" s="11">
        <f>IF(OR($A90="",$C90=""),"",SUMIFS(Capacity!$F$5:$F$204,Capacity!$A$5:$A$204,$A90,Capacity!$B$5:$B$204,$C90))</f>
        <v/>
      </c>
      <c r="H90" s="18">
        <f>IF($A90="","",IFERROR($D90/$G90,0))</f>
        <v/>
      </c>
      <c r="I90" s="14">
        <f>IF(OR($A90="",$C90=""),"",IF(COUNTIFS(Capacity!$A$5:$A$204,$A90,Capacity!$B$5:$B$204,$C90)=0,"No capacity row — hours invisible",""))</f>
        <v/>
      </c>
    </row>
    <row r="91">
      <c r="A91" s="9" t="n"/>
      <c r="B91" s="9" t="n"/>
      <c r="C91" s="6" t="n"/>
      <c r="D91" s="10" t="n"/>
      <c r="E91" s="9" t="n"/>
      <c r="F91" s="9" t="n"/>
      <c r="G91" s="11">
        <f>IF(OR($A91="",$C91=""),"",SUMIFS(Capacity!$F$5:$F$204,Capacity!$A$5:$A$204,$A91,Capacity!$B$5:$B$204,$C91))</f>
        <v/>
      </c>
      <c r="H91" s="18">
        <f>IF($A91="","",IFERROR($D91/$G91,0))</f>
        <v/>
      </c>
      <c r="I91" s="14">
        <f>IF(OR($A91="",$C91=""),"",IF(COUNTIFS(Capacity!$A$5:$A$204,$A91,Capacity!$B$5:$B$204,$C91)=0,"No capacity row — hours invisible",""))</f>
        <v/>
      </c>
    </row>
    <row r="92">
      <c r="A92" s="9" t="n"/>
      <c r="B92" s="9" t="n"/>
      <c r="C92" s="6" t="n"/>
      <c r="D92" s="10" t="n"/>
      <c r="E92" s="9" t="n"/>
      <c r="F92" s="9" t="n"/>
      <c r="G92" s="11">
        <f>IF(OR($A92="",$C92=""),"",SUMIFS(Capacity!$F$5:$F$204,Capacity!$A$5:$A$204,$A92,Capacity!$B$5:$B$204,$C92))</f>
        <v/>
      </c>
      <c r="H92" s="18">
        <f>IF($A92="","",IFERROR($D92/$G92,0))</f>
        <v/>
      </c>
      <c r="I92" s="14">
        <f>IF(OR($A92="",$C92=""),"",IF(COUNTIFS(Capacity!$A$5:$A$204,$A92,Capacity!$B$5:$B$204,$C92)=0,"No capacity row — hours invisible",""))</f>
        <v/>
      </c>
    </row>
    <row r="93">
      <c r="A93" s="9" t="n"/>
      <c r="B93" s="9" t="n"/>
      <c r="C93" s="6" t="n"/>
      <c r="D93" s="10" t="n"/>
      <c r="E93" s="9" t="n"/>
      <c r="F93" s="9" t="n"/>
      <c r="G93" s="11">
        <f>IF(OR($A93="",$C93=""),"",SUMIFS(Capacity!$F$5:$F$204,Capacity!$A$5:$A$204,$A93,Capacity!$B$5:$B$204,$C93))</f>
        <v/>
      </c>
      <c r="H93" s="18">
        <f>IF($A93="","",IFERROR($D93/$G93,0))</f>
        <v/>
      </c>
      <c r="I93" s="14">
        <f>IF(OR($A93="",$C93=""),"",IF(COUNTIFS(Capacity!$A$5:$A$204,$A93,Capacity!$B$5:$B$204,$C93)=0,"No capacity row — hours invisible",""))</f>
        <v/>
      </c>
    </row>
    <row r="94">
      <c r="A94" s="9" t="n"/>
      <c r="B94" s="9" t="n"/>
      <c r="C94" s="6" t="n"/>
      <c r="D94" s="10" t="n"/>
      <c r="E94" s="9" t="n"/>
      <c r="F94" s="9" t="n"/>
      <c r="G94" s="11">
        <f>IF(OR($A94="",$C94=""),"",SUMIFS(Capacity!$F$5:$F$204,Capacity!$A$5:$A$204,$A94,Capacity!$B$5:$B$204,$C94))</f>
        <v/>
      </c>
      <c r="H94" s="18">
        <f>IF($A94="","",IFERROR($D94/$G94,0))</f>
        <v/>
      </c>
      <c r="I94" s="14">
        <f>IF(OR($A94="",$C94=""),"",IF(COUNTIFS(Capacity!$A$5:$A$204,$A94,Capacity!$B$5:$B$204,$C94)=0,"No capacity row — hours invisible",""))</f>
        <v/>
      </c>
    </row>
    <row r="95">
      <c r="A95" s="9" t="n"/>
      <c r="B95" s="9" t="n"/>
      <c r="C95" s="6" t="n"/>
      <c r="D95" s="10" t="n"/>
      <c r="E95" s="9" t="n"/>
      <c r="F95" s="9" t="n"/>
      <c r="G95" s="11">
        <f>IF(OR($A95="",$C95=""),"",SUMIFS(Capacity!$F$5:$F$204,Capacity!$A$5:$A$204,$A95,Capacity!$B$5:$B$204,$C95))</f>
        <v/>
      </c>
      <c r="H95" s="18">
        <f>IF($A95="","",IFERROR($D95/$G95,0))</f>
        <v/>
      </c>
      <c r="I95" s="14">
        <f>IF(OR($A95="",$C95=""),"",IF(COUNTIFS(Capacity!$A$5:$A$204,$A95,Capacity!$B$5:$B$204,$C95)=0,"No capacity row — hours invisible",""))</f>
        <v/>
      </c>
    </row>
    <row r="96">
      <c r="A96" s="9" t="n"/>
      <c r="B96" s="9" t="n"/>
      <c r="C96" s="6" t="n"/>
      <c r="D96" s="10" t="n"/>
      <c r="E96" s="9" t="n"/>
      <c r="F96" s="9" t="n"/>
      <c r="G96" s="11">
        <f>IF(OR($A96="",$C96=""),"",SUMIFS(Capacity!$F$5:$F$204,Capacity!$A$5:$A$204,$A96,Capacity!$B$5:$B$204,$C96))</f>
        <v/>
      </c>
      <c r="H96" s="18">
        <f>IF($A96="","",IFERROR($D96/$G96,0))</f>
        <v/>
      </c>
      <c r="I96" s="14">
        <f>IF(OR($A96="",$C96=""),"",IF(COUNTIFS(Capacity!$A$5:$A$204,$A96,Capacity!$B$5:$B$204,$C96)=0,"No capacity row — hours invisible",""))</f>
        <v/>
      </c>
    </row>
    <row r="97">
      <c r="A97" s="9" t="n"/>
      <c r="B97" s="9" t="n"/>
      <c r="C97" s="6" t="n"/>
      <c r="D97" s="10" t="n"/>
      <c r="E97" s="9" t="n"/>
      <c r="F97" s="9" t="n"/>
      <c r="G97" s="11">
        <f>IF(OR($A97="",$C97=""),"",SUMIFS(Capacity!$F$5:$F$204,Capacity!$A$5:$A$204,$A97,Capacity!$B$5:$B$204,$C97))</f>
        <v/>
      </c>
      <c r="H97" s="18">
        <f>IF($A97="","",IFERROR($D97/$G97,0))</f>
        <v/>
      </c>
      <c r="I97" s="14">
        <f>IF(OR($A97="",$C97=""),"",IF(COUNTIFS(Capacity!$A$5:$A$204,$A97,Capacity!$B$5:$B$204,$C97)=0,"No capacity row — hours invisible",""))</f>
        <v/>
      </c>
    </row>
    <row r="98">
      <c r="A98" s="9" t="n"/>
      <c r="B98" s="9" t="n"/>
      <c r="C98" s="6" t="n"/>
      <c r="D98" s="10" t="n"/>
      <c r="E98" s="9" t="n"/>
      <c r="F98" s="9" t="n"/>
      <c r="G98" s="11">
        <f>IF(OR($A98="",$C98=""),"",SUMIFS(Capacity!$F$5:$F$204,Capacity!$A$5:$A$204,$A98,Capacity!$B$5:$B$204,$C98))</f>
        <v/>
      </c>
      <c r="H98" s="18">
        <f>IF($A98="","",IFERROR($D98/$G98,0))</f>
        <v/>
      </c>
      <c r="I98" s="14">
        <f>IF(OR($A98="",$C98=""),"",IF(COUNTIFS(Capacity!$A$5:$A$204,$A98,Capacity!$B$5:$B$204,$C98)=0,"No capacity row — hours invisible",""))</f>
        <v/>
      </c>
    </row>
    <row r="99">
      <c r="A99" s="9" t="n"/>
      <c r="B99" s="9" t="n"/>
      <c r="C99" s="6" t="n"/>
      <c r="D99" s="10" t="n"/>
      <c r="E99" s="9" t="n"/>
      <c r="F99" s="9" t="n"/>
      <c r="G99" s="11">
        <f>IF(OR($A99="",$C99=""),"",SUMIFS(Capacity!$F$5:$F$204,Capacity!$A$5:$A$204,$A99,Capacity!$B$5:$B$204,$C99))</f>
        <v/>
      </c>
      <c r="H99" s="18">
        <f>IF($A99="","",IFERROR($D99/$G99,0))</f>
        <v/>
      </c>
      <c r="I99" s="14">
        <f>IF(OR($A99="",$C99=""),"",IF(COUNTIFS(Capacity!$A$5:$A$204,$A99,Capacity!$B$5:$B$204,$C99)=0,"No capacity row — hours invisible",""))</f>
        <v/>
      </c>
    </row>
    <row r="100">
      <c r="A100" s="9" t="n"/>
      <c r="B100" s="9" t="n"/>
      <c r="C100" s="6" t="n"/>
      <c r="D100" s="10" t="n"/>
      <c r="E100" s="9" t="n"/>
      <c r="F100" s="9" t="n"/>
      <c r="G100" s="11">
        <f>IF(OR($A100="",$C100=""),"",SUMIFS(Capacity!$F$5:$F$204,Capacity!$A$5:$A$204,$A100,Capacity!$B$5:$B$204,$C100))</f>
        <v/>
      </c>
      <c r="H100" s="18">
        <f>IF($A100="","",IFERROR($D100/$G100,0))</f>
        <v/>
      </c>
      <c r="I100" s="14">
        <f>IF(OR($A100="",$C100=""),"",IF(COUNTIFS(Capacity!$A$5:$A$204,$A100,Capacity!$B$5:$B$204,$C100)=0,"No capacity row — hours invisible",""))</f>
        <v/>
      </c>
    </row>
    <row r="101">
      <c r="A101" s="9" t="n"/>
      <c r="B101" s="9" t="n"/>
      <c r="C101" s="6" t="n"/>
      <c r="D101" s="10" t="n"/>
      <c r="E101" s="9" t="n"/>
      <c r="F101" s="9" t="n"/>
      <c r="G101" s="11">
        <f>IF(OR($A101="",$C101=""),"",SUMIFS(Capacity!$F$5:$F$204,Capacity!$A$5:$A$204,$A101,Capacity!$B$5:$B$204,$C101))</f>
        <v/>
      </c>
      <c r="H101" s="18">
        <f>IF($A101="","",IFERROR($D101/$G101,0))</f>
        <v/>
      </c>
      <c r="I101" s="14">
        <f>IF(OR($A101="",$C101=""),"",IF(COUNTIFS(Capacity!$A$5:$A$204,$A101,Capacity!$B$5:$B$204,$C101)=0,"No capacity row — hours invisible",""))</f>
        <v/>
      </c>
    </row>
    <row r="102">
      <c r="A102" s="9" t="n"/>
      <c r="B102" s="9" t="n"/>
      <c r="C102" s="6" t="n"/>
      <c r="D102" s="10" t="n"/>
      <c r="E102" s="9" t="n"/>
      <c r="F102" s="9" t="n"/>
      <c r="G102" s="11">
        <f>IF(OR($A102="",$C102=""),"",SUMIFS(Capacity!$F$5:$F$204,Capacity!$A$5:$A$204,$A102,Capacity!$B$5:$B$204,$C102))</f>
        <v/>
      </c>
      <c r="H102" s="18">
        <f>IF($A102="","",IFERROR($D102/$G102,0))</f>
        <v/>
      </c>
      <c r="I102" s="14">
        <f>IF(OR($A102="",$C102=""),"",IF(COUNTIFS(Capacity!$A$5:$A$204,$A102,Capacity!$B$5:$B$204,$C102)=0,"No capacity row — hours invisible",""))</f>
        <v/>
      </c>
    </row>
    <row r="103">
      <c r="A103" s="9" t="n"/>
      <c r="B103" s="9" t="n"/>
      <c r="C103" s="6" t="n"/>
      <c r="D103" s="10" t="n"/>
      <c r="E103" s="9" t="n"/>
      <c r="F103" s="9" t="n"/>
      <c r="G103" s="11">
        <f>IF(OR($A103="",$C103=""),"",SUMIFS(Capacity!$F$5:$F$204,Capacity!$A$5:$A$204,$A103,Capacity!$B$5:$B$204,$C103))</f>
        <v/>
      </c>
      <c r="H103" s="18">
        <f>IF($A103="","",IFERROR($D103/$G103,0))</f>
        <v/>
      </c>
      <c r="I103" s="14">
        <f>IF(OR($A103="",$C103=""),"",IF(COUNTIFS(Capacity!$A$5:$A$204,$A103,Capacity!$B$5:$B$204,$C103)=0,"No capacity row — hours invisible",""))</f>
        <v/>
      </c>
    </row>
    <row r="104">
      <c r="A104" s="9" t="n"/>
      <c r="B104" s="9" t="n"/>
      <c r="C104" s="6" t="n"/>
      <c r="D104" s="10" t="n"/>
      <c r="E104" s="9" t="n"/>
      <c r="F104" s="9" t="n"/>
      <c r="G104" s="11">
        <f>IF(OR($A104="",$C104=""),"",SUMIFS(Capacity!$F$5:$F$204,Capacity!$A$5:$A$204,$A104,Capacity!$B$5:$B$204,$C104))</f>
        <v/>
      </c>
      <c r="H104" s="18">
        <f>IF($A104="","",IFERROR($D104/$G104,0))</f>
        <v/>
      </c>
      <c r="I104" s="14">
        <f>IF(OR($A104="",$C104=""),"",IF(COUNTIFS(Capacity!$A$5:$A$204,$A104,Capacity!$B$5:$B$204,$C104)=0,"No capacity row — hours invisible",""))</f>
        <v/>
      </c>
    </row>
    <row r="105">
      <c r="A105" s="9" t="n"/>
      <c r="B105" s="9" t="n"/>
      <c r="C105" s="6" t="n"/>
      <c r="D105" s="10" t="n"/>
      <c r="E105" s="9" t="n"/>
      <c r="F105" s="9" t="n"/>
      <c r="G105" s="11">
        <f>IF(OR($A105="",$C105=""),"",SUMIFS(Capacity!$F$5:$F$204,Capacity!$A$5:$A$204,$A105,Capacity!$B$5:$B$204,$C105))</f>
        <v/>
      </c>
      <c r="H105" s="18">
        <f>IF($A105="","",IFERROR($D105/$G105,0))</f>
        <v/>
      </c>
      <c r="I105" s="14">
        <f>IF(OR($A105="",$C105=""),"",IF(COUNTIFS(Capacity!$A$5:$A$204,$A105,Capacity!$B$5:$B$204,$C105)=0,"No capacity row — hours invisible",""))</f>
        <v/>
      </c>
    </row>
    <row r="106">
      <c r="A106" s="9" t="n"/>
      <c r="B106" s="9" t="n"/>
      <c r="C106" s="6" t="n"/>
      <c r="D106" s="10" t="n"/>
      <c r="E106" s="9" t="n"/>
      <c r="F106" s="9" t="n"/>
      <c r="G106" s="11">
        <f>IF(OR($A106="",$C106=""),"",SUMIFS(Capacity!$F$5:$F$204,Capacity!$A$5:$A$204,$A106,Capacity!$B$5:$B$204,$C106))</f>
        <v/>
      </c>
      <c r="H106" s="18">
        <f>IF($A106="","",IFERROR($D106/$G106,0))</f>
        <v/>
      </c>
      <c r="I106" s="14">
        <f>IF(OR($A106="",$C106=""),"",IF(COUNTIFS(Capacity!$A$5:$A$204,$A106,Capacity!$B$5:$B$204,$C106)=0,"No capacity row — hours invisible",""))</f>
        <v/>
      </c>
    </row>
    <row r="107">
      <c r="A107" s="9" t="n"/>
      <c r="B107" s="9" t="n"/>
      <c r="C107" s="6" t="n"/>
      <c r="D107" s="10" t="n"/>
      <c r="E107" s="9" t="n"/>
      <c r="F107" s="9" t="n"/>
      <c r="G107" s="11">
        <f>IF(OR($A107="",$C107=""),"",SUMIFS(Capacity!$F$5:$F$204,Capacity!$A$5:$A$204,$A107,Capacity!$B$5:$B$204,$C107))</f>
        <v/>
      </c>
      <c r="H107" s="18">
        <f>IF($A107="","",IFERROR($D107/$G107,0))</f>
        <v/>
      </c>
      <c r="I107" s="14">
        <f>IF(OR($A107="",$C107=""),"",IF(COUNTIFS(Capacity!$A$5:$A$204,$A107,Capacity!$B$5:$B$204,$C107)=0,"No capacity row — hours invisible",""))</f>
        <v/>
      </c>
    </row>
    <row r="108">
      <c r="A108" s="9" t="n"/>
      <c r="B108" s="9" t="n"/>
      <c r="C108" s="6" t="n"/>
      <c r="D108" s="10" t="n"/>
      <c r="E108" s="9" t="n"/>
      <c r="F108" s="9" t="n"/>
      <c r="G108" s="11">
        <f>IF(OR($A108="",$C108=""),"",SUMIFS(Capacity!$F$5:$F$204,Capacity!$A$5:$A$204,$A108,Capacity!$B$5:$B$204,$C108))</f>
        <v/>
      </c>
      <c r="H108" s="18">
        <f>IF($A108="","",IFERROR($D108/$G108,0))</f>
        <v/>
      </c>
      <c r="I108" s="14">
        <f>IF(OR($A108="",$C108=""),"",IF(COUNTIFS(Capacity!$A$5:$A$204,$A108,Capacity!$B$5:$B$204,$C108)=0,"No capacity row — hours invisible",""))</f>
        <v/>
      </c>
    </row>
    <row r="109">
      <c r="A109" s="9" t="n"/>
      <c r="B109" s="9" t="n"/>
      <c r="C109" s="6" t="n"/>
      <c r="D109" s="10" t="n"/>
      <c r="E109" s="9" t="n"/>
      <c r="F109" s="9" t="n"/>
      <c r="G109" s="11">
        <f>IF(OR($A109="",$C109=""),"",SUMIFS(Capacity!$F$5:$F$204,Capacity!$A$5:$A$204,$A109,Capacity!$B$5:$B$204,$C109))</f>
        <v/>
      </c>
      <c r="H109" s="18">
        <f>IF($A109="","",IFERROR($D109/$G109,0))</f>
        <v/>
      </c>
      <c r="I109" s="14">
        <f>IF(OR($A109="",$C109=""),"",IF(COUNTIFS(Capacity!$A$5:$A$204,$A109,Capacity!$B$5:$B$204,$C109)=0,"No capacity row — hours invisible",""))</f>
        <v/>
      </c>
    </row>
    <row r="110">
      <c r="A110" s="9" t="n"/>
      <c r="B110" s="9" t="n"/>
      <c r="C110" s="6" t="n"/>
      <c r="D110" s="10" t="n"/>
      <c r="E110" s="9" t="n"/>
      <c r="F110" s="9" t="n"/>
      <c r="G110" s="11">
        <f>IF(OR($A110="",$C110=""),"",SUMIFS(Capacity!$F$5:$F$204,Capacity!$A$5:$A$204,$A110,Capacity!$B$5:$B$204,$C110))</f>
        <v/>
      </c>
      <c r="H110" s="18">
        <f>IF($A110="","",IFERROR($D110/$G110,0))</f>
        <v/>
      </c>
      <c r="I110" s="14">
        <f>IF(OR($A110="",$C110=""),"",IF(COUNTIFS(Capacity!$A$5:$A$204,$A110,Capacity!$B$5:$B$204,$C110)=0,"No capacity row — hours invisible",""))</f>
        <v/>
      </c>
    </row>
    <row r="111">
      <c r="A111" s="9" t="n"/>
      <c r="B111" s="9" t="n"/>
      <c r="C111" s="6" t="n"/>
      <c r="D111" s="10" t="n"/>
      <c r="E111" s="9" t="n"/>
      <c r="F111" s="9" t="n"/>
      <c r="G111" s="11">
        <f>IF(OR($A111="",$C111=""),"",SUMIFS(Capacity!$F$5:$F$204,Capacity!$A$5:$A$204,$A111,Capacity!$B$5:$B$204,$C111))</f>
        <v/>
      </c>
      <c r="H111" s="18">
        <f>IF($A111="","",IFERROR($D111/$G111,0))</f>
        <v/>
      </c>
      <c r="I111" s="14">
        <f>IF(OR($A111="",$C111=""),"",IF(COUNTIFS(Capacity!$A$5:$A$204,$A111,Capacity!$B$5:$B$204,$C111)=0,"No capacity row — hours invisible",""))</f>
        <v/>
      </c>
    </row>
    <row r="112">
      <c r="A112" s="9" t="n"/>
      <c r="B112" s="9" t="n"/>
      <c r="C112" s="6" t="n"/>
      <c r="D112" s="10" t="n"/>
      <c r="E112" s="9" t="n"/>
      <c r="F112" s="9" t="n"/>
      <c r="G112" s="11">
        <f>IF(OR($A112="",$C112=""),"",SUMIFS(Capacity!$F$5:$F$204,Capacity!$A$5:$A$204,$A112,Capacity!$B$5:$B$204,$C112))</f>
        <v/>
      </c>
      <c r="H112" s="18">
        <f>IF($A112="","",IFERROR($D112/$G112,0))</f>
        <v/>
      </c>
      <c r="I112" s="14">
        <f>IF(OR($A112="",$C112=""),"",IF(COUNTIFS(Capacity!$A$5:$A$204,$A112,Capacity!$B$5:$B$204,$C112)=0,"No capacity row — hours invisible",""))</f>
        <v/>
      </c>
    </row>
    <row r="113">
      <c r="A113" s="9" t="n"/>
      <c r="B113" s="9" t="n"/>
      <c r="C113" s="6" t="n"/>
      <c r="D113" s="10" t="n"/>
      <c r="E113" s="9" t="n"/>
      <c r="F113" s="9" t="n"/>
      <c r="G113" s="11">
        <f>IF(OR($A113="",$C113=""),"",SUMIFS(Capacity!$F$5:$F$204,Capacity!$A$5:$A$204,$A113,Capacity!$B$5:$B$204,$C113))</f>
        <v/>
      </c>
      <c r="H113" s="18">
        <f>IF($A113="","",IFERROR($D113/$G113,0))</f>
        <v/>
      </c>
      <c r="I113" s="14">
        <f>IF(OR($A113="",$C113=""),"",IF(COUNTIFS(Capacity!$A$5:$A$204,$A113,Capacity!$B$5:$B$204,$C113)=0,"No capacity row — hours invisible",""))</f>
        <v/>
      </c>
    </row>
    <row r="114">
      <c r="A114" s="9" t="n"/>
      <c r="B114" s="9" t="n"/>
      <c r="C114" s="6" t="n"/>
      <c r="D114" s="10" t="n"/>
      <c r="E114" s="9" t="n"/>
      <c r="F114" s="9" t="n"/>
      <c r="G114" s="11">
        <f>IF(OR($A114="",$C114=""),"",SUMIFS(Capacity!$F$5:$F$204,Capacity!$A$5:$A$204,$A114,Capacity!$B$5:$B$204,$C114))</f>
        <v/>
      </c>
      <c r="H114" s="18">
        <f>IF($A114="","",IFERROR($D114/$G114,0))</f>
        <v/>
      </c>
      <c r="I114" s="14">
        <f>IF(OR($A114="",$C114=""),"",IF(COUNTIFS(Capacity!$A$5:$A$204,$A114,Capacity!$B$5:$B$204,$C114)=0,"No capacity row — hours invisible",""))</f>
        <v/>
      </c>
    </row>
    <row r="115">
      <c r="A115" s="9" t="n"/>
      <c r="B115" s="9" t="n"/>
      <c r="C115" s="6" t="n"/>
      <c r="D115" s="10" t="n"/>
      <c r="E115" s="9" t="n"/>
      <c r="F115" s="9" t="n"/>
      <c r="G115" s="11">
        <f>IF(OR($A115="",$C115=""),"",SUMIFS(Capacity!$F$5:$F$204,Capacity!$A$5:$A$204,$A115,Capacity!$B$5:$B$204,$C115))</f>
        <v/>
      </c>
      <c r="H115" s="18">
        <f>IF($A115="","",IFERROR($D115/$G115,0))</f>
        <v/>
      </c>
      <c r="I115" s="14">
        <f>IF(OR($A115="",$C115=""),"",IF(COUNTIFS(Capacity!$A$5:$A$204,$A115,Capacity!$B$5:$B$204,$C115)=0,"No capacity row — hours invisible",""))</f>
        <v/>
      </c>
    </row>
    <row r="116">
      <c r="A116" s="9" t="n"/>
      <c r="B116" s="9" t="n"/>
      <c r="C116" s="6" t="n"/>
      <c r="D116" s="10" t="n"/>
      <c r="E116" s="9" t="n"/>
      <c r="F116" s="9" t="n"/>
      <c r="G116" s="11">
        <f>IF(OR($A116="",$C116=""),"",SUMIFS(Capacity!$F$5:$F$204,Capacity!$A$5:$A$204,$A116,Capacity!$B$5:$B$204,$C116))</f>
        <v/>
      </c>
      <c r="H116" s="18">
        <f>IF($A116="","",IFERROR($D116/$G116,0))</f>
        <v/>
      </c>
      <c r="I116" s="14">
        <f>IF(OR($A116="",$C116=""),"",IF(COUNTIFS(Capacity!$A$5:$A$204,$A116,Capacity!$B$5:$B$204,$C116)=0,"No capacity row — hours invisible",""))</f>
        <v/>
      </c>
    </row>
    <row r="117">
      <c r="A117" s="9" t="n"/>
      <c r="B117" s="9" t="n"/>
      <c r="C117" s="6" t="n"/>
      <c r="D117" s="10" t="n"/>
      <c r="E117" s="9" t="n"/>
      <c r="F117" s="9" t="n"/>
      <c r="G117" s="11">
        <f>IF(OR($A117="",$C117=""),"",SUMIFS(Capacity!$F$5:$F$204,Capacity!$A$5:$A$204,$A117,Capacity!$B$5:$B$204,$C117))</f>
        <v/>
      </c>
      <c r="H117" s="18">
        <f>IF($A117="","",IFERROR($D117/$G117,0))</f>
        <v/>
      </c>
      <c r="I117" s="14">
        <f>IF(OR($A117="",$C117=""),"",IF(COUNTIFS(Capacity!$A$5:$A$204,$A117,Capacity!$B$5:$B$204,$C117)=0,"No capacity row — hours invisible",""))</f>
        <v/>
      </c>
    </row>
    <row r="118">
      <c r="A118" s="9" t="n"/>
      <c r="B118" s="9" t="n"/>
      <c r="C118" s="6" t="n"/>
      <c r="D118" s="10" t="n"/>
      <c r="E118" s="9" t="n"/>
      <c r="F118" s="9" t="n"/>
      <c r="G118" s="11">
        <f>IF(OR($A118="",$C118=""),"",SUMIFS(Capacity!$F$5:$F$204,Capacity!$A$5:$A$204,$A118,Capacity!$B$5:$B$204,$C118))</f>
        <v/>
      </c>
      <c r="H118" s="18">
        <f>IF($A118="","",IFERROR($D118/$G118,0))</f>
        <v/>
      </c>
      <c r="I118" s="14">
        <f>IF(OR($A118="",$C118=""),"",IF(COUNTIFS(Capacity!$A$5:$A$204,$A118,Capacity!$B$5:$B$204,$C118)=0,"No capacity row — hours invisible",""))</f>
        <v/>
      </c>
    </row>
    <row r="119">
      <c r="A119" s="9" t="n"/>
      <c r="B119" s="9" t="n"/>
      <c r="C119" s="6" t="n"/>
      <c r="D119" s="10" t="n"/>
      <c r="E119" s="9" t="n"/>
      <c r="F119" s="9" t="n"/>
      <c r="G119" s="11">
        <f>IF(OR($A119="",$C119=""),"",SUMIFS(Capacity!$F$5:$F$204,Capacity!$A$5:$A$204,$A119,Capacity!$B$5:$B$204,$C119))</f>
        <v/>
      </c>
      <c r="H119" s="18">
        <f>IF($A119="","",IFERROR($D119/$G119,0))</f>
        <v/>
      </c>
      <c r="I119" s="14">
        <f>IF(OR($A119="",$C119=""),"",IF(COUNTIFS(Capacity!$A$5:$A$204,$A119,Capacity!$B$5:$B$204,$C119)=0,"No capacity row — hours invisible",""))</f>
        <v/>
      </c>
    </row>
    <row r="120">
      <c r="A120" s="9" t="n"/>
      <c r="B120" s="9" t="n"/>
      <c r="C120" s="6" t="n"/>
      <c r="D120" s="10" t="n"/>
      <c r="E120" s="9" t="n"/>
      <c r="F120" s="9" t="n"/>
      <c r="G120" s="11">
        <f>IF(OR($A120="",$C120=""),"",SUMIFS(Capacity!$F$5:$F$204,Capacity!$A$5:$A$204,$A120,Capacity!$B$5:$B$204,$C120))</f>
        <v/>
      </c>
      <c r="H120" s="18">
        <f>IF($A120="","",IFERROR($D120/$G120,0))</f>
        <v/>
      </c>
      <c r="I120" s="14">
        <f>IF(OR($A120="",$C120=""),"",IF(COUNTIFS(Capacity!$A$5:$A$204,$A120,Capacity!$B$5:$B$204,$C120)=0,"No capacity row — hours invisible",""))</f>
        <v/>
      </c>
    </row>
    <row r="121">
      <c r="A121" s="9" t="n"/>
      <c r="B121" s="9" t="n"/>
      <c r="C121" s="6" t="n"/>
      <c r="D121" s="10" t="n"/>
      <c r="E121" s="9" t="n"/>
      <c r="F121" s="9" t="n"/>
      <c r="G121" s="11">
        <f>IF(OR($A121="",$C121=""),"",SUMIFS(Capacity!$F$5:$F$204,Capacity!$A$5:$A$204,$A121,Capacity!$B$5:$B$204,$C121))</f>
        <v/>
      </c>
      <c r="H121" s="18">
        <f>IF($A121="","",IFERROR($D121/$G121,0))</f>
        <v/>
      </c>
      <c r="I121" s="14">
        <f>IF(OR($A121="",$C121=""),"",IF(COUNTIFS(Capacity!$A$5:$A$204,$A121,Capacity!$B$5:$B$204,$C121)=0,"No capacity row — hours invisible",""))</f>
        <v/>
      </c>
    </row>
    <row r="122">
      <c r="A122" s="9" t="n"/>
      <c r="B122" s="9" t="n"/>
      <c r="C122" s="6" t="n"/>
      <c r="D122" s="10" t="n"/>
      <c r="E122" s="9" t="n"/>
      <c r="F122" s="9" t="n"/>
      <c r="G122" s="11">
        <f>IF(OR($A122="",$C122=""),"",SUMIFS(Capacity!$F$5:$F$204,Capacity!$A$5:$A$204,$A122,Capacity!$B$5:$B$204,$C122))</f>
        <v/>
      </c>
      <c r="H122" s="18">
        <f>IF($A122="","",IFERROR($D122/$G122,0))</f>
        <v/>
      </c>
      <c r="I122" s="14">
        <f>IF(OR($A122="",$C122=""),"",IF(COUNTIFS(Capacity!$A$5:$A$204,$A122,Capacity!$B$5:$B$204,$C122)=0,"No capacity row — hours invisible",""))</f>
        <v/>
      </c>
    </row>
    <row r="123">
      <c r="A123" s="9" t="n"/>
      <c r="B123" s="9" t="n"/>
      <c r="C123" s="6" t="n"/>
      <c r="D123" s="10" t="n"/>
      <c r="E123" s="9" t="n"/>
      <c r="F123" s="9" t="n"/>
      <c r="G123" s="11">
        <f>IF(OR($A123="",$C123=""),"",SUMIFS(Capacity!$F$5:$F$204,Capacity!$A$5:$A$204,$A123,Capacity!$B$5:$B$204,$C123))</f>
        <v/>
      </c>
      <c r="H123" s="18">
        <f>IF($A123="","",IFERROR($D123/$G123,0))</f>
        <v/>
      </c>
      <c r="I123" s="14">
        <f>IF(OR($A123="",$C123=""),"",IF(COUNTIFS(Capacity!$A$5:$A$204,$A123,Capacity!$B$5:$B$204,$C123)=0,"No capacity row — hours invisible",""))</f>
        <v/>
      </c>
    </row>
    <row r="124">
      <c r="A124" s="9" t="n"/>
      <c r="B124" s="9" t="n"/>
      <c r="C124" s="6" t="n"/>
      <c r="D124" s="10" t="n"/>
      <c r="E124" s="9" t="n"/>
      <c r="F124" s="9" t="n"/>
      <c r="G124" s="11">
        <f>IF(OR($A124="",$C124=""),"",SUMIFS(Capacity!$F$5:$F$204,Capacity!$A$5:$A$204,$A124,Capacity!$B$5:$B$204,$C124))</f>
        <v/>
      </c>
      <c r="H124" s="18">
        <f>IF($A124="","",IFERROR($D124/$G124,0))</f>
        <v/>
      </c>
      <c r="I124" s="14">
        <f>IF(OR($A124="",$C124=""),"",IF(COUNTIFS(Capacity!$A$5:$A$204,$A124,Capacity!$B$5:$B$204,$C124)=0,"No capacity row — hours invisible",""))</f>
        <v/>
      </c>
    </row>
    <row r="125">
      <c r="A125" s="9" t="n"/>
      <c r="B125" s="9" t="n"/>
      <c r="C125" s="6" t="n"/>
      <c r="D125" s="10" t="n"/>
      <c r="E125" s="9" t="n"/>
      <c r="F125" s="9" t="n"/>
      <c r="G125" s="11">
        <f>IF(OR($A125="",$C125=""),"",SUMIFS(Capacity!$F$5:$F$204,Capacity!$A$5:$A$204,$A125,Capacity!$B$5:$B$204,$C125))</f>
        <v/>
      </c>
      <c r="H125" s="18">
        <f>IF($A125="","",IFERROR($D125/$G125,0))</f>
        <v/>
      </c>
      <c r="I125" s="14">
        <f>IF(OR($A125="",$C125=""),"",IF(COUNTIFS(Capacity!$A$5:$A$204,$A125,Capacity!$B$5:$B$204,$C125)=0,"No capacity row — hours invisible",""))</f>
        <v/>
      </c>
    </row>
    <row r="126">
      <c r="A126" s="9" t="n"/>
      <c r="B126" s="9" t="n"/>
      <c r="C126" s="6" t="n"/>
      <c r="D126" s="10" t="n"/>
      <c r="E126" s="9" t="n"/>
      <c r="F126" s="9" t="n"/>
      <c r="G126" s="11">
        <f>IF(OR($A126="",$C126=""),"",SUMIFS(Capacity!$F$5:$F$204,Capacity!$A$5:$A$204,$A126,Capacity!$B$5:$B$204,$C126))</f>
        <v/>
      </c>
      <c r="H126" s="18">
        <f>IF($A126="","",IFERROR($D126/$G126,0))</f>
        <v/>
      </c>
      <c r="I126" s="14">
        <f>IF(OR($A126="",$C126=""),"",IF(COUNTIFS(Capacity!$A$5:$A$204,$A126,Capacity!$B$5:$B$204,$C126)=0,"No capacity row — hours invisible",""))</f>
        <v/>
      </c>
    </row>
    <row r="127">
      <c r="A127" s="9" t="n"/>
      <c r="B127" s="9" t="n"/>
      <c r="C127" s="6" t="n"/>
      <c r="D127" s="10" t="n"/>
      <c r="E127" s="9" t="n"/>
      <c r="F127" s="9" t="n"/>
      <c r="G127" s="11">
        <f>IF(OR($A127="",$C127=""),"",SUMIFS(Capacity!$F$5:$F$204,Capacity!$A$5:$A$204,$A127,Capacity!$B$5:$B$204,$C127))</f>
        <v/>
      </c>
      <c r="H127" s="18">
        <f>IF($A127="","",IFERROR($D127/$G127,0))</f>
        <v/>
      </c>
      <c r="I127" s="14">
        <f>IF(OR($A127="",$C127=""),"",IF(COUNTIFS(Capacity!$A$5:$A$204,$A127,Capacity!$B$5:$B$204,$C127)=0,"No capacity row — hours invisible",""))</f>
        <v/>
      </c>
    </row>
    <row r="128">
      <c r="A128" s="9" t="n"/>
      <c r="B128" s="9" t="n"/>
      <c r="C128" s="6" t="n"/>
      <c r="D128" s="10" t="n"/>
      <c r="E128" s="9" t="n"/>
      <c r="F128" s="9" t="n"/>
      <c r="G128" s="11">
        <f>IF(OR($A128="",$C128=""),"",SUMIFS(Capacity!$F$5:$F$204,Capacity!$A$5:$A$204,$A128,Capacity!$B$5:$B$204,$C128))</f>
        <v/>
      </c>
      <c r="H128" s="18">
        <f>IF($A128="","",IFERROR($D128/$G128,0))</f>
        <v/>
      </c>
      <c r="I128" s="14">
        <f>IF(OR($A128="",$C128=""),"",IF(COUNTIFS(Capacity!$A$5:$A$204,$A128,Capacity!$B$5:$B$204,$C128)=0,"No capacity row — hours invisible",""))</f>
        <v/>
      </c>
    </row>
    <row r="129">
      <c r="A129" s="9" t="n"/>
      <c r="B129" s="9" t="n"/>
      <c r="C129" s="6" t="n"/>
      <c r="D129" s="10" t="n"/>
      <c r="E129" s="9" t="n"/>
      <c r="F129" s="9" t="n"/>
      <c r="G129" s="11">
        <f>IF(OR($A129="",$C129=""),"",SUMIFS(Capacity!$F$5:$F$204,Capacity!$A$5:$A$204,$A129,Capacity!$B$5:$B$204,$C129))</f>
        <v/>
      </c>
      <c r="H129" s="18">
        <f>IF($A129="","",IFERROR($D129/$G129,0))</f>
        <v/>
      </c>
      <c r="I129" s="14">
        <f>IF(OR($A129="",$C129=""),"",IF(COUNTIFS(Capacity!$A$5:$A$204,$A129,Capacity!$B$5:$B$204,$C129)=0,"No capacity row — hours invisible",""))</f>
        <v/>
      </c>
    </row>
    <row r="130">
      <c r="A130" s="9" t="n"/>
      <c r="B130" s="9" t="n"/>
      <c r="C130" s="6" t="n"/>
      <c r="D130" s="10" t="n"/>
      <c r="E130" s="9" t="n"/>
      <c r="F130" s="9" t="n"/>
      <c r="G130" s="11">
        <f>IF(OR($A130="",$C130=""),"",SUMIFS(Capacity!$F$5:$F$204,Capacity!$A$5:$A$204,$A130,Capacity!$B$5:$B$204,$C130))</f>
        <v/>
      </c>
      <c r="H130" s="18">
        <f>IF($A130="","",IFERROR($D130/$G130,0))</f>
        <v/>
      </c>
      <c r="I130" s="14">
        <f>IF(OR($A130="",$C130=""),"",IF(COUNTIFS(Capacity!$A$5:$A$204,$A130,Capacity!$B$5:$B$204,$C130)=0,"No capacity row — hours invisible",""))</f>
        <v/>
      </c>
    </row>
    <row r="131">
      <c r="A131" s="9" t="n"/>
      <c r="B131" s="9" t="n"/>
      <c r="C131" s="6" t="n"/>
      <c r="D131" s="10" t="n"/>
      <c r="E131" s="9" t="n"/>
      <c r="F131" s="9" t="n"/>
      <c r="G131" s="11">
        <f>IF(OR($A131="",$C131=""),"",SUMIFS(Capacity!$F$5:$F$204,Capacity!$A$5:$A$204,$A131,Capacity!$B$5:$B$204,$C131))</f>
        <v/>
      </c>
      <c r="H131" s="18">
        <f>IF($A131="","",IFERROR($D131/$G131,0))</f>
        <v/>
      </c>
      <c r="I131" s="14">
        <f>IF(OR($A131="",$C131=""),"",IF(COUNTIFS(Capacity!$A$5:$A$204,$A131,Capacity!$B$5:$B$204,$C131)=0,"No capacity row — hours invisible",""))</f>
        <v/>
      </c>
    </row>
    <row r="132">
      <c r="A132" s="9" t="n"/>
      <c r="B132" s="9" t="n"/>
      <c r="C132" s="6" t="n"/>
      <c r="D132" s="10" t="n"/>
      <c r="E132" s="9" t="n"/>
      <c r="F132" s="9" t="n"/>
      <c r="G132" s="11">
        <f>IF(OR($A132="",$C132=""),"",SUMIFS(Capacity!$F$5:$F$204,Capacity!$A$5:$A$204,$A132,Capacity!$B$5:$B$204,$C132))</f>
        <v/>
      </c>
      <c r="H132" s="18">
        <f>IF($A132="","",IFERROR($D132/$G132,0))</f>
        <v/>
      </c>
      <c r="I132" s="14">
        <f>IF(OR($A132="",$C132=""),"",IF(COUNTIFS(Capacity!$A$5:$A$204,$A132,Capacity!$B$5:$B$204,$C132)=0,"No capacity row — hours invisible",""))</f>
        <v/>
      </c>
    </row>
    <row r="133">
      <c r="A133" s="9" t="n"/>
      <c r="B133" s="9" t="n"/>
      <c r="C133" s="6" t="n"/>
      <c r="D133" s="10" t="n"/>
      <c r="E133" s="9" t="n"/>
      <c r="F133" s="9" t="n"/>
      <c r="G133" s="11">
        <f>IF(OR($A133="",$C133=""),"",SUMIFS(Capacity!$F$5:$F$204,Capacity!$A$5:$A$204,$A133,Capacity!$B$5:$B$204,$C133))</f>
        <v/>
      </c>
      <c r="H133" s="18">
        <f>IF($A133="","",IFERROR($D133/$G133,0))</f>
        <v/>
      </c>
      <c r="I133" s="14">
        <f>IF(OR($A133="",$C133=""),"",IF(COUNTIFS(Capacity!$A$5:$A$204,$A133,Capacity!$B$5:$B$204,$C133)=0,"No capacity row — hours invisible",""))</f>
        <v/>
      </c>
    </row>
    <row r="134">
      <c r="A134" s="9" t="n"/>
      <c r="B134" s="9" t="n"/>
      <c r="C134" s="6" t="n"/>
      <c r="D134" s="10" t="n"/>
      <c r="E134" s="9" t="n"/>
      <c r="F134" s="9" t="n"/>
      <c r="G134" s="11">
        <f>IF(OR($A134="",$C134=""),"",SUMIFS(Capacity!$F$5:$F$204,Capacity!$A$5:$A$204,$A134,Capacity!$B$5:$B$204,$C134))</f>
        <v/>
      </c>
      <c r="H134" s="18">
        <f>IF($A134="","",IFERROR($D134/$G134,0))</f>
        <v/>
      </c>
      <c r="I134" s="14">
        <f>IF(OR($A134="",$C134=""),"",IF(COUNTIFS(Capacity!$A$5:$A$204,$A134,Capacity!$B$5:$B$204,$C134)=0,"No capacity row — hours invisible",""))</f>
        <v/>
      </c>
    </row>
    <row r="135">
      <c r="A135" s="9" t="n"/>
      <c r="B135" s="9" t="n"/>
      <c r="C135" s="6" t="n"/>
      <c r="D135" s="10" t="n"/>
      <c r="E135" s="9" t="n"/>
      <c r="F135" s="9" t="n"/>
      <c r="G135" s="11">
        <f>IF(OR($A135="",$C135=""),"",SUMIFS(Capacity!$F$5:$F$204,Capacity!$A$5:$A$204,$A135,Capacity!$B$5:$B$204,$C135))</f>
        <v/>
      </c>
      <c r="H135" s="18">
        <f>IF($A135="","",IFERROR($D135/$G135,0))</f>
        <v/>
      </c>
      <c r="I135" s="14">
        <f>IF(OR($A135="",$C135=""),"",IF(COUNTIFS(Capacity!$A$5:$A$204,$A135,Capacity!$B$5:$B$204,$C135)=0,"No capacity row — hours invisible",""))</f>
        <v/>
      </c>
    </row>
    <row r="136">
      <c r="A136" s="9" t="n"/>
      <c r="B136" s="9" t="n"/>
      <c r="C136" s="6" t="n"/>
      <c r="D136" s="10" t="n"/>
      <c r="E136" s="9" t="n"/>
      <c r="F136" s="9" t="n"/>
      <c r="G136" s="11">
        <f>IF(OR($A136="",$C136=""),"",SUMIFS(Capacity!$F$5:$F$204,Capacity!$A$5:$A$204,$A136,Capacity!$B$5:$B$204,$C136))</f>
        <v/>
      </c>
      <c r="H136" s="18">
        <f>IF($A136="","",IFERROR($D136/$G136,0))</f>
        <v/>
      </c>
      <c r="I136" s="14">
        <f>IF(OR($A136="",$C136=""),"",IF(COUNTIFS(Capacity!$A$5:$A$204,$A136,Capacity!$B$5:$B$204,$C136)=0,"No capacity row — hours invisible",""))</f>
        <v/>
      </c>
    </row>
    <row r="137">
      <c r="A137" s="9" t="n"/>
      <c r="B137" s="9" t="n"/>
      <c r="C137" s="6" t="n"/>
      <c r="D137" s="10" t="n"/>
      <c r="E137" s="9" t="n"/>
      <c r="F137" s="9" t="n"/>
      <c r="G137" s="11">
        <f>IF(OR($A137="",$C137=""),"",SUMIFS(Capacity!$F$5:$F$204,Capacity!$A$5:$A$204,$A137,Capacity!$B$5:$B$204,$C137))</f>
        <v/>
      </c>
      <c r="H137" s="18">
        <f>IF($A137="","",IFERROR($D137/$G137,0))</f>
        <v/>
      </c>
      <c r="I137" s="14">
        <f>IF(OR($A137="",$C137=""),"",IF(COUNTIFS(Capacity!$A$5:$A$204,$A137,Capacity!$B$5:$B$204,$C137)=0,"No capacity row — hours invisible",""))</f>
        <v/>
      </c>
    </row>
    <row r="138">
      <c r="A138" s="9" t="n"/>
      <c r="B138" s="9" t="n"/>
      <c r="C138" s="6" t="n"/>
      <c r="D138" s="10" t="n"/>
      <c r="E138" s="9" t="n"/>
      <c r="F138" s="9" t="n"/>
      <c r="G138" s="11">
        <f>IF(OR($A138="",$C138=""),"",SUMIFS(Capacity!$F$5:$F$204,Capacity!$A$5:$A$204,$A138,Capacity!$B$5:$B$204,$C138))</f>
        <v/>
      </c>
      <c r="H138" s="18">
        <f>IF($A138="","",IFERROR($D138/$G138,0))</f>
        <v/>
      </c>
      <c r="I138" s="14">
        <f>IF(OR($A138="",$C138=""),"",IF(COUNTIFS(Capacity!$A$5:$A$204,$A138,Capacity!$B$5:$B$204,$C138)=0,"No capacity row — hours invisible",""))</f>
        <v/>
      </c>
    </row>
    <row r="139">
      <c r="A139" s="9" t="n"/>
      <c r="B139" s="9" t="n"/>
      <c r="C139" s="6" t="n"/>
      <c r="D139" s="10" t="n"/>
      <c r="E139" s="9" t="n"/>
      <c r="F139" s="9" t="n"/>
      <c r="G139" s="11">
        <f>IF(OR($A139="",$C139=""),"",SUMIFS(Capacity!$F$5:$F$204,Capacity!$A$5:$A$204,$A139,Capacity!$B$5:$B$204,$C139))</f>
        <v/>
      </c>
      <c r="H139" s="18">
        <f>IF($A139="","",IFERROR($D139/$G139,0))</f>
        <v/>
      </c>
      <c r="I139" s="14">
        <f>IF(OR($A139="",$C139=""),"",IF(COUNTIFS(Capacity!$A$5:$A$204,$A139,Capacity!$B$5:$B$204,$C139)=0,"No capacity row — hours invisible",""))</f>
        <v/>
      </c>
    </row>
    <row r="140">
      <c r="A140" s="9" t="n"/>
      <c r="B140" s="9" t="n"/>
      <c r="C140" s="6" t="n"/>
      <c r="D140" s="10" t="n"/>
      <c r="E140" s="9" t="n"/>
      <c r="F140" s="9" t="n"/>
      <c r="G140" s="11">
        <f>IF(OR($A140="",$C140=""),"",SUMIFS(Capacity!$F$5:$F$204,Capacity!$A$5:$A$204,$A140,Capacity!$B$5:$B$204,$C140))</f>
        <v/>
      </c>
      <c r="H140" s="18">
        <f>IF($A140="","",IFERROR($D140/$G140,0))</f>
        <v/>
      </c>
      <c r="I140" s="14">
        <f>IF(OR($A140="",$C140=""),"",IF(COUNTIFS(Capacity!$A$5:$A$204,$A140,Capacity!$B$5:$B$204,$C140)=0,"No capacity row — hours invisible",""))</f>
        <v/>
      </c>
    </row>
    <row r="141">
      <c r="A141" s="9" t="n"/>
      <c r="B141" s="9" t="n"/>
      <c r="C141" s="6" t="n"/>
      <c r="D141" s="10" t="n"/>
      <c r="E141" s="9" t="n"/>
      <c r="F141" s="9" t="n"/>
      <c r="G141" s="11">
        <f>IF(OR($A141="",$C141=""),"",SUMIFS(Capacity!$F$5:$F$204,Capacity!$A$5:$A$204,$A141,Capacity!$B$5:$B$204,$C141))</f>
        <v/>
      </c>
      <c r="H141" s="18">
        <f>IF($A141="","",IFERROR($D141/$G141,0))</f>
        <v/>
      </c>
      <c r="I141" s="14">
        <f>IF(OR($A141="",$C141=""),"",IF(COUNTIFS(Capacity!$A$5:$A$204,$A141,Capacity!$B$5:$B$204,$C141)=0,"No capacity row — hours invisible",""))</f>
        <v/>
      </c>
    </row>
    <row r="142">
      <c r="A142" s="9" t="n"/>
      <c r="B142" s="9" t="n"/>
      <c r="C142" s="6" t="n"/>
      <c r="D142" s="10" t="n"/>
      <c r="E142" s="9" t="n"/>
      <c r="F142" s="9" t="n"/>
      <c r="G142" s="11">
        <f>IF(OR($A142="",$C142=""),"",SUMIFS(Capacity!$F$5:$F$204,Capacity!$A$5:$A$204,$A142,Capacity!$B$5:$B$204,$C142))</f>
        <v/>
      </c>
      <c r="H142" s="18">
        <f>IF($A142="","",IFERROR($D142/$G142,0))</f>
        <v/>
      </c>
      <c r="I142" s="14">
        <f>IF(OR($A142="",$C142=""),"",IF(COUNTIFS(Capacity!$A$5:$A$204,$A142,Capacity!$B$5:$B$204,$C142)=0,"No capacity row — hours invisible",""))</f>
        <v/>
      </c>
    </row>
    <row r="143">
      <c r="A143" s="9" t="n"/>
      <c r="B143" s="9" t="n"/>
      <c r="C143" s="6" t="n"/>
      <c r="D143" s="10" t="n"/>
      <c r="E143" s="9" t="n"/>
      <c r="F143" s="9" t="n"/>
      <c r="G143" s="11">
        <f>IF(OR($A143="",$C143=""),"",SUMIFS(Capacity!$F$5:$F$204,Capacity!$A$5:$A$204,$A143,Capacity!$B$5:$B$204,$C143))</f>
        <v/>
      </c>
      <c r="H143" s="18">
        <f>IF($A143="","",IFERROR($D143/$G143,0))</f>
        <v/>
      </c>
      <c r="I143" s="14">
        <f>IF(OR($A143="",$C143=""),"",IF(COUNTIFS(Capacity!$A$5:$A$204,$A143,Capacity!$B$5:$B$204,$C143)=0,"No capacity row — hours invisible",""))</f>
        <v/>
      </c>
    </row>
    <row r="144">
      <c r="A144" s="9" t="n"/>
      <c r="B144" s="9" t="n"/>
      <c r="C144" s="6" t="n"/>
      <c r="D144" s="10" t="n"/>
      <c r="E144" s="9" t="n"/>
      <c r="F144" s="9" t="n"/>
      <c r="G144" s="11">
        <f>IF(OR($A144="",$C144=""),"",SUMIFS(Capacity!$F$5:$F$204,Capacity!$A$5:$A$204,$A144,Capacity!$B$5:$B$204,$C144))</f>
        <v/>
      </c>
      <c r="H144" s="18">
        <f>IF($A144="","",IFERROR($D144/$G144,0))</f>
        <v/>
      </c>
      <c r="I144" s="14">
        <f>IF(OR($A144="",$C144=""),"",IF(COUNTIFS(Capacity!$A$5:$A$204,$A144,Capacity!$B$5:$B$204,$C144)=0,"No capacity row — hours invisible",""))</f>
        <v/>
      </c>
    </row>
    <row r="145">
      <c r="A145" s="9" t="n"/>
      <c r="B145" s="9" t="n"/>
      <c r="C145" s="6" t="n"/>
      <c r="D145" s="10" t="n"/>
      <c r="E145" s="9" t="n"/>
      <c r="F145" s="9" t="n"/>
      <c r="G145" s="11">
        <f>IF(OR($A145="",$C145=""),"",SUMIFS(Capacity!$F$5:$F$204,Capacity!$A$5:$A$204,$A145,Capacity!$B$5:$B$204,$C145))</f>
        <v/>
      </c>
      <c r="H145" s="18">
        <f>IF($A145="","",IFERROR($D145/$G145,0))</f>
        <v/>
      </c>
      <c r="I145" s="14">
        <f>IF(OR($A145="",$C145=""),"",IF(COUNTIFS(Capacity!$A$5:$A$204,$A145,Capacity!$B$5:$B$204,$C145)=0,"No capacity row — hours invisible",""))</f>
        <v/>
      </c>
    </row>
    <row r="146">
      <c r="A146" s="9" t="n"/>
      <c r="B146" s="9" t="n"/>
      <c r="C146" s="6" t="n"/>
      <c r="D146" s="10" t="n"/>
      <c r="E146" s="9" t="n"/>
      <c r="F146" s="9" t="n"/>
      <c r="G146" s="11">
        <f>IF(OR($A146="",$C146=""),"",SUMIFS(Capacity!$F$5:$F$204,Capacity!$A$5:$A$204,$A146,Capacity!$B$5:$B$204,$C146))</f>
        <v/>
      </c>
      <c r="H146" s="18">
        <f>IF($A146="","",IFERROR($D146/$G146,0))</f>
        <v/>
      </c>
      <c r="I146" s="14">
        <f>IF(OR($A146="",$C146=""),"",IF(COUNTIFS(Capacity!$A$5:$A$204,$A146,Capacity!$B$5:$B$204,$C146)=0,"No capacity row — hours invisible",""))</f>
        <v/>
      </c>
    </row>
    <row r="147">
      <c r="A147" s="9" t="n"/>
      <c r="B147" s="9" t="n"/>
      <c r="C147" s="6" t="n"/>
      <c r="D147" s="10" t="n"/>
      <c r="E147" s="9" t="n"/>
      <c r="F147" s="9" t="n"/>
      <c r="G147" s="11">
        <f>IF(OR($A147="",$C147=""),"",SUMIFS(Capacity!$F$5:$F$204,Capacity!$A$5:$A$204,$A147,Capacity!$B$5:$B$204,$C147))</f>
        <v/>
      </c>
      <c r="H147" s="18">
        <f>IF($A147="","",IFERROR($D147/$G147,0))</f>
        <v/>
      </c>
      <c r="I147" s="14">
        <f>IF(OR($A147="",$C147=""),"",IF(COUNTIFS(Capacity!$A$5:$A$204,$A147,Capacity!$B$5:$B$204,$C147)=0,"No capacity row — hours invisible",""))</f>
        <v/>
      </c>
    </row>
    <row r="148">
      <c r="A148" s="9" t="n"/>
      <c r="B148" s="9" t="n"/>
      <c r="C148" s="6" t="n"/>
      <c r="D148" s="10" t="n"/>
      <c r="E148" s="9" t="n"/>
      <c r="F148" s="9" t="n"/>
      <c r="G148" s="11">
        <f>IF(OR($A148="",$C148=""),"",SUMIFS(Capacity!$F$5:$F$204,Capacity!$A$5:$A$204,$A148,Capacity!$B$5:$B$204,$C148))</f>
        <v/>
      </c>
      <c r="H148" s="18">
        <f>IF($A148="","",IFERROR($D148/$G148,0))</f>
        <v/>
      </c>
      <c r="I148" s="14">
        <f>IF(OR($A148="",$C148=""),"",IF(COUNTIFS(Capacity!$A$5:$A$204,$A148,Capacity!$B$5:$B$204,$C148)=0,"No capacity row — hours invisible",""))</f>
        <v/>
      </c>
    </row>
    <row r="149">
      <c r="A149" s="9" t="n"/>
      <c r="B149" s="9" t="n"/>
      <c r="C149" s="6" t="n"/>
      <c r="D149" s="10" t="n"/>
      <c r="E149" s="9" t="n"/>
      <c r="F149" s="9" t="n"/>
      <c r="G149" s="11">
        <f>IF(OR($A149="",$C149=""),"",SUMIFS(Capacity!$F$5:$F$204,Capacity!$A$5:$A$204,$A149,Capacity!$B$5:$B$204,$C149))</f>
        <v/>
      </c>
      <c r="H149" s="18">
        <f>IF($A149="","",IFERROR($D149/$G149,0))</f>
        <v/>
      </c>
      <c r="I149" s="14">
        <f>IF(OR($A149="",$C149=""),"",IF(COUNTIFS(Capacity!$A$5:$A$204,$A149,Capacity!$B$5:$B$204,$C149)=0,"No capacity row — hours invisible",""))</f>
        <v/>
      </c>
    </row>
    <row r="150">
      <c r="A150" s="9" t="n"/>
      <c r="B150" s="9" t="n"/>
      <c r="C150" s="6" t="n"/>
      <c r="D150" s="10" t="n"/>
      <c r="E150" s="9" t="n"/>
      <c r="F150" s="9" t="n"/>
      <c r="G150" s="11">
        <f>IF(OR($A150="",$C150=""),"",SUMIFS(Capacity!$F$5:$F$204,Capacity!$A$5:$A$204,$A150,Capacity!$B$5:$B$204,$C150))</f>
        <v/>
      </c>
      <c r="H150" s="18">
        <f>IF($A150="","",IFERROR($D150/$G150,0))</f>
        <v/>
      </c>
      <c r="I150" s="14">
        <f>IF(OR($A150="",$C150=""),"",IF(COUNTIFS(Capacity!$A$5:$A$204,$A150,Capacity!$B$5:$B$204,$C150)=0,"No capacity row — hours invisible",""))</f>
        <v/>
      </c>
    </row>
    <row r="151">
      <c r="A151" s="9" t="n"/>
      <c r="B151" s="9" t="n"/>
      <c r="C151" s="6" t="n"/>
      <c r="D151" s="10" t="n"/>
      <c r="E151" s="9" t="n"/>
      <c r="F151" s="9" t="n"/>
      <c r="G151" s="11">
        <f>IF(OR($A151="",$C151=""),"",SUMIFS(Capacity!$F$5:$F$204,Capacity!$A$5:$A$204,$A151,Capacity!$B$5:$B$204,$C151))</f>
        <v/>
      </c>
      <c r="H151" s="18">
        <f>IF($A151="","",IFERROR($D151/$G151,0))</f>
        <v/>
      </c>
      <c r="I151" s="14">
        <f>IF(OR($A151="",$C151=""),"",IF(COUNTIFS(Capacity!$A$5:$A$204,$A151,Capacity!$B$5:$B$204,$C151)=0,"No capacity row — hours invisible",""))</f>
        <v/>
      </c>
    </row>
    <row r="152">
      <c r="A152" s="9" t="n"/>
      <c r="B152" s="9" t="n"/>
      <c r="C152" s="6" t="n"/>
      <c r="D152" s="10" t="n"/>
      <c r="E152" s="9" t="n"/>
      <c r="F152" s="9" t="n"/>
      <c r="G152" s="11">
        <f>IF(OR($A152="",$C152=""),"",SUMIFS(Capacity!$F$5:$F$204,Capacity!$A$5:$A$204,$A152,Capacity!$B$5:$B$204,$C152))</f>
        <v/>
      </c>
      <c r="H152" s="18">
        <f>IF($A152="","",IFERROR($D152/$G152,0))</f>
        <v/>
      </c>
      <c r="I152" s="14">
        <f>IF(OR($A152="",$C152=""),"",IF(COUNTIFS(Capacity!$A$5:$A$204,$A152,Capacity!$B$5:$B$204,$C152)=0,"No capacity row — hours invisible",""))</f>
        <v/>
      </c>
    </row>
    <row r="153">
      <c r="A153" s="9" t="n"/>
      <c r="B153" s="9" t="n"/>
      <c r="C153" s="6" t="n"/>
      <c r="D153" s="10" t="n"/>
      <c r="E153" s="9" t="n"/>
      <c r="F153" s="9" t="n"/>
      <c r="G153" s="11">
        <f>IF(OR($A153="",$C153=""),"",SUMIFS(Capacity!$F$5:$F$204,Capacity!$A$5:$A$204,$A153,Capacity!$B$5:$B$204,$C153))</f>
        <v/>
      </c>
      <c r="H153" s="18">
        <f>IF($A153="","",IFERROR($D153/$G153,0))</f>
        <v/>
      </c>
      <c r="I153" s="14">
        <f>IF(OR($A153="",$C153=""),"",IF(COUNTIFS(Capacity!$A$5:$A$204,$A153,Capacity!$B$5:$B$204,$C153)=0,"No capacity row — hours invisible",""))</f>
        <v/>
      </c>
    </row>
    <row r="154">
      <c r="A154" s="9" t="n"/>
      <c r="B154" s="9" t="n"/>
      <c r="C154" s="6" t="n"/>
      <c r="D154" s="10" t="n"/>
      <c r="E154" s="9" t="n"/>
      <c r="F154" s="9" t="n"/>
      <c r="G154" s="11">
        <f>IF(OR($A154="",$C154=""),"",SUMIFS(Capacity!$F$5:$F$204,Capacity!$A$5:$A$204,$A154,Capacity!$B$5:$B$204,$C154))</f>
        <v/>
      </c>
      <c r="H154" s="18">
        <f>IF($A154="","",IFERROR($D154/$G154,0))</f>
        <v/>
      </c>
      <c r="I154" s="14">
        <f>IF(OR($A154="",$C154=""),"",IF(COUNTIFS(Capacity!$A$5:$A$204,$A154,Capacity!$B$5:$B$204,$C154)=0,"No capacity row — hours invisible",""))</f>
        <v/>
      </c>
    </row>
    <row r="155">
      <c r="A155" s="9" t="n"/>
      <c r="B155" s="9" t="n"/>
      <c r="C155" s="6" t="n"/>
      <c r="D155" s="10" t="n"/>
      <c r="E155" s="9" t="n"/>
      <c r="F155" s="9" t="n"/>
      <c r="G155" s="11">
        <f>IF(OR($A155="",$C155=""),"",SUMIFS(Capacity!$F$5:$F$204,Capacity!$A$5:$A$204,$A155,Capacity!$B$5:$B$204,$C155))</f>
        <v/>
      </c>
      <c r="H155" s="18">
        <f>IF($A155="","",IFERROR($D155/$G155,0))</f>
        <v/>
      </c>
      <c r="I155" s="14">
        <f>IF(OR($A155="",$C155=""),"",IF(COUNTIFS(Capacity!$A$5:$A$204,$A155,Capacity!$B$5:$B$204,$C155)=0,"No capacity row — hours invisible",""))</f>
        <v/>
      </c>
    </row>
    <row r="156">
      <c r="A156" s="9" t="n"/>
      <c r="B156" s="9" t="n"/>
      <c r="C156" s="6" t="n"/>
      <c r="D156" s="10" t="n"/>
      <c r="E156" s="9" t="n"/>
      <c r="F156" s="9" t="n"/>
      <c r="G156" s="11">
        <f>IF(OR($A156="",$C156=""),"",SUMIFS(Capacity!$F$5:$F$204,Capacity!$A$5:$A$204,$A156,Capacity!$B$5:$B$204,$C156))</f>
        <v/>
      </c>
      <c r="H156" s="18">
        <f>IF($A156="","",IFERROR($D156/$G156,0))</f>
        <v/>
      </c>
      <c r="I156" s="14">
        <f>IF(OR($A156="",$C156=""),"",IF(COUNTIFS(Capacity!$A$5:$A$204,$A156,Capacity!$B$5:$B$204,$C156)=0,"No capacity row — hours invisible",""))</f>
        <v/>
      </c>
    </row>
    <row r="157">
      <c r="A157" s="9" t="n"/>
      <c r="B157" s="9" t="n"/>
      <c r="C157" s="6" t="n"/>
      <c r="D157" s="10" t="n"/>
      <c r="E157" s="9" t="n"/>
      <c r="F157" s="9" t="n"/>
      <c r="G157" s="11">
        <f>IF(OR($A157="",$C157=""),"",SUMIFS(Capacity!$F$5:$F$204,Capacity!$A$5:$A$204,$A157,Capacity!$B$5:$B$204,$C157))</f>
        <v/>
      </c>
      <c r="H157" s="18">
        <f>IF($A157="","",IFERROR($D157/$G157,0))</f>
        <v/>
      </c>
      <c r="I157" s="14">
        <f>IF(OR($A157="",$C157=""),"",IF(COUNTIFS(Capacity!$A$5:$A$204,$A157,Capacity!$B$5:$B$204,$C157)=0,"No capacity row — hours invisible",""))</f>
        <v/>
      </c>
    </row>
    <row r="158">
      <c r="A158" s="9" t="n"/>
      <c r="B158" s="9" t="n"/>
      <c r="C158" s="6" t="n"/>
      <c r="D158" s="10" t="n"/>
      <c r="E158" s="9" t="n"/>
      <c r="F158" s="9" t="n"/>
      <c r="G158" s="11">
        <f>IF(OR($A158="",$C158=""),"",SUMIFS(Capacity!$F$5:$F$204,Capacity!$A$5:$A$204,$A158,Capacity!$B$5:$B$204,$C158))</f>
        <v/>
      </c>
      <c r="H158" s="18">
        <f>IF($A158="","",IFERROR($D158/$G158,0))</f>
        <v/>
      </c>
      <c r="I158" s="14">
        <f>IF(OR($A158="",$C158=""),"",IF(COUNTIFS(Capacity!$A$5:$A$204,$A158,Capacity!$B$5:$B$204,$C158)=0,"No capacity row — hours invisible",""))</f>
        <v/>
      </c>
    </row>
    <row r="159">
      <c r="A159" s="9" t="n"/>
      <c r="B159" s="9" t="n"/>
      <c r="C159" s="6" t="n"/>
      <c r="D159" s="10" t="n"/>
      <c r="E159" s="9" t="n"/>
      <c r="F159" s="9" t="n"/>
      <c r="G159" s="11">
        <f>IF(OR($A159="",$C159=""),"",SUMIFS(Capacity!$F$5:$F$204,Capacity!$A$5:$A$204,$A159,Capacity!$B$5:$B$204,$C159))</f>
        <v/>
      </c>
      <c r="H159" s="18">
        <f>IF($A159="","",IFERROR($D159/$G159,0))</f>
        <v/>
      </c>
      <c r="I159" s="14">
        <f>IF(OR($A159="",$C159=""),"",IF(COUNTIFS(Capacity!$A$5:$A$204,$A159,Capacity!$B$5:$B$204,$C159)=0,"No capacity row — hours invisible",""))</f>
        <v/>
      </c>
    </row>
    <row r="160">
      <c r="A160" s="9" t="n"/>
      <c r="B160" s="9" t="n"/>
      <c r="C160" s="6" t="n"/>
      <c r="D160" s="10" t="n"/>
      <c r="E160" s="9" t="n"/>
      <c r="F160" s="9" t="n"/>
      <c r="G160" s="11">
        <f>IF(OR($A160="",$C160=""),"",SUMIFS(Capacity!$F$5:$F$204,Capacity!$A$5:$A$204,$A160,Capacity!$B$5:$B$204,$C160))</f>
        <v/>
      </c>
      <c r="H160" s="18">
        <f>IF($A160="","",IFERROR($D160/$G160,0))</f>
        <v/>
      </c>
      <c r="I160" s="14">
        <f>IF(OR($A160="",$C160=""),"",IF(COUNTIFS(Capacity!$A$5:$A$204,$A160,Capacity!$B$5:$B$204,$C160)=0,"No capacity row — hours invisible",""))</f>
        <v/>
      </c>
    </row>
    <row r="161">
      <c r="A161" s="9" t="n"/>
      <c r="B161" s="9" t="n"/>
      <c r="C161" s="6" t="n"/>
      <c r="D161" s="10" t="n"/>
      <c r="E161" s="9" t="n"/>
      <c r="F161" s="9" t="n"/>
      <c r="G161" s="11">
        <f>IF(OR($A161="",$C161=""),"",SUMIFS(Capacity!$F$5:$F$204,Capacity!$A$5:$A$204,$A161,Capacity!$B$5:$B$204,$C161))</f>
        <v/>
      </c>
      <c r="H161" s="18">
        <f>IF($A161="","",IFERROR($D161/$G161,0))</f>
        <v/>
      </c>
      <c r="I161" s="14">
        <f>IF(OR($A161="",$C161=""),"",IF(COUNTIFS(Capacity!$A$5:$A$204,$A161,Capacity!$B$5:$B$204,$C161)=0,"No capacity row — hours invisible",""))</f>
        <v/>
      </c>
    </row>
    <row r="162">
      <c r="A162" s="9" t="n"/>
      <c r="B162" s="9" t="n"/>
      <c r="C162" s="6" t="n"/>
      <c r="D162" s="10" t="n"/>
      <c r="E162" s="9" t="n"/>
      <c r="F162" s="9" t="n"/>
      <c r="G162" s="11">
        <f>IF(OR($A162="",$C162=""),"",SUMIFS(Capacity!$F$5:$F$204,Capacity!$A$5:$A$204,$A162,Capacity!$B$5:$B$204,$C162))</f>
        <v/>
      </c>
      <c r="H162" s="18">
        <f>IF($A162="","",IFERROR($D162/$G162,0))</f>
        <v/>
      </c>
      <c r="I162" s="14">
        <f>IF(OR($A162="",$C162=""),"",IF(COUNTIFS(Capacity!$A$5:$A$204,$A162,Capacity!$B$5:$B$204,$C162)=0,"No capacity row — hours invisible",""))</f>
        <v/>
      </c>
    </row>
    <row r="163">
      <c r="A163" s="9" t="n"/>
      <c r="B163" s="9" t="n"/>
      <c r="C163" s="6" t="n"/>
      <c r="D163" s="10" t="n"/>
      <c r="E163" s="9" t="n"/>
      <c r="F163" s="9" t="n"/>
      <c r="G163" s="11">
        <f>IF(OR($A163="",$C163=""),"",SUMIFS(Capacity!$F$5:$F$204,Capacity!$A$5:$A$204,$A163,Capacity!$B$5:$B$204,$C163))</f>
        <v/>
      </c>
      <c r="H163" s="18">
        <f>IF($A163="","",IFERROR($D163/$G163,0))</f>
        <v/>
      </c>
      <c r="I163" s="14">
        <f>IF(OR($A163="",$C163=""),"",IF(COUNTIFS(Capacity!$A$5:$A$204,$A163,Capacity!$B$5:$B$204,$C163)=0,"No capacity row — hours invisible",""))</f>
        <v/>
      </c>
    </row>
    <row r="164">
      <c r="A164" s="9" t="n"/>
      <c r="B164" s="9" t="n"/>
      <c r="C164" s="6" t="n"/>
      <c r="D164" s="10" t="n"/>
      <c r="E164" s="9" t="n"/>
      <c r="F164" s="9" t="n"/>
      <c r="G164" s="11">
        <f>IF(OR($A164="",$C164=""),"",SUMIFS(Capacity!$F$5:$F$204,Capacity!$A$5:$A$204,$A164,Capacity!$B$5:$B$204,$C164))</f>
        <v/>
      </c>
      <c r="H164" s="18">
        <f>IF($A164="","",IFERROR($D164/$G164,0))</f>
        <v/>
      </c>
      <c r="I164" s="14">
        <f>IF(OR($A164="",$C164=""),"",IF(COUNTIFS(Capacity!$A$5:$A$204,$A164,Capacity!$B$5:$B$204,$C164)=0,"No capacity row — hours invisible",""))</f>
        <v/>
      </c>
    </row>
    <row r="165">
      <c r="A165" s="9" t="n"/>
      <c r="B165" s="9" t="n"/>
      <c r="C165" s="6" t="n"/>
      <c r="D165" s="10" t="n"/>
      <c r="E165" s="9" t="n"/>
      <c r="F165" s="9" t="n"/>
      <c r="G165" s="11">
        <f>IF(OR($A165="",$C165=""),"",SUMIFS(Capacity!$F$5:$F$204,Capacity!$A$5:$A$204,$A165,Capacity!$B$5:$B$204,$C165))</f>
        <v/>
      </c>
      <c r="H165" s="18">
        <f>IF($A165="","",IFERROR($D165/$G165,0))</f>
        <v/>
      </c>
      <c r="I165" s="14">
        <f>IF(OR($A165="",$C165=""),"",IF(COUNTIFS(Capacity!$A$5:$A$204,$A165,Capacity!$B$5:$B$204,$C165)=0,"No capacity row — hours invisible",""))</f>
        <v/>
      </c>
    </row>
    <row r="166">
      <c r="A166" s="9" t="n"/>
      <c r="B166" s="9" t="n"/>
      <c r="C166" s="6" t="n"/>
      <c r="D166" s="10" t="n"/>
      <c r="E166" s="9" t="n"/>
      <c r="F166" s="9" t="n"/>
      <c r="G166" s="11">
        <f>IF(OR($A166="",$C166=""),"",SUMIFS(Capacity!$F$5:$F$204,Capacity!$A$5:$A$204,$A166,Capacity!$B$5:$B$204,$C166))</f>
        <v/>
      </c>
      <c r="H166" s="18">
        <f>IF($A166="","",IFERROR($D166/$G166,0))</f>
        <v/>
      </c>
      <c r="I166" s="14">
        <f>IF(OR($A166="",$C166=""),"",IF(COUNTIFS(Capacity!$A$5:$A$204,$A166,Capacity!$B$5:$B$204,$C166)=0,"No capacity row — hours invisible",""))</f>
        <v/>
      </c>
    </row>
    <row r="167">
      <c r="A167" s="9" t="n"/>
      <c r="B167" s="9" t="n"/>
      <c r="C167" s="6" t="n"/>
      <c r="D167" s="10" t="n"/>
      <c r="E167" s="9" t="n"/>
      <c r="F167" s="9" t="n"/>
      <c r="G167" s="11">
        <f>IF(OR($A167="",$C167=""),"",SUMIFS(Capacity!$F$5:$F$204,Capacity!$A$5:$A$204,$A167,Capacity!$B$5:$B$204,$C167))</f>
        <v/>
      </c>
      <c r="H167" s="18">
        <f>IF($A167="","",IFERROR($D167/$G167,0))</f>
        <v/>
      </c>
      <c r="I167" s="14">
        <f>IF(OR($A167="",$C167=""),"",IF(COUNTIFS(Capacity!$A$5:$A$204,$A167,Capacity!$B$5:$B$204,$C167)=0,"No capacity row — hours invisible",""))</f>
        <v/>
      </c>
    </row>
    <row r="168">
      <c r="A168" s="9" t="n"/>
      <c r="B168" s="9" t="n"/>
      <c r="C168" s="6" t="n"/>
      <c r="D168" s="10" t="n"/>
      <c r="E168" s="9" t="n"/>
      <c r="F168" s="9" t="n"/>
      <c r="G168" s="11">
        <f>IF(OR($A168="",$C168=""),"",SUMIFS(Capacity!$F$5:$F$204,Capacity!$A$5:$A$204,$A168,Capacity!$B$5:$B$204,$C168))</f>
        <v/>
      </c>
      <c r="H168" s="18">
        <f>IF($A168="","",IFERROR($D168/$G168,0))</f>
        <v/>
      </c>
      <c r="I168" s="14">
        <f>IF(OR($A168="",$C168=""),"",IF(COUNTIFS(Capacity!$A$5:$A$204,$A168,Capacity!$B$5:$B$204,$C168)=0,"No capacity row — hours invisible",""))</f>
        <v/>
      </c>
    </row>
    <row r="169">
      <c r="A169" s="9" t="n"/>
      <c r="B169" s="9" t="n"/>
      <c r="C169" s="6" t="n"/>
      <c r="D169" s="10" t="n"/>
      <c r="E169" s="9" t="n"/>
      <c r="F169" s="9" t="n"/>
      <c r="G169" s="11">
        <f>IF(OR($A169="",$C169=""),"",SUMIFS(Capacity!$F$5:$F$204,Capacity!$A$5:$A$204,$A169,Capacity!$B$5:$B$204,$C169))</f>
        <v/>
      </c>
      <c r="H169" s="18">
        <f>IF($A169="","",IFERROR($D169/$G169,0))</f>
        <v/>
      </c>
      <c r="I169" s="14">
        <f>IF(OR($A169="",$C169=""),"",IF(COUNTIFS(Capacity!$A$5:$A$204,$A169,Capacity!$B$5:$B$204,$C169)=0,"No capacity row — hours invisible",""))</f>
        <v/>
      </c>
    </row>
    <row r="170">
      <c r="A170" s="9" t="n"/>
      <c r="B170" s="9" t="n"/>
      <c r="C170" s="6" t="n"/>
      <c r="D170" s="10" t="n"/>
      <c r="E170" s="9" t="n"/>
      <c r="F170" s="9" t="n"/>
      <c r="G170" s="11">
        <f>IF(OR($A170="",$C170=""),"",SUMIFS(Capacity!$F$5:$F$204,Capacity!$A$5:$A$204,$A170,Capacity!$B$5:$B$204,$C170))</f>
        <v/>
      </c>
      <c r="H170" s="18">
        <f>IF($A170="","",IFERROR($D170/$G170,0))</f>
        <v/>
      </c>
      <c r="I170" s="14">
        <f>IF(OR($A170="",$C170=""),"",IF(COUNTIFS(Capacity!$A$5:$A$204,$A170,Capacity!$B$5:$B$204,$C170)=0,"No capacity row — hours invisible",""))</f>
        <v/>
      </c>
    </row>
    <row r="171">
      <c r="A171" s="9" t="n"/>
      <c r="B171" s="9" t="n"/>
      <c r="C171" s="6" t="n"/>
      <c r="D171" s="10" t="n"/>
      <c r="E171" s="9" t="n"/>
      <c r="F171" s="9" t="n"/>
      <c r="G171" s="11">
        <f>IF(OR($A171="",$C171=""),"",SUMIFS(Capacity!$F$5:$F$204,Capacity!$A$5:$A$204,$A171,Capacity!$B$5:$B$204,$C171))</f>
        <v/>
      </c>
      <c r="H171" s="18">
        <f>IF($A171="","",IFERROR($D171/$G171,0))</f>
        <v/>
      </c>
      <c r="I171" s="14">
        <f>IF(OR($A171="",$C171=""),"",IF(COUNTIFS(Capacity!$A$5:$A$204,$A171,Capacity!$B$5:$B$204,$C171)=0,"No capacity row — hours invisible",""))</f>
        <v/>
      </c>
    </row>
    <row r="172">
      <c r="A172" s="9" t="n"/>
      <c r="B172" s="9" t="n"/>
      <c r="C172" s="6" t="n"/>
      <c r="D172" s="10" t="n"/>
      <c r="E172" s="9" t="n"/>
      <c r="F172" s="9" t="n"/>
      <c r="G172" s="11">
        <f>IF(OR($A172="",$C172=""),"",SUMIFS(Capacity!$F$5:$F$204,Capacity!$A$5:$A$204,$A172,Capacity!$B$5:$B$204,$C172))</f>
        <v/>
      </c>
      <c r="H172" s="18">
        <f>IF($A172="","",IFERROR($D172/$G172,0))</f>
        <v/>
      </c>
      <c r="I172" s="14">
        <f>IF(OR($A172="",$C172=""),"",IF(COUNTIFS(Capacity!$A$5:$A$204,$A172,Capacity!$B$5:$B$204,$C172)=0,"No capacity row — hours invisible",""))</f>
        <v/>
      </c>
    </row>
    <row r="173">
      <c r="A173" s="9" t="n"/>
      <c r="B173" s="9" t="n"/>
      <c r="C173" s="6" t="n"/>
      <c r="D173" s="10" t="n"/>
      <c r="E173" s="9" t="n"/>
      <c r="F173" s="9" t="n"/>
      <c r="G173" s="11">
        <f>IF(OR($A173="",$C173=""),"",SUMIFS(Capacity!$F$5:$F$204,Capacity!$A$5:$A$204,$A173,Capacity!$B$5:$B$204,$C173))</f>
        <v/>
      </c>
      <c r="H173" s="18">
        <f>IF($A173="","",IFERROR($D173/$G173,0))</f>
        <v/>
      </c>
      <c r="I173" s="14">
        <f>IF(OR($A173="",$C173=""),"",IF(COUNTIFS(Capacity!$A$5:$A$204,$A173,Capacity!$B$5:$B$204,$C173)=0,"No capacity row — hours invisible",""))</f>
        <v/>
      </c>
    </row>
    <row r="174">
      <c r="A174" s="9" t="n"/>
      <c r="B174" s="9" t="n"/>
      <c r="C174" s="6" t="n"/>
      <c r="D174" s="10" t="n"/>
      <c r="E174" s="9" t="n"/>
      <c r="F174" s="9" t="n"/>
      <c r="G174" s="11">
        <f>IF(OR($A174="",$C174=""),"",SUMIFS(Capacity!$F$5:$F$204,Capacity!$A$5:$A$204,$A174,Capacity!$B$5:$B$204,$C174))</f>
        <v/>
      </c>
      <c r="H174" s="18">
        <f>IF($A174="","",IFERROR($D174/$G174,0))</f>
        <v/>
      </c>
      <c r="I174" s="14">
        <f>IF(OR($A174="",$C174=""),"",IF(COUNTIFS(Capacity!$A$5:$A$204,$A174,Capacity!$B$5:$B$204,$C174)=0,"No capacity row — hours invisible",""))</f>
        <v/>
      </c>
    </row>
    <row r="175">
      <c r="A175" s="9" t="n"/>
      <c r="B175" s="9" t="n"/>
      <c r="C175" s="6" t="n"/>
      <c r="D175" s="10" t="n"/>
      <c r="E175" s="9" t="n"/>
      <c r="F175" s="9" t="n"/>
      <c r="G175" s="11">
        <f>IF(OR($A175="",$C175=""),"",SUMIFS(Capacity!$F$5:$F$204,Capacity!$A$5:$A$204,$A175,Capacity!$B$5:$B$204,$C175))</f>
        <v/>
      </c>
      <c r="H175" s="18">
        <f>IF($A175="","",IFERROR($D175/$G175,0))</f>
        <v/>
      </c>
      <c r="I175" s="14">
        <f>IF(OR($A175="",$C175=""),"",IF(COUNTIFS(Capacity!$A$5:$A$204,$A175,Capacity!$B$5:$B$204,$C175)=0,"No capacity row — hours invisible",""))</f>
        <v/>
      </c>
    </row>
    <row r="176">
      <c r="A176" s="9" t="n"/>
      <c r="B176" s="9" t="n"/>
      <c r="C176" s="6" t="n"/>
      <c r="D176" s="10" t="n"/>
      <c r="E176" s="9" t="n"/>
      <c r="F176" s="9" t="n"/>
      <c r="G176" s="11">
        <f>IF(OR($A176="",$C176=""),"",SUMIFS(Capacity!$F$5:$F$204,Capacity!$A$5:$A$204,$A176,Capacity!$B$5:$B$204,$C176))</f>
        <v/>
      </c>
      <c r="H176" s="18">
        <f>IF($A176="","",IFERROR($D176/$G176,0))</f>
        <v/>
      </c>
      <c r="I176" s="14">
        <f>IF(OR($A176="",$C176=""),"",IF(COUNTIFS(Capacity!$A$5:$A$204,$A176,Capacity!$B$5:$B$204,$C176)=0,"No capacity row — hours invisible",""))</f>
        <v/>
      </c>
    </row>
    <row r="177">
      <c r="A177" s="9" t="n"/>
      <c r="B177" s="9" t="n"/>
      <c r="C177" s="6" t="n"/>
      <c r="D177" s="10" t="n"/>
      <c r="E177" s="9" t="n"/>
      <c r="F177" s="9" t="n"/>
      <c r="G177" s="11">
        <f>IF(OR($A177="",$C177=""),"",SUMIFS(Capacity!$F$5:$F$204,Capacity!$A$5:$A$204,$A177,Capacity!$B$5:$B$204,$C177))</f>
        <v/>
      </c>
      <c r="H177" s="18">
        <f>IF($A177="","",IFERROR($D177/$G177,0))</f>
        <v/>
      </c>
      <c r="I177" s="14">
        <f>IF(OR($A177="",$C177=""),"",IF(COUNTIFS(Capacity!$A$5:$A$204,$A177,Capacity!$B$5:$B$204,$C177)=0,"No capacity row — hours invisible",""))</f>
        <v/>
      </c>
    </row>
    <row r="178">
      <c r="A178" s="9" t="n"/>
      <c r="B178" s="9" t="n"/>
      <c r="C178" s="6" t="n"/>
      <c r="D178" s="10" t="n"/>
      <c r="E178" s="9" t="n"/>
      <c r="F178" s="9" t="n"/>
      <c r="G178" s="11">
        <f>IF(OR($A178="",$C178=""),"",SUMIFS(Capacity!$F$5:$F$204,Capacity!$A$5:$A$204,$A178,Capacity!$B$5:$B$204,$C178))</f>
        <v/>
      </c>
      <c r="H178" s="18">
        <f>IF($A178="","",IFERROR($D178/$G178,0))</f>
        <v/>
      </c>
      <c r="I178" s="14">
        <f>IF(OR($A178="",$C178=""),"",IF(COUNTIFS(Capacity!$A$5:$A$204,$A178,Capacity!$B$5:$B$204,$C178)=0,"No capacity row — hours invisible",""))</f>
        <v/>
      </c>
    </row>
    <row r="179">
      <c r="A179" s="9" t="n"/>
      <c r="B179" s="9" t="n"/>
      <c r="C179" s="6" t="n"/>
      <c r="D179" s="10" t="n"/>
      <c r="E179" s="9" t="n"/>
      <c r="F179" s="9" t="n"/>
      <c r="G179" s="11">
        <f>IF(OR($A179="",$C179=""),"",SUMIFS(Capacity!$F$5:$F$204,Capacity!$A$5:$A$204,$A179,Capacity!$B$5:$B$204,$C179))</f>
        <v/>
      </c>
      <c r="H179" s="18">
        <f>IF($A179="","",IFERROR($D179/$G179,0))</f>
        <v/>
      </c>
      <c r="I179" s="14">
        <f>IF(OR($A179="",$C179=""),"",IF(COUNTIFS(Capacity!$A$5:$A$204,$A179,Capacity!$B$5:$B$204,$C179)=0,"No capacity row — hours invisible",""))</f>
        <v/>
      </c>
    </row>
    <row r="180">
      <c r="A180" s="9" t="n"/>
      <c r="B180" s="9" t="n"/>
      <c r="C180" s="6" t="n"/>
      <c r="D180" s="10" t="n"/>
      <c r="E180" s="9" t="n"/>
      <c r="F180" s="9" t="n"/>
      <c r="G180" s="11">
        <f>IF(OR($A180="",$C180=""),"",SUMIFS(Capacity!$F$5:$F$204,Capacity!$A$5:$A$204,$A180,Capacity!$B$5:$B$204,$C180))</f>
        <v/>
      </c>
      <c r="H180" s="18">
        <f>IF($A180="","",IFERROR($D180/$G180,0))</f>
        <v/>
      </c>
      <c r="I180" s="14">
        <f>IF(OR($A180="",$C180=""),"",IF(COUNTIFS(Capacity!$A$5:$A$204,$A180,Capacity!$B$5:$B$204,$C180)=0,"No capacity row — hours invisible",""))</f>
        <v/>
      </c>
    </row>
    <row r="181">
      <c r="A181" s="9" t="n"/>
      <c r="B181" s="9" t="n"/>
      <c r="C181" s="6" t="n"/>
      <c r="D181" s="10" t="n"/>
      <c r="E181" s="9" t="n"/>
      <c r="F181" s="9" t="n"/>
      <c r="G181" s="11">
        <f>IF(OR($A181="",$C181=""),"",SUMIFS(Capacity!$F$5:$F$204,Capacity!$A$5:$A$204,$A181,Capacity!$B$5:$B$204,$C181))</f>
        <v/>
      </c>
      <c r="H181" s="18">
        <f>IF($A181="","",IFERROR($D181/$G181,0))</f>
        <v/>
      </c>
      <c r="I181" s="14">
        <f>IF(OR($A181="",$C181=""),"",IF(COUNTIFS(Capacity!$A$5:$A$204,$A181,Capacity!$B$5:$B$204,$C181)=0,"No capacity row — hours invisible",""))</f>
        <v/>
      </c>
    </row>
    <row r="182">
      <c r="A182" s="9" t="n"/>
      <c r="B182" s="9" t="n"/>
      <c r="C182" s="6" t="n"/>
      <c r="D182" s="10" t="n"/>
      <c r="E182" s="9" t="n"/>
      <c r="F182" s="9" t="n"/>
      <c r="G182" s="11">
        <f>IF(OR($A182="",$C182=""),"",SUMIFS(Capacity!$F$5:$F$204,Capacity!$A$5:$A$204,$A182,Capacity!$B$5:$B$204,$C182))</f>
        <v/>
      </c>
      <c r="H182" s="18">
        <f>IF($A182="","",IFERROR($D182/$G182,0))</f>
        <v/>
      </c>
      <c r="I182" s="14">
        <f>IF(OR($A182="",$C182=""),"",IF(COUNTIFS(Capacity!$A$5:$A$204,$A182,Capacity!$B$5:$B$204,$C182)=0,"No capacity row — hours invisible",""))</f>
        <v/>
      </c>
    </row>
    <row r="183">
      <c r="A183" s="9" t="n"/>
      <c r="B183" s="9" t="n"/>
      <c r="C183" s="6" t="n"/>
      <c r="D183" s="10" t="n"/>
      <c r="E183" s="9" t="n"/>
      <c r="F183" s="9" t="n"/>
      <c r="G183" s="11">
        <f>IF(OR($A183="",$C183=""),"",SUMIFS(Capacity!$F$5:$F$204,Capacity!$A$5:$A$204,$A183,Capacity!$B$5:$B$204,$C183))</f>
        <v/>
      </c>
      <c r="H183" s="18">
        <f>IF($A183="","",IFERROR($D183/$G183,0))</f>
        <v/>
      </c>
      <c r="I183" s="14">
        <f>IF(OR($A183="",$C183=""),"",IF(COUNTIFS(Capacity!$A$5:$A$204,$A183,Capacity!$B$5:$B$204,$C183)=0,"No capacity row — hours invisible",""))</f>
        <v/>
      </c>
    </row>
    <row r="184">
      <c r="A184" s="9" t="n"/>
      <c r="B184" s="9" t="n"/>
      <c r="C184" s="6" t="n"/>
      <c r="D184" s="10" t="n"/>
      <c r="E184" s="9" t="n"/>
      <c r="F184" s="9" t="n"/>
      <c r="G184" s="11">
        <f>IF(OR($A184="",$C184=""),"",SUMIFS(Capacity!$F$5:$F$204,Capacity!$A$5:$A$204,$A184,Capacity!$B$5:$B$204,$C184))</f>
        <v/>
      </c>
      <c r="H184" s="18">
        <f>IF($A184="","",IFERROR($D184/$G184,0))</f>
        <v/>
      </c>
      <c r="I184" s="14">
        <f>IF(OR($A184="",$C184=""),"",IF(COUNTIFS(Capacity!$A$5:$A$204,$A184,Capacity!$B$5:$B$204,$C184)=0,"No capacity row — hours invisible",""))</f>
        <v/>
      </c>
    </row>
    <row r="185">
      <c r="A185" s="9" t="n"/>
      <c r="B185" s="9" t="n"/>
      <c r="C185" s="6" t="n"/>
      <c r="D185" s="10" t="n"/>
      <c r="E185" s="9" t="n"/>
      <c r="F185" s="9" t="n"/>
      <c r="G185" s="11">
        <f>IF(OR($A185="",$C185=""),"",SUMIFS(Capacity!$F$5:$F$204,Capacity!$A$5:$A$204,$A185,Capacity!$B$5:$B$204,$C185))</f>
        <v/>
      </c>
      <c r="H185" s="18">
        <f>IF($A185="","",IFERROR($D185/$G185,0))</f>
        <v/>
      </c>
      <c r="I185" s="14">
        <f>IF(OR($A185="",$C185=""),"",IF(COUNTIFS(Capacity!$A$5:$A$204,$A185,Capacity!$B$5:$B$204,$C185)=0,"No capacity row — hours invisible",""))</f>
        <v/>
      </c>
    </row>
    <row r="186">
      <c r="A186" s="9" t="n"/>
      <c r="B186" s="9" t="n"/>
      <c r="C186" s="6" t="n"/>
      <c r="D186" s="10" t="n"/>
      <c r="E186" s="9" t="n"/>
      <c r="F186" s="9" t="n"/>
      <c r="G186" s="11">
        <f>IF(OR($A186="",$C186=""),"",SUMIFS(Capacity!$F$5:$F$204,Capacity!$A$5:$A$204,$A186,Capacity!$B$5:$B$204,$C186))</f>
        <v/>
      </c>
      <c r="H186" s="18">
        <f>IF($A186="","",IFERROR($D186/$G186,0))</f>
        <v/>
      </c>
      <c r="I186" s="14">
        <f>IF(OR($A186="",$C186=""),"",IF(COUNTIFS(Capacity!$A$5:$A$204,$A186,Capacity!$B$5:$B$204,$C186)=0,"No capacity row — hours invisible",""))</f>
        <v/>
      </c>
    </row>
    <row r="187">
      <c r="A187" s="9" t="n"/>
      <c r="B187" s="9" t="n"/>
      <c r="C187" s="6" t="n"/>
      <c r="D187" s="10" t="n"/>
      <c r="E187" s="9" t="n"/>
      <c r="F187" s="9" t="n"/>
      <c r="G187" s="11">
        <f>IF(OR($A187="",$C187=""),"",SUMIFS(Capacity!$F$5:$F$204,Capacity!$A$5:$A$204,$A187,Capacity!$B$5:$B$204,$C187))</f>
        <v/>
      </c>
      <c r="H187" s="18">
        <f>IF($A187="","",IFERROR($D187/$G187,0))</f>
        <v/>
      </c>
      <c r="I187" s="14">
        <f>IF(OR($A187="",$C187=""),"",IF(COUNTIFS(Capacity!$A$5:$A$204,$A187,Capacity!$B$5:$B$204,$C187)=0,"No capacity row — hours invisible",""))</f>
        <v/>
      </c>
    </row>
    <row r="188">
      <c r="A188" s="9" t="n"/>
      <c r="B188" s="9" t="n"/>
      <c r="C188" s="6" t="n"/>
      <c r="D188" s="10" t="n"/>
      <c r="E188" s="9" t="n"/>
      <c r="F188" s="9" t="n"/>
      <c r="G188" s="11">
        <f>IF(OR($A188="",$C188=""),"",SUMIFS(Capacity!$F$5:$F$204,Capacity!$A$5:$A$204,$A188,Capacity!$B$5:$B$204,$C188))</f>
        <v/>
      </c>
      <c r="H188" s="18">
        <f>IF($A188="","",IFERROR($D188/$G188,0))</f>
        <v/>
      </c>
      <c r="I188" s="14">
        <f>IF(OR($A188="",$C188=""),"",IF(COUNTIFS(Capacity!$A$5:$A$204,$A188,Capacity!$B$5:$B$204,$C188)=0,"No capacity row — hours invisible",""))</f>
        <v/>
      </c>
    </row>
    <row r="189">
      <c r="A189" s="9" t="n"/>
      <c r="B189" s="9" t="n"/>
      <c r="C189" s="6" t="n"/>
      <c r="D189" s="10" t="n"/>
      <c r="E189" s="9" t="n"/>
      <c r="F189" s="9" t="n"/>
      <c r="G189" s="11">
        <f>IF(OR($A189="",$C189=""),"",SUMIFS(Capacity!$F$5:$F$204,Capacity!$A$5:$A$204,$A189,Capacity!$B$5:$B$204,$C189))</f>
        <v/>
      </c>
      <c r="H189" s="18">
        <f>IF($A189="","",IFERROR($D189/$G189,0))</f>
        <v/>
      </c>
      <c r="I189" s="14">
        <f>IF(OR($A189="",$C189=""),"",IF(COUNTIFS(Capacity!$A$5:$A$204,$A189,Capacity!$B$5:$B$204,$C189)=0,"No capacity row — hours invisible",""))</f>
        <v/>
      </c>
    </row>
    <row r="190">
      <c r="A190" s="9" t="n"/>
      <c r="B190" s="9" t="n"/>
      <c r="C190" s="6" t="n"/>
      <c r="D190" s="10" t="n"/>
      <c r="E190" s="9" t="n"/>
      <c r="F190" s="9" t="n"/>
      <c r="G190" s="11">
        <f>IF(OR($A190="",$C190=""),"",SUMIFS(Capacity!$F$5:$F$204,Capacity!$A$5:$A$204,$A190,Capacity!$B$5:$B$204,$C190))</f>
        <v/>
      </c>
      <c r="H190" s="18">
        <f>IF($A190="","",IFERROR($D190/$G190,0))</f>
        <v/>
      </c>
      <c r="I190" s="14">
        <f>IF(OR($A190="",$C190=""),"",IF(COUNTIFS(Capacity!$A$5:$A$204,$A190,Capacity!$B$5:$B$204,$C190)=0,"No capacity row — hours invisible",""))</f>
        <v/>
      </c>
    </row>
    <row r="191">
      <c r="A191" s="9" t="n"/>
      <c r="B191" s="9" t="n"/>
      <c r="C191" s="6" t="n"/>
      <c r="D191" s="10" t="n"/>
      <c r="E191" s="9" t="n"/>
      <c r="F191" s="9" t="n"/>
      <c r="G191" s="11">
        <f>IF(OR($A191="",$C191=""),"",SUMIFS(Capacity!$F$5:$F$204,Capacity!$A$5:$A$204,$A191,Capacity!$B$5:$B$204,$C191))</f>
        <v/>
      </c>
      <c r="H191" s="18">
        <f>IF($A191="","",IFERROR($D191/$G191,0))</f>
        <v/>
      </c>
      <c r="I191" s="14">
        <f>IF(OR($A191="",$C191=""),"",IF(COUNTIFS(Capacity!$A$5:$A$204,$A191,Capacity!$B$5:$B$204,$C191)=0,"No capacity row — hours invisible",""))</f>
        <v/>
      </c>
    </row>
    <row r="192">
      <c r="A192" s="9" t="n"/>
      <c r="B192" s="9" t="n"/>
      <c r="C192" s="6" t="n"/>
      <c r="D192" s="10" t="n"/>
      <c r="E192" s="9" t="n"/>
      <c r="F192" s="9" t="n"/>
      <c r="G192" s="11">
        <f>IF(OR($A192="",$C192=""),"",SUMIFS(Capacity!$F$5:$F$204,Capacity!$A$5:$A$204,$A192,Capacity!$B$5:$B$204,$C192))</f>
        <v/>
      </c>
      <c r="H192" s="18">
        <f>IF($A192="","",IFERROR($D192/$G192,0))</f>
        <v/>
      </c>
      <c r="I192" s="14">
        <f>IF(OR($A192="",$C192=""),"",IF(COUNTIFS(Capacity!$A$5:$A$204,$A192,Capacity!$B$5:$B$204,$C192)=0,"No capacity row — hours invisible",""))</f>
        <v/>
      </c>
    </row>
    <row r="193">
      <c r="A193" s="9" t="n"/>
      <c r="B193" s="9" t="n"/>
      <c r="C193" s="6" t="n"/>
      <c r="D193" s="10" t="n"/>
      <c r="E193" s="9" t="n"/>
      <c r="F193" s="9" t="n"/>
      <c r="G193" s="11">
        <f>IF(OR($A193="",$C193=""),"",SUMIFS(Capacity!$F$5:$F$204,Capacity!$A$5:$A$204,$A193,Capacity!$B$5:$B$204,$C193))</f>
        <v/>
      </c>
      <c r="H193" s="18">
        <f>IF($A193="","",IFERROR($D193/$G193,0))</f>
        <v/>
      </c>
      <c r="I193" s="14">
        <f>IF(OR($A193="",$C193=""),"",IF(COUNTIFS(Capacity!$A$5:$A$204,$A193,Capacity!$B$5:$B$204,$C193)=0,"No capacity row — hours invisible",""))</f>
        <v/>
      </c>
    </row>
    <row r="194">
      <c r="A194" s="9" t="n"/>
      <c r="B194" s="9" t="n"/>
      <c r="C194" s="6" t="n"/>
      <c r="D194" s="10" t="n"/>
      <c r="E194" s="9" t="n"/>
      <c r="F194" s="9" t="n"/>
      <c r="G194" s="11">
        <f>IF(OR($A194="",$C194=""),"",SUMIFS(Capacity!$F$5:$F$204,Capacity!$A$5:$A$204,$A194,Capacity!$B$5:$B$204,$C194))</f>
        <v/>
      </c>
      <c r="H194" s="18">
        <f>IF($A194="","",IFERROR($D194/$G194,0))</f>
        <v/>
      </c>
      <c r="I194" s="14">
        <f>IF(OR($A194="",$C194=""),"",IF(COUNTIFS(Capacity!$A$5:$A$204,$A194,Capacity!$B$5:$B$204,$C194)=0,"No capacity row — hours invisible",""))</f>
        <v/>
      </c>
    </row>
    <row r="195">
      <c r="A195" s="9" t="n"/>
      <c r="B195" s="9" t="n"/>
      <c r="C195" s="6" t="n"/>
      <c r="D195" s="10" t="n"/>
      <c r="E195" s="9" t="n"/>
      <c r="F195" s="9" t="n"/>
      <c r="G195" s="11">
        <f>IF(OR($A195="",$C195=""),"",SUMIFS(Capacity!$F$5:$F$204,Capacity!$A$5:$A$204,$A195,Capacity!$B$5:$B$204,$C195))</f>
        <v/>
      </c>
      <c r="H195" s="18">
        <f>IF($A195="","",IFERROR($D195/$G195,0))</f>
        <v/>
      </c>
      <c r="I195" s="14">
        <f>IF(OR($A195="",$C195=""),"",IF(COUNTIFS(Capacity!$A$5:$A$204,$A195,Capacity!$B$5:$B$204,$C195)=0,"No capacity row — hours invisible",""))</f>
        <v/>
      </c>
    </row>
    <row r="196">
      <c r="A196" s="9" t="n"/>
      <c r="B196" s="9" t="n"/>
      <c r="C196" s="6" t="n"/>
      <c r="D196" s="10" t="n"/>
      <c r="E196" s="9" t="n"/>
      <c r="F196" s="9" t="n"/>
      <c r="G196" s="11">
        <f>IF(OR($A196="",$C196=""),"",SUMIFS(Capacity!$F$5:$F$204,Capacity!$A$5:$A$204,$A196,Capacity!$B$5:$B$204,$C196))</f>
        <v/>
      </c>
      <c r="H196" s="18">
        <f>IF($A196="","",IFERROR($D196/$G196,0))</f>
        <v/>
      </c>
      <c r="I196" s="14">
        <f>IF(OR($A196="",$C196=""),"",IF(COUNTIFS(Capacity!$A$5:$A$204,$A196,Capacity!$B$5:$B$204,$C196)=0,"No capacity row — hours invisible",""))</f>
        <v/>
      </c>
    </row>
    <row r="197">
      <c r="A197" s="9" t="n"/>
      <c r="B197" s="9" t="n"/>
      <c r="C197" s="6" t="n"/>
      <c r="D197" s="10" t="n"/>
      <c r="E197" s="9" t="n"/>
      <c r="F197" s="9" t="n"/>
      <c r="G197" s="11">
        <f>IF(OR($A197="",$C197=""),"",SUMIFS(Capacity!$F$5:$F$204,Capacity!$A$5:$A$204,$A197,Capacity!$B$5:$B$204,$C197))</f>
        <v/>
      </c>
      <c r="H197" s="18">
        <f>IF($A197="","",IFERROR($D197/$G197,0))</f>
        <v/>
      </c>
      <c r="I197" s="14">
        <f>IF(OR($A197="",$C197=""),"",IF(COUNTIFS(Capacity!$A$5:$A$204,$A197,Capacity!$B$5:$B$204,$C197)=0,"No capacity row — hours invisible",""))</f>
        <v/>
      </c>
    </row>
    <row r="198">
      <c r="A198" s="9" t="n"/>
      <c r="B198" s="9" t="n"/>
      <c r="C198" s="6" t="n"/>
      <c r="D198" s="10" t="n"/>
      <c r="E198" s="9" t="n"/>
      <c r="F198" s="9" t="n"/>
      <c r="G198" s="11">
        <f>IF(OR($A198="",$C198=""),"",SUMIFS(Capacity!$F$5:$F$204,Capacity!$A$5:$A$204,$A198,Capacity!$B$5:$B$204,$C198))</f>
        <v/>
      </c>
      <c r="H198" s="18">
        <f>IF($A198="","",IFERROR($D198/$G198,0))</f>
        <v/>
      </c>
      <c r="I198" s="14">
        <f>IF(OR($A198="",$C198=""),"",IF(COUNTIFS(Capacity!$A$5:$A$204,$A198,Capacity!$B$5:$B$204,$C198)=0,"No capacity row — hours invisible",""))</f>
        <v/>
      </c>
    </row>
    <row r="199">
      <c r="A199" s="9" t="n"/>
      <c r="B199" s="9" t="n"/>
      <c r="C199" s="6" t="n"/>
      <c r="D199" s="10" t="n"/>
      <c r="E199" s="9" t="n"/>
      <c r="F199" s="9" t="n"/>
      <c r="G199" s="11">
        <f>IF(OR($A199="",$C199=""),"",SUMIFS(Capacity!$F$5:$F$204,Capacity!$A$5:$A$204,$A199,Capacity!$B$5:$B$204,$C199))</f>
        <v/>
      </c>
      <c r="H199" s="18">
        <f>IF($A199="","",IFERROR($D199/$G199,0))</f>
        <v/>
      </c>
      <c r="I199" s="14">
        <f>IF(OR($A199="",$C199=""),"",IF(COUNTIFS(Capacity!$A$5:$A$204,$A199,Capacity!$B$5:$B$204,$C199)=0,"No capacity row — hours invisible",""))</f>
        <v/>
      </c>
    </row>
    <row r="200">
      <c r="A200" s="9" t="n"/>
      <c r="B200" s="9" t="n"/>
      <c r="C200" s="6" t="n"/>
      <c r="D200" s="10" t="n"/>
      <c r="E200" s="9" t="n"/>
      <c r="F200" s="9" t="n"/>
      <c r="G200" s="11">
        <f>IF(OR($A200="",$C200=""),"",SUMIFS(Capacity!$F$5:$F$204,Capacity!$A$5:$A$204,$A200,Capacity!$B$5:$B$204,$C200))</f>
        <v/>
      </c>
      <c r="H200" s="18">
        <f>IF($A200="","",IFERROR($D200/$G200,0))</f>
        <v/>
      </c>
      <c r="I200" s="14">
        <f>IF(OR($A200="",$C200=""),"",IF(COUNTIFS(Capacity!$A$5:$A$204,$A200,Capacity!$B$5:$B$204,$C200)=0,"No capacity row — hours invisible",""))</f>
        <v/>
      </c>
    </row>
    <row r="201">
      <c r="A201" s="9" t="n"/>
      <c r="B201" s="9" t="n"/>
      <c r="C201" s="6" t="n"/>
      <c r="D201" s="10" t="n"/>
      <c r="E201" s="9" t="n"/>
      <c r="F201" s="9" t="n"/>
      <c r="G201" s="11">
        <f>IF(OR($A201="",$C201=""),"",SUMIFS(Capacity!$F$5:$F$204,Capacity!$A$5:$A$204,$A201,Capacity!$B$5:$B$204,$C201))</f>
        <v/>
      </c>
      <c r="H201" s="18">
        <f>IF($A201="","",IFERROR($D201/$G201,0))</f>
        <v/>
      </c>
      <c r="I201" s="14">
        <f>IF(OR($A201="",$C201=""),"",IF(COUNTIFS(Capacity!$A$5:$A$204,$A201,Capacity!$B$5:$B$204,$C201)=0,"No capacity row — hours invisible",""))</f>
        <v/>
      </c>
    </row>
    <row r="202">
      <c r="A202" s="9" t="n"/>
      <c r="B202" s="9" t="n"/>
      <c r="C202" s="6" t="n"/>
      <c r="D202" s="10" t="n"/>
      <c r="E202" s="9" t="n"/>
      <c r="F202" s="9" t="n"/>
      <c r="G202" s="11">
        <f>IF(OR($A202="",$C202=""),"",SUMIFS(Capacity!$F$5:$F$204,Capacity!$A$5:$A$204,$A202,Capacity!$B$5:$B$204,$C202))</f>
        <v/>
      </c>
      <c r="H202" s="18">
        <f>IF($A202="","",IFERROR($D202/$G202,0))</f>
        <v/>
      </c>
      <c r="I202" s="14">
        <f>IF(OR($A202="",$C202=""),"",IF(COUNTIFS(Capacity!$A$5:$A$204,$A202,Capacity!$B$5:$B$204,$C202)=0,"No capacity row — hours invisible",""))</f>
        <v/>
      </c>
    </row>
    <row r="203">
      <c r="A203" s="9" t="n"/>
      <c r="B203" s="9" t="n"/>
      <c r="C203" s="6" t="n"/>
      <c r="D203" s="10" t="n"/>
      <c r="E203" s="9" t="n"/>
      <c r="F203" s="9" t="n"/>
      <c r="G203" s="11">
        <f>IF(OR($A203="",$C203=""),"",SUMIFS(Capacity!$F$5:$F$204,Capacity!$A$5:$A$204,$A203,Capacity!$B$5:$B$204,$C203))</f>
        <v/>
      </c>
      <c r="H203" s="18">
        <f>IF($A203="","",IFERROR($D203/$G203,0))</f>
        <v/>
      </c>
      <c r="I203" s="14">
        <f>IF(OR($A203="",$C203=""),"",IF(COUNTIFS(Capacity!$A$5:$A$204,$A203,Capacity!$B$5:$B$204,$C203)=0,"No capacity row — hours invisible",""))</f>
        <v/>
      </c>
    </row>
    <row r="204">
      <c r="A204" s="9" t="n"/>
      <c r="B204" s="9" t="n"/>
      <c r="C204" s="6" t="n"/>
      <c r="D204" s="10" t="n"/>
      <c r="E204" s="9" t="n"/>
      <c r="F204" s="9" t="n"/>
      <c r="G204" s="11">
        <f>IF(OR($A204="",$C204=""),"",SUMIFS(Capacity!$F$5:$F$204,Capacity!$A$5:$A$204,$A204,Capacity!$B$5:$B$204,$C204))</f>
        <v/>
      </c>
      <c r="H204" s="18">
        <f>IF($A204="","",IFERROR($D204/$G204,0))</f>
        <v/>
      </c>
      <c r="I204" s="14">
        <f>IF(OR($A204="",$C204=""),"",IF(COUNTIFS(Capacity!$A$5:$A$204,$A204,Capacity!$B$5:$B$204,$C204)=0,"No capacity row — hours invisible",""))</f>
        <v/>
      </c>
    </row>
  </sheetData>
  <dataValidations count="1">
    <dataValidation sqref="E5:E204" showDropDown="0" showInputMessage="0" showErrorMessage="0" allowBlank="1" promptTitle="Allocation status" prompt="Provisional work still consumes the hours. Keep it in the plan and take it out when it is actually lost." type="list">
      <formula1>"Confirmed,Provisional,Requested,On hold"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2" customWidth="1" min="3" max="3"/>
    <col width="12" customWidth="1" min="4" max="4"/>
    <col width="13" customWidth="1" min="5" max="5"/>
    <col width="12" customWidth="1" min="6" max="6"/>
    <col width="10" customWidth="1" min="7" max="7"/>
    <col width="10" customWidth="1" min="8" max="8"/>
    <col width="40" customWidth="1" min="9" max="9"/>
    <col width="18" customWidth="1" min="11" max="11"/>
    <col width="9" customWidth="1" min="12" max="12"/>
    <col width="9" customWidth="1" min="13" max="13"/>
  </cols>
  <sheetData>
    <row r="1">
      <c r="A1" s="1" t="inlineStr">
        <is>
          <t>Leave</t>
        </is>
      </c>
    </row>
    <row r="2">
      <c r="A2" s="2" t="inlineStr">
        <is>
          <t>Booked absence. Type A-E and I; working days, hours and month are calculated. Leave that crosses a month end goes in two rows, one per month.</t>
        </is>
      </c>
    </row>
    <row r="4">
      <c r="A4" s="8" t="inlineStr">
        <is>
          <t>Person</t>
        </is>
      </c>
      <c r="B4" s="8" t="inlineStr">
        <is>
          <t>Type</t>
        </is>
      </c>
      <c r="C4" s="8" t="inlineStr">
        <is>
          <t>First day</t>
        </is>
      </c>
      <c r="D4" s="8" t="inlineStr">
        <is>
          <t>Last day</t>
        </is>
      </c>
      <c r="E4" s="8" t="inlineStr">
        <is>
          <t>Hours per day</t>
        </is>
      </c>
      <c r="F4" s="8" t="inlineStr">
        <is>
          <t>Working days</t>
        </is>
      </c>
      <c r="G4" s="8" t="inlineStr">
        <is>
          <t>Hours</t>
        </is>
      </c>
      <c r="H4" s="8" t="inlineStr">
        <is>
          <t>Month</t>
        </is>
      </c>
      <c r="I4" s="8" t="inlineStr">
        <is>
          <t>Notes</t>
        </is>
      </c>
      <c r="K4" s="3" t="inlineStr">
        <is>
          <t>Leave booked, by person</t>
        </is>
      </c>
    </row>
    <row r="5">
      <c r="A5" s="9" t="inlineStr">
        <is>
          <t>A. Duval</t>
        </is>
      </c>
      <c r="B5" s="9" t="inlineStr">
        <is>
          <t>Holiday</t>
        </is>
      </c>
      <c r="C5" s="19" t="n">
        <v>46216</v>
      </c>
      <c r="D5" s="19" t="n">
        <v>46217</v>
      </c>
      <c r="E5" s="10" t="n">
        <v>8</v>
      </c>
      <c r="F5" s="20">
        <f>IF($A5="","",IF(OR($C5="",$D5=""),"",NETWORKDAYS($C5,$D5)))</f>
        <v/>
      </c>
      <c r="G5" s="12">
        <f>IF($F5="","",$F5*$E5)</f>
        <v/>
      </c>
      <c r="H5" s="21">
        <f>IF($C5="","",DATE(YEAR($C5),MONTH($C5),1))</f>
        <v/>
      </c>
      <c r="I5" s="9" t="inlineStr"/>
      <c r="K5" s="8" t="inlineStr">
        <is>
          <t>Person</t>
        </is>
      </c>
      <c r="L5" s="8" t="inlineStr">
        <is>
          <t>Days</t>
        </is>
      </c>
      <c r="M5" s="8" t="inlineStr">
        <is>
          <t>Hours</t>
        </is>
      </c>
    </row>
    <row r="6">
      <c r="A6" s="9" t="inlineStr">
        <is>
          <t>M. Ferrer</t>
        </is>
      </c>
      <c r="B6" s="9" t="inlineStr">
        <is>
          <t>Training</t>
        </is>
      </c>
      <c r="C6" s="19" t="n">
        <v>46206</v>
      </c>
      <c r="D6" s="19" t="n">
        <v>46206</v>
      </c>
      <c r="E6" s="10" t="n">
        <v>8</v>
      </c>
      <c r="F6" s="20">
        <f>IF($A6="","",IF(OR($C6="",$D6=""),"",NETWORKDAYS($C6,$D6)))</f>
        <v/>
      </c>
      <c r="G6" s="12">
        <f>IF($F6="","",$F6*$E6)</f>
        <v/>
      </c>
      <c r="H6" s="21">
        <f>IF($C6="","",DATE(YEAR($C6),MONTH($C6),1))</f>
        <v/>
      </c>
      <c r="I6" s="9" t="inlineStr">
        <is>
          <t>Certification day — booked by the client</t>
        </is>
      </c>
      <c r="K6" s="9" t="inlineStr">
        <is>
          <t>A. Duval</t>
        </is>
      </c>
      <c r="L6" s="20">
        <f>IF($K6="","",SUMIFS(Leave!$F$5:$F$204,Leave!$A$5:$A$204,$K6))</f>
        <v/>
      </c>
      <c r="M6" s="11">
        <f>IF($K6="","",SUMIFS(Leave!$G$5:$G$204,Leave!$A$5:$A$204,$K6))</f>
        <v/>
      </c>
    </row>
    <row r="7">
      <c r="A7" s="9" t="inlineStr">
        <is>
          <t>S. Novak</t>
        </is>
      </c>
      <c r="B7" s="9" t="inlineStr">
        <is>
          <t>Holiday</t>
        </is>
      </c>
      <c r="C7" s="19" t="n">
        <v>46223</v>
      </c>
      <c r="D7" s="19" t="n">
        <v>46227</v>
      </c>
      <c r="E7" s="10" t="n">
        <v>8</v>
      </c>
      <c r="F7" s="20">
        <f>IF($A7="","",IF(OR($C7="",$D7=""),"",NETWORKDAYS($C7,$D7)))</f>
        <v/>
      </c>
      <c r="G7" s="12">
        <f>IF($F7="","",$F7*$E7)</f>
        <v/>
      </c>
      <c r="H7" s="21">
        <f>IF($C7="","",DATE(YEAR($C7),MONTH($C7),1))</f>
        <v/>
      </c>
      <c r="I7" s="9" t="inlineStr">
        <is>
          <t>Full week</t>
        </is>
      </c>
      <c r="K7" s="9" t="inlineStr">
        <is>
          <t>M. Ferrer</t>
        </is>
      </c>
      <c r="L7" s="20">
        <f>IF($K7="","",SUMIFS(Leave!$F$5:$F$204,Leave!$A$5:$A$204,$K7))</f>
        <v/>
      </c>
      <c r="M7" s="11">
        <f>IF($K7="","",SUMIFS(Leave!$G$5:$G$204,Leave!$A$5:$A$204,$K7))</f>
        <v/>
      </c>
    </row>
    <row r="8">
      <c r="A8" s="9" t="n"/>
      <c r="B8" s="9" t="n"/>
      <c r="C8" s="19" t="n"/>
      <c r="D8" s="19" t="n"/>
      <c r="E8" s="10" t="n"/>
      <c r="F8" s="20">
        <f>IF($A8="","",IF(OR($C8="",$D8=""),"",NETWORKDAYS($C8,$D8)))</f>
        <v/>
      </c>
      <c r="G8" s="12">
        <f>IF($F8="","",$F8*$E8)</f>
        <v/>
      </c>
      <c r="H8" s="21">
        <f>IF($C8="","",DATE(YEAR($C8),MONTH($C8),1))</f>
        <v/>
      </c>
      <c r="I8" s="9" t="n"/>
      <c r="K8" s="9" t="inlineStr">
        <is>
          <t>S. Novak</t>
        </is>
      </c>
      <c r="L8" s="20">
        <f>IF($K8="","",SUMIFS(Leave!$F$5:$F$204,Leave!$A$5:$A$204,$K8))</f>
        <v/>
      </c>
      <c r="M8" s="11">
        <f>IF($K8="","",SUMIFS(Leave!$G$5:$G$204,Leave!$A$5:$A$204,$K8))</f>
        <v/>
      </c>
    </row>
    <row r="9">
      <c r="A9" s="9" t="n"/>
      <c r="B9" s="9" t="n"/>
      <c r="C9" s="19" t="n"/>
      <c r="D9" s="19" t="n"/>
      <c r="E9" s="10" t="n"/>
      <c r="F9" s="20">
        <f>IF($A9="","",IF(OR($C9="",$D9=""),"",NETWORKDAYS($C9,$D9)))</f>
        <v/>
      </c>
      <c r="G9" s="12">
        <f>IF($F9="","",$F9*$E9)</f>
        <v/>
      </c>
      <c r="H9" s="21">
        <f>IF($C9="","",DATE(YEAR($C9),MONTH($C9),1))</f>
        <v/>
      </c>
      <c r="I9" s="9" t="n"/>
      <c r="K9" s="9" t="n"/>
      <c r="L9" s="20">
        <f>IF($K9="","",SUMIFS(Leave!$F$5:$F$204,Leave!$A$5:$A$204,$K9))</f>
        <v/>
      </c>
      <c r="M9" s="11">
        <f>IF($K9="","",SUMIFS(Leave!$G$5:$G$204,Leave!$A$5:$A$204,$K9))</f>
        <v/>
      </c>
    </row>
    <row r="10">
      <c r="A10" s="9" t="n"/>
      <c r="B10" s="9" t="n"/>
      <c r="C10" s="19" t="n"/>
      <c r="D10" s="19" t="n"/>
      <c r="E10" s="10" t="n"/>
      <c r="F10" s="20">
        <f>IF($A10="","",IF(OR($C10="",$D10=""),"",NETWORKDAYS($C10,$D10)))</f>
        <v/>
      </c>
      <c r="G10" s="12">
        <f>IF($F10="","",$F10*$E10)</f>
        <v/>
      </c>
      <c r="H10" s="21">
        <f>IF($C10="","",DATE(YEAR($C10),MONTH($C10),1))</f>
        <v/>
      </c>
      <c r="I10" s="9" t="n"/>
      <c r="K10" s="9" t="n"/>
      <c r="L10" s="20">
        <f>IF($K10="","",SUMIFS(Leave!$F$5:$F$204,Leave!$A$5:$A$204,$K10))</f>
        <v/>
      </c>
      <c r="M10" s="11">
        <f>IF($K10="","",SUMIFS(Leave!$G$5:$G$204,Leave!$A$5:$A$204,$K10))</f>
        <v/>
      </c>
    </row>
    <row r="11">
      <c r="A11" s="9" t="n"/>
      <c r="B11" s="9" t="n"/>
      <c r="C11" s="19" t="n"/>
      <c r="D11" s="19" t="n"/>
      <c r="E11" s="10" t="n"/>
      <c r="F11" s="20">
        <f>IF($A11="","",IF(OR($C11="",$D11=""),"",NETWORKDAYS($C11,$D11)))</f>
        <v/>
      </c>
      <c r="G11" s="12">
        <f>IF($F11="","",$F11*$E11)</f>
        <v/>
      </c>
      <c r="H11" s="21">
        <f>IF($C11="","",DATE(YEAR($C11),MONTH($C11),1))</f>
        <v/>
      </c>
      <c r="I11" s="9" t="n"/>
      <c r="K11" s="9" t="n"/>
      <c r="L11" s="20">
        <f>IF($K11="","",SUMIFS(Leave!$F$5:$F$204,Leave!$A$5:$A$204,$K11))</f>
        <v/>
      </c>
      <c r="M11" s="11">
        <f>IF($K11="","",SUMIFS(Leave!$G$5:$G$204,Leave!$A$5:$A$204,$K11))</f>
        <v/>
      </c>
    </row>
    <row r="12">
      <c r="A12" s="9" t="n"/>
      <c r="B12" s="9" t="n"/>
      <c r="C12" s="19" t="n"/>
      <c r="D12" s="19" t="n"/>
      <c r="E12" s="10" t="n"/>
      <c r="F12" s="20">
        <f>IF($A12="","",IF(OR($C12="",$D12=""),"",NETWORKDAYS($C12,$D12)))</f>
        <v/>
      </c>
      <c r="G12" s="12">
        <f>IF($F12="","",$F12*$E12)</f>
        <v/>
      </c>
      <c r="H12" s="21">
        <f>IF($C12="","",DATE(YEAR($C12),MONTH($C12),1))</f>
        <v/>
      </c>
      <c r="I12" s="9" t="n"/>
      <c r="K12" s="9" t="n"/>
      <c r="L12" s="20">
        <f>IF($K12="","",SUMIFS(Leave!$F$5:$F$204,Leave!$A$5:$A$204,$K12))</f>
        <v/>
      </c>
      <c r="M12" s="11">
        <f>IF($K12="","",SUMIFS(Leave!$G$5:$G$204,Leave!$A$5:$A$204,$K12))</f>
        <v/>
      </c>
    </row>
    <row r="13">
      <c r="A13" s="9" t="n"/>
      <c r="B13" s="9" t="n"/>
      <c r="C13" s="19" t="n"/>
      <c r="D13" s="19" t="n"/>
      <c r="E13" s="10" t="n"/>
      <c r="F13" s="20">
        <f>IF($A13="","",IF(OR($C13="",$D13=""),"",NETWORKDAYS($C13,$D13)))</f>
        <v/>
      </c>
      <c r="G13" s="12">
        <f>IF($F13="","",$F13*$E13)</f>
        <v/>
      </c>
      <c r="H13" s="21">
        <f>IF($C13="","",DATE(YEAR($C13),MONTH($C13),1))</f>
        <v/>
      </c>
      <c r="I13" s="9" t="n"/>
      <c r="K13" s="9" t="n"/>
      <c r="L13" s="20">
        <f>IF($K13="","",SUMIFS(Leave!$F$5:$F$204,Leave!$A$5:$A$204,$K13))</f>
        <v/>
      </c>
      <c r="M13" s="11">
        <f>IF($K13="","",SUMIFS(Leave!$G$5:$G$204,Leave!$A$5:$A$204,$K13))</f>
        <v/>
      </c>
    </row>
    <row r="14">
      <c r="A14" s="9" t="n"/>
      <c r="B14" s="9" t="n"/>
      <c r="C14" s="19" t="n"/>
      <c r="D14" s="19" t="n"/>
      <c r="E14" s="10" t="n"/>
      <c r="F14" s="20">
        <f>IF($A14="","",IF(OR($C14="",$D14=""),"",NETWORKDAYS($C14,$D14)))</f>
        <v/>
      </c>
      <c r="G14" s="12">
        <f>IF($F14="","",$F14*$E14)</f>
        <v/>
      </c>
      <c r="H14" s="21">
        <f>IF($C14="","",DATE(YEAR($C14),MONTH($C14),1))</f>
        <v/>
      </c>
      <c r="I14" s="9" t="n"/>
      <c r="K14" s="9" t="n"/>
      <c r="L14" s="20">
        <f>IF($K14="","",SUMIFS(Leave!$F$5:$F$204,Leave!$A$5:$A$204,$K14))</f>
        <v/>
      </c>
      <c r="M14" s="11">
        <f>IF($K14="","",SUMIFS(Leave!$G$5:$G$204,Leave!$A$5:$A$204,$K14))</f>
        <v/>
      </c>
    </row>
    <row r="15">
      <c r="A15" s="9" t="n"/>
      <c r="B15" s="9" t="n"/>
      <c r="C15" s="19" t="n"/>
      <c r="D15" s="19" t="n"/>
      <c r="E15" s="10" t="n"/>
      <c r="F15" s="20">
        <f>IF($A15="","",IF(OR($C15="",$D15=""),"",NETWORKDAYS($C15,$D15)))</f>
        <v/>
      </c>
      <c r="G15" s="12">
        <f>IF($F15="","",$F15*$E15)</f>
        <v/>
      </c>
      <c r="H15" s="21">
        <f>IF($C15="","",DATE(YEAR($C15),MONTH($C15),1))</f>
        <v/>
      </c>
      <c r="I15" s="9" t="n"/>
      <c r="K15" s="9" t="n"/>
      <c r="L15" s="20">
        <f>IF($K15="","",SUMIFS(Leave!$F$5:$F$204,Leave!$A$5:$A$204,$K15))</f>
        <v/>
      </c>
      <c r="M15" s="11">
        <f>IF($K15="","",SUMIFS(Leave!$G$5:$G$204,Leave!$A$5:$A$204,$K15))</f>
        <v/>
      </c>
    </row>
    <row r="16">
      <c r="A16" s="9" t="n"/>
      <c r="B16" s="9" t="n"/>
      <c r="C16" s="19" t="n"/>
      <c r="D16" s="19" t="n"/>
      <c r="E16" s="10" t="n"/>
      <c r="F16" s="20">
        <f>IF($A16="","",IF(OR($C16="",$D16=""),"",NETWORKDAYS($C16,$D16)))</f>
        <v/>
      </c>
      <c r="G16" s="12">
        <f>IF($F16="","",$F16*$E16)</f>
        <v/>
      </c>
      <c r="H16" s="21">
        <f>IF($C16="","",DATE(YEAR($C16),MONTH($C16),1))</f>
        <v/>
      </c>
      <c r="I16" s="9" t="n"/>
      <c r="K16" s="9" t="n"/>
      <c r="L16" s="20">
        <f>IF($K16="","",SUMIFS(Leave!$F$5:$F$204,Leave!$A$5:$A$204,$K16))</f>
        <v/>
      </c>
      <c r="M16" s="11">
        <f>IF($K16="","",SUMIFS(Leave!$G$5:$G$204,Leave!$A$5:$A$204,$K16))</f>
        <v/>
      </c>
    </row>
    <row r="17">
      <c r="A17" s="9" t="n"/>
      <c r="B17" s="9" t="n"/>
      <c r="C17" s="19" t="n"/>
      <c r="D17" s="19" t="n"/>
      <c r="E17" s="10" t="n"/>
      <c r="F17" s="20">
        <f>IF($A17="","",IF(OR($C17="",$D17=""),"",NETWORKDAYS($C17,$D17)))</f>
        <v/>
      </c>
      <c r="G17" s="12">
        <f>IF($F17="","",$F17*$E17)</f>
        <v/>
      </c>
      <c r="H17" s="21">
        <f>IF($C17="","",DATE(YEAR($C17),MONTH($C17),1))</f>
        <v/>
      </c>
      <c r="I17" s="9" t="n"/>
      <c r="K17" s="9" t="n"/>
      <c r="L17" s="20">
        <f>IF($K17="","",SUMIFS(Leave!$F$5:$F$204,Leave!$A$5:$A$204,$K17))</f>
        <v/>
      </c>
      <c r="M17" s="11">
        <f>IF($K17="","",SUMIFS(Leave!$G$5:$G$204,Leave!$A$5:$A$204,$K17))</f>
        <v/>
      </c>
    </row>
    <row r="18">
      <c r="A18" s="9" t="n"/>
      <c r="B18" s="9" t="n"/>
      <c r="C18" s="19" t="n"/>
      <c r="D18" s="19" t="n"/>
      <c r="E18" s="10" t="n"/>
      <c r="F18" s="20">
        <f>IF($A18="","",IF(OR($C18="",$D18=""),"",NETWORKDAYS($C18,$D18)))</f>
        <v/>
      </c>
      <c r="G18" s="12">
        <f>IF($F18="","",$F18*$E18)</f>
        <v/>
      </c>
      <c r="H18" s="21">
        <f>IF($C18="","",DATE(YEAR($C18),MONTH($C18),1))</f>
        <v/>
      </c>
      <c r="I18" s="9" t="n"/>
    </row>
    <row r="19">
      <c r="A19" s="9" t="n"/>
      <c r="B19" s="9" t="n"/>
      <c r="C19" s="19" t="n"/>
      <c r="D19" s="19" t="n"/>
      <c r="E19" s="10" t="n"/>
      <c r="F19" s="20">
        <f>IF($A19="","",IF(OR($C19="",$D19=""),"",NETWORKDAYS($C19,$D19)))</f>
        <v/>
      </c>
      <c r="G19" s="12">
        <f>IF($F19="","",$F19*$E19)</f>
        <v/>
      </c>
      <c r="H19" s="21">
        <f>IF($C19="","",DATE(YEAR($C19),MONTH($C19),1))</f>
        <v/>
      </c>
      <c r="I19" s="9" t="n"/>
    </row>
    <row r="20">
      <c r="A20" s="9" t="n"/>
      <c r="B20" s="9" t="n"/>
      <c r="C20" s="19" t="n"/>
      <c r="D20" s="19" t="n"/>
      <c r="E20" s="10" t="n"/>
      <c r="F20" s="20">
        <f>IF($A20="","",IF(OR($C20="",$D20=""),"",NETWORKDAYS($C20,$D20)))</f>
        <v/>
      </c>
      <c r="G20" s="12">
        <f>IF($F20="","",$F20*$E20)</f>
        <v/>
      </c>
      <c r="H20" s="21">
        <f>IF($C20="","",DATE(YEAR($C20),MONTH($C20),1))</f>
        <v/>
      </c>
      <c r="I20" s="9" t="n"/>
    </row>
    <row r="21">
      <c r="A21" s="9" t="n"/>
      <c r="B21" s="9" t="n"/>
      <c r="C21" s="19" t="n"/>
      <c r="D21" s="19" t="n"/>
      <c r="E21" s="10" t="n"/>
      <c r="F21" s="20">
        <f>IF($A21="","",IF(OR($C21="",$D21=""),"",NETWORKDAYS($C21,$D21)))</f>
        <v/>
      </c>
      <c r="G21" s="12">
        <f>IF($F21="","",$F21*$E21)</f>
        <v/>
      </c>
      <c r="H21" s="21">
        <f>IF($C21="","",DATE(YEAR($C21),MONTH($C21),1))</f>
        <v/>
      </c>
      <c r="I21" s="9" t="n"/>
    </row>
    <row r="22">
      <c r="A22" s="9" t="n"/>
      <c r="B22" s="9" t="n"/>
      <c r="C22" s="19" t="n"/>
      <c r="D22" s="19" t="n"/>
      <c r="E22" s="10" t="n"/>
      <c r="F22" s="20">
        <f>IF($A22="","",IF(OR($C22="",$D22=""),"",NETWORKDAYS($C22,$D22)))</f>
        <v/>
      </c>
      <c r="G22" s="12">
        <f>IF($F22="","",$F22*$E22)</f>
        <v/>
      </c>
      <c r="H22" s="21">
        <f>IF($C22="","",DATE(YEAR($C22),MONTH($C22),1))</f>
        <v/>
      </c>
      <c r="I22" s="9" t="n"/>
    </row>
    <row r="23">
      <c r="A23" s="9" t="n"/>
      <c r="B23" s="9" t="n"/>
      <c r="C23" s="19" t="n"/>
      <c r="D23" s="19" t="n"/>
      <c r="E23" s="10" t="n"/>
      <c r="F23" s="20">
        <f>IF($A23="","",IF(OR($C23="",$D23=""),"",NETWORKDAYS($C23,$D23)))</f>
        <v/>
      </c>
      <c r="G23" s="12">
        <f>IF($F23="","",$F23*$E23)</f>
        <v/>
      </c>
      <c r="H23" s="21">
        <f>IF($C23="","",DATE(YEAR($C23),MONTH($C23),1))</f>
        <v/>
      </c>
      <c r="I23" s="9" t="n"/>
    </row>
    <row r="24">
      <c r="A24" s="9" t="n"/>
      <c r="B24" s="9" t="n"/>
      <c r="C24" s="19" t="n"/>
      <c r="D24" s="19" t="n"/>
      <c r="E24" s="10" t="n"/>
      <c r="F24" s="20">
        <f>IF($A24="","",IF(OR($C24="",$D24=""),"",NETWORKDAYS($C24,$D24)))</f>
        <v/>
      </c>
      <c r="G24" s="12">
        <f>IF($F24="","",$F24*$E24)</f>
        <v/>
      </c>
      <c r="H24" s="21">
        <f>IF($C24="","",DATE(YEAR($C24),MONTH($C24),1))</f>
        <v/>
      </c>
      <c r="I24" s="9" t="n"/>
    </row>
    <row r="25">
      <c r="A25" s="9" t="n"/>
      <c r="B25" s="9" t="n"/>
      <c r="C25" s="19" t="n"/>
      <c r="D25" s="19" t="n"/>
      <c r="E25" s="10" t="n"/>
      <c r="F25" s="20">
        <f>IF($A25="","",IF(OR($C25="",$D25=""),"",NETWORKDAYS($C25,$D25)))</f>
        <v/>
      </c>
      <c r="G25" s="12">
        <f>IF($F25="","",$F25*$E25)</f>
        <v/>
      </c>
      <c r="H25" s="21">
        <f>IF($C25="","",DATE(YEAR($C25),MONTH($C25),1))</f>
        <v/>
      </c>
      <c r="I25" s="9" t="n"/>
    </row>
    <row r="26">
      <c r="A26" s="9" t="n"/>
      <c r="B26" s="9" t="n"/>
      <c r="C26" s="19" t="n"/>
      <c r="D26" s="19" t="n"/>
      <c r="E26" s="10" t="n"/>
      <c r="F26" s="20">
        <f>IF($A26="","",IF(OR($C26="",$D26=""),"",NETWORKDAYS($C26,$D26)))</f>
        <v/>
      </c>
      <c r="G26" s="12">
        <f>IF($F26="","",$F26*$E26)</f>
        <v/>
      </c>
      <c r="H26" s="21">
        <f>IF($C26="","",DATE(YEAR($C26),MONTH($C26),1))</f>
        <v/>
      </c>
      <c r="I26" s="9" t="n"/>
    </row>
    <row r="27">
      <c r="A27" s="9" t="n"/>
      <c r="B27" s="9" t="n"/>
      <c r="C27" s="19" t="n"/>
      <c r="D27" s="19" t="n"/>
      <c r="E27" s="10" t="n"/>
      <c r="F27" s="20">
        <f>IF($A27="","",IF(OR($C27="",$D27=""),"",NETWORKDAYS($C27,$D27)))</f>
        <v/>
      </c>
      <c r="G27" s="12">
        <f>IF($F27="","",$F27*$E27)</f>
        <v/>
      </c>
      <c r="H27" s="21">
        <f>IF($C27="","",DATE(YEAR($C27),MONTH($C27),1))</f>
        <v/>
      </c>
      <c r="I27" s="9" t="n"/>
    </row>
    <row r="28">
      <c r="A28" s="9" t="n"/>
      <c r="B28" s="9" t="n"/>
      <c r="C28" s="19" t="n"/>
      <c r="D28" s="19" t="n"/>
      <c r="E28" s="10" t="n"/>
      <c r="F28" s="20">
        <f>IF($A28="","",IF(OR($C28="",$D28=""),"",NETWORKDAYS($C28,$D28)))</f>
        <v/>
      </c>
      <c r="G28" s="12">
        <f>IF($F28="","",$F28*$E28)</f>
        <v/>
      </c>
      <c r="H28" s="21">
        <f>IF($C28="","",DATE(YEAR($C28),MONTH($C28),1))</f>
        <v/>
      </c>
      <c r="I28" s="9" t="n"/>
    </row>
    <row r="29">
      <c r="A29" s="9" t="n"/>
      <c r="B29" s="9" t="n"/>
      <c r="C29" s="19" t="n"/>
      <c r="D29" s="19" t="n"/>
      <c r="E29" s="10" t="n"/>
      <c r="F29" s="20">
        <f>IF($A29="","",IF(OR($C29="",$D29=""),"",NETWORKDAYS($C29,$D29)))</f>
        <v/>
      </c>
      <c r="G29" s="12">
        <f>IF($F29="","",$F29*$E29)</f>
        <v/>
      </c>
      <c r="H29" s="21">
        <f>IF($C29="","",DATE(YEAR($C29),MONTH($C29),1))</f>
        <v/>
      </c>
      <c r="I29" s="9" t="n"/>
    </row>
    <row r="30">
      <c r="A30" s="9" t="n"/>
      <c r="B30" s="9" t="n"/>
      <c r="C30" s="19" t="n"/>
      <c r="D30" s="19" t="n"/>
      <c r="E30" s="10" t="n"/>
      <c r="F30" s="20">
        <f>IF($A30="","",IF(OR($C30="",$D30=""),"",NETWORKDAYS($C30,$D30)))</f>
        <v/>
      </c>
      <c r="G30" s="12">
        <f>IF($F30="","",$F30*$E30)</f>
        <v/>
      </c>
      <c r="H30" s="21">
        <f>IF($C30="","",DATE(YEAR($C30),MONTH($C30),1))</f>
        <v/>
      </c>
      <c r="I30" s="9" t="n"/>
    </row>
    <row r="31">
      <c r="A31" s="9" t="n"/>
      <c r="B31" s="9" t="n"/>
      <c r="C31" s="19" t="n"/>
      <c r="D31" s="19" t="n"/>
      <c r="E31" s="10" t="n"/>
      <c r="F31" s="20">
        <f>IF($A31="","",IF(OR($C31="",$D31=""),"",NETWORKDAYS($C31,$D31)))</f>
        <v/>
      </c>
      <c r="G31" s="12">
        <f>IF($F31="","",$F31*$E31)</f>
        <v/>
      </c>
      <c r="H31" s="21">
        <f>IF($C31="","",DATE(YEAR($C31),MONTH($C31),1))</f>
        <v/>
      </c>
      <c r="I31" s="9" t="n"/>
    </row>
    <row r="32">
      <c r="A32" s="9" t="n"/>
      <c r="B32" s="9" t="n"/>
      <c r="C32" s="19" t="n"/>
      <c r="D32" s="19" t="n"/>
      <c r="E32" s="10" t="n"/>
      <c r="F32" s="20">
        <f>IF($A32="","",IF(OR($C32="",$D32=""),"",NETWORKDAYS($C32,$D32)))</f>
        <v/>
      </c>
      <c r="G32" s="12">
        <f>IF($F32="","",$F32*$E32)</f>
        <v/>
      </c>
      <c r="H32" s="21">
        <f>IF($C32="","",DATE(YEAR($C32),MONTH($C32),1))</f>
        <v/>
      </c>
      <c r="I32" s="9" t="n"/>
    </row>
    <row r="33">
      <c r="A33" s="9" t="n"/>
      <c r="B33" s="9" t="n"/>
      <c r="C33" s="19" t="n"/>
      <c r="D33" s="19" t="n"/>
      <c r="E33" s="10" t="n"/>
      <c r="F33" s="20">
        <f>IF($A33="","",IF(OR($C33="",$D33=""),"",NETWORKDAYS($C33,$D33)))</f>
        <v/>
      </c>
      <c r="G33" s="12">
        <f>IF($F33="","",$F33*$E33)</f>
        <v/>
      </c>
      <c r="H33" s="21">
        <f>IF($C33="","",DATE(YEAR($C33),MONTH($C33),1))</f>
        <v/>
      </c>
      <c r="I33" s="9" t="n"/>
    </row>
    <row r="34">
      <c r="A34" s="9" t="n"/>
      <c r="B34" s="9" t="n"/>
      <c r="C34" s="19" t="n"/>
      <c r="D34" s="19" t="n"/>
      <c r="E34" s="10" t="n"/>
      <c r="F34" s="20">
        <f>IF($A34="","",IF(OR($C34="",$D34=""),"",NETWORKDAYS($C34,$D34)))</f>
        <v/>
      </c>
      <c r="G34" s="12">
        <f>IF($F34="","",$F34*$E34)</f>
        <v/>
      </c>
      <c r="H34" s="21">
        <f>IF($C34="","",DATE(YEAR($C34),MONTH($C34),1))</f>
        <v/>
      </c>
      <c r="I34" s="9" t="n"/>
    </row>
    <row r="35">
      <c r="A35" s="9" t="n"/>
      <c r="B35" s="9" t="n"/>
      <c r="C35" s="19" t="n"/>
      <c r="D35" s="19" t="n"/>
      <c r="E35" s="10" t="n"/>
      <c r="F35" s="20">
        <f>IF($A35="","",IF(OR($C35="",$D35=""),"",NETWORKDAYS($C35,$D35)))</f>
        <v/>
      </c>
      <c r="G35" s="12">
        <f>IF($F35="","",$F35*$E35)</f>
        <v/>
      </c>
      <c r="H35" s="21">
        <f>IF($C35="","",DATE(YEAR($C35),MONTH($C35),1))</f>
        <v/>
      </c>
      <c r="I35" s="9" t="n"/>
    </row>
    <row r="36">
      <c r="A36" s="9" t="n"/>
      <c r="B36" s="9" t="n"/>
      <c r="C36" s="19" t="n"/>
      <c r="D36" s="19" t="n"/>
      <c r="E36" s="10" t="n"/>
      <c r="F36" s="20">
        <f>IF($A36="","",IF(OR($C36="",$D36=""),"",NETWORKDAYS($C36,$D36)))</f>
        <v/>
      </c>
      <c r="G36" s="12">
        <f>IF($F36="","",$F36*$E36)</f>
        <v/>
      </c>
      <c r="H36" s="21">
        <f>IF($C36="","",DATE(YEAR($C36),MONTH($C36),1))</f>
        <v/>
      </c>
      <c r="I36" s="9" t="n"/>
    </row>
    <row r="37">
      <c r="A37" s="9" t="n"/>
      <c r="B37" s="9" t="n"/>
      <c r="C37" s="19" t="n"/>
      <c r="D37" s="19" t="n"/>
      <c r="E37" s="10" t="n"/>
      <c r="F37" s="20">
        <f>IF($A37="","",IF(OR($C37="",$D37=""),"",NETWORKDAYS($C37,$D37)))</f>
        <v/>
      </c>
      <c r="G37" s="12">
        <f>IF($F37="","",$F37*$E37)</f>
        <v/>
      </c>
      <c r="H37" s="21">
        <f>IF($C37="","",DATE(YEAR($C37),MONTH($C37),1))</f>
        <v/>
      </c>
      <c r="I37" s="9" t="n"/>
    </row>
    <row r="38">
      <c r="A38" s="9" t="n"/>
      <c r="B38" s="9" t="n"/>
      <c r="C38" s="19" t="n"/>
      <c r="D38" s="19" t="n"/>
      <c r="E38" s="10" t="n"/>
      <c r="F38" s="20">
        <f>IF($A38="","",IF(OR($C38="",$D38=""),"",NETWORKDAYS($C38,$D38)))</f>
        <v/>
      </c>
      <c r="G38" s="12">
        <f>IF($F38="","",$F38*$E38)</f>
        <v/>
      </c>
      <c r="H38" s="21">
        <f>IF($C38="","",DATE(YEAR($C38),MONTH($C38),1))</f>
        <v/>
      </c>
      <c r="I38" s="9" t="n"/>
    </row>
    <row r="39">
      <c r="A39" s="9" t="n"/>
      <c r="B39" s="9" t="n"/>
      <c r="C39" s="19" t="n"/>
      <c r="D39" s="19" t="n"/>
      <c r="E39" s="10" t="n"/>
      <c r="F39" s="20">
        <f>IF($A39="","",IF(OR($C39="",$D39=""),"",NETWORKDAYS($C39,$D39)))</f>
        <v/>
      </c>
      <c r="G39" s="12">
        <f>IF($F39="","",$F39*$E39)</f>
        <v/>
      </c>
      <c r="H39" s="21">
        <f>IF($C39="","",DATE(YEAR($C39),MONTH($C39),1))</f>
        <v/>
      </c>
      <c r="I39" s="9" t="n"/>
    </row>
    <row r="40">
      <c r="A40" s="9" t="n"/>
      <c r="B40" s="9" t="n"/>
      <c r="C40" s="19" t="n"/>
      <c r="D40" s="19" t="n"/>
      <c r="E40" s="10" t="n"/>
      <c r="F40" s="20">
        <f>IF($A40="","",IF(OR($C40="",$D40=""),"",NETWORKDAYS($C40,$D40)))</f>
        <v/>
      </c>
      <c r="G40" s="12">
        <f>IF($F40="","",$F40*$E40)</f>
        <v/>
      </c>
      <c r="H40" s="21">
        <f>IF($C40="","",DATE(YEAR($C40),MONTH($C40),1))</f>
        <v/>
      </c>
      <c r="I40" s="9" t="n"/>
    </row>
    <row r="41">
      <c r="A41" s="9" t="n"/>
      <c r="B41" s="9" t="n"/>
      <c r="C41" s="19" t="n"/>
      <c r="D41" s="19" t="n"/>
      <c r="E41" s="10" t="n"/>
      <c r="F41" s="20">
        <f>IF($A41="","",IF(OR($C41="",$D41=""),"",NETWORKDAYS($C41,$D41)))</f>
        <v/>
      </c>
      <c r="G41" s="12">
        <f>IF($F41="","",$F41*$E41)</f>
        <v/>
      </c>
      <c r="H41" s="21">
        <f>IF($C41="","",DATE(YEAR($C41),MONTH($C41),1))</f>
        <v/>
      </c>
      <c r="I41" s="9" t="n"/>
    </row>
    <row r="42">
      <c r="A42" s="9" t="n"/>
      <c r="B42" s="9" t="n"/>
      <c r="C42" s="19" t="n"/>
      <c r="D42" s="19" t="n"/>
      <c r="E42" s="10" t="n"/>
      <c r="F42" s="20">
        <f>IF($A42="","",IF(OR($C42="",$D42=""),"",NETWORKDAYS($C42,$D42)))</f>
        <v/>
      </c>
      <c r="G42" s="12">
        <f>IF($F42="","",$F42*$E42)</f>
        <v/>
      </c>
      <c r="H42" s="21">
        <f>IF($C42="","",DATE(YEAR($C42),MONTH($C42),1))</f>
        <v/>
      </c>
      <c r="I42" s="9" t="n"/>
    </row>
    <row r="43">
      <c r="A43" s="9" t="n"/>
      <c r="B43" s="9" t="n"/>
      <c r="C43" s="19" t="n"/>
      <c r="D43" s="19" t="n"/>
      <c r="E43" s="10" t="n"/>
      <c r="F43" s="20">
        <f>IF($A43="","",IF(OR($C43="",$D43=""),"",NETWORKDAYS($C43,$D43)))</f>
        <v/>
      </c>
      <c r="G43" s="12">
        <f>IF($F43="","",$F43*$E43)</f>
        <v/>
      </c>
      <c r="H43" s="21">
        <f>IF($C43="","",DATE(YEAR($C43),MONTH($C43),1))</f>
        <v/>
      </c>
      <c r="I43" s="9" t="n"/>
    </row>
    <row r="44">
      <c r="A44" s="9" t="n"/>
      <c r="B44" s="9" t="n"/>
      <c r="C44" s="19" t="n"/>
      <c r="D44" s="19" t="n"/>
      <c r="E44" s="10" t="n"/>
      <c r="F44" s="20">
        <f>IF($A44="","",IF(OR($C44="",$D44=""),"",NETWORKDAYS($C44,$D44)))</f>
        <v/>
      </c>
      <c r="G44" s="12">
        <f>IF($F44="","",$F44*$E44)</f>
        <v/>
      </c>
      <c r="H44" s="21">
        <f>IF($C44="","",DATE(YEAR($C44),MONTH($C44),1))</f>
        <v/>
      </c>
      <c r="I44" s="9" t="n"/>
    </row>
    <row r="45">
      <c r="A45" s="9" t="n"/>
      <c r="B45" s="9" t="n"/>
      <c r="C45" s="19" t="n"/>
      <c r="D45" s="19" t="n"/>
      <c r="E45" s="10" t="n"/>
      <c r="F45" s="20">
        <f>IF($A45="","",IF(OR($C45="",$D45=""),"",NETWORKDAYS($C45,$D45)))</f>
        <v/>
      </c>
      <c r="G45" s="12">
        <f>IF($F45="","",$F45*$E45)</f>
        <v/>
      </c>
      <c r="H45" s="21">
        <f>IF($C45="","",DATE(YEAR($C45),MONTH($C45),1))</f>
        <v/>
      </c>
      <c r="I45" s="9" t="n"/>
    </row>
    <row r="46">
      <c r="A46" s="9" t="n"/>
      <c r="B46" s="9" t="n"/>
      <c r="C46" s="19" t="n"/>
      <c r="D46" s="19" t="n"/>
      <c r="E46" s="10" t="n"/>
      <c r="F46" s="20">
        <f>IF($A46="","",IF(OR($C46="",$D46=""),"",NETWORKDAYS($C46,$D46)))</f>
        <v/>
      </c>
      <c r="G46" s="12">
        <f>IF($F46="","",$F46*$E46)</f>
        <v/>
      </c>
      <c r="H46" s="21">
        <f>IF($C46="","",DATE(YEAR($C46),MONTH($C46),1))</f>
        <v/>
      </c>
      <c r="I46" s="9" t="n"/>
    </row>
    <row r="47">
      <c r="A47" s="9" t="n"/>
      <c r="B47" s="9" t="n"/>
      <c r="C47" s="19" t="n"/>
      <c r="D47" s="19" t="n"/>
      <c r="E47" s="10" t="n"/>
      <c r="F47" s="20">
        <f>IF($A47="","",IF(OR($C47="",$D47=""),"",NETWORKDAYS($C47,$D47)))</f>
        <v/>
      </c>
      <c r="G47" s="12">
        <f>IF($F47="","",$F47*$E47)</f>
        <v/>
      </c>
      <c r="H47" s="21">
        <f>IF($C47="","",DATE(YEAR($C47),MONTH($C47),1))</f>
        <v/>
      </c>
      <c r="I47" s="9" t="n"/>
    </row>
    <row r="48">
      <c r="A48" s="9" t="n"/>
      <c r="B48" s="9" t="n"/>
      <c r="C48" s="19" t="n"/>
      <c r="D48" s="19" t="n"/>
      <c r="E48" s="10" t="n"/>
      <c r="F48" s="20">
        <f>IF($A48="","",IF(OR($C48="",$D48=""),"",NETWORKDAYS($C48,$D48)))</f>
        <v/>
      </c>
      <c r="G48" s="12">
        <f>IF($F48="","",$F48*$E48)</f>
        <v/>
      </c>
      <c r="H48" s="21">
        <f>IF($C48="","",DATE(YEAR($C48),MONTH($C48),1))</f>
        <v/>
      </c>
      <c r="I48" s="9" t="n"/>
    </row>
    <row r="49">
      <c r="A49" s="9" t="n"/>
      <c r="B49" s="9" t="n"/>
      <c r="C49" s="19" t="n"/>
      <c r="D49" s="19" t="n"/>
      <c r="E49" s="10" t="n"/>
      <c r="F49" s="20">
        <f>IF($A49="","",IF(OR($C49="",$D49=""),"",NETWORKDAYS($C49,$D49)))</f>
        <v/>
      </c>
      <c r="G49" s="12">
        <f>IF($F49="","",$F49*$E49)</f>
        <v/>
      </c>
      <c r="H49" s="21">
        <f>IF($C49="","",DATE(YEAR($C49),MONTH($C49),1))</f>
        <v/>
      </c>
      <c r="I49" s="9" t="n"/>
    </row>
    <row r="50">
      <c r="A50" s="9" t="n"/>
      <c r="B50" s="9" t="n"/>
      <c r="C50" s="19" t="n"/>
      <c r="D50" s="19" t="n"/>
      <c r="E50" s="10" t="n"/>
      <c r="F50" s="20">
        <f>IF($A50="","",IF(OR($C50="",$D50=""),"",NETWORKDAYS($C50,$D50)))</f>
        <v/>
      </c>
      <c r="G50" s="12">
        <f>IF($F50="","",$F50*$E50)</f>
        <v/>
      </c>
      <c r="H50" s="21">
        <f>IF($C50="","",DATE(YEAR($C50),MONTH($C50),1))</f>
        <v/>
      </c>
      <c r="I50" s="9" t="n"/>
    </row>
    <row r="51">
      <c r="A51" s="9" t="n"/>
      <c r="B51" s="9" t="n"/>
      <c r="C51" s="19" t="n"/>
      <c r="D51" s="19" t="n"/>
      <c r="E51" s="10" t="n"/>
      <c r="F51" s="20">
        <f>IF($A51="","",IF(OR($C51="",$D51=""),"",NETWORKDAYS($C51,$D51)))</f>
        <v/>
      </c>
      <c r="G51" s="12">
        <f>IF($F51="","",$F51*$E51)</f>
        <v/>
      </c>
      <c r="H51" s="21">
        <f>IF($C51="","",DATE(YEAR($C51),MONTH($C51),1))</f>
        <v/>
      </c>
      <c r="I51" s="9" t="n"/>
    </row>
    <row r="52">
      <c r="A52" s="9" t="n"/>
      <c r="B52" s="9" t="n"/>
      <c r="C52" s="19" t="n"/>
      <c r="D52" s="19" t="n"/>
      <c r="E52" s="10" t="n"/>
      <c r="F52" s="20">
        <f>IF($A52="","",IF(OR($C52="",$D52=""),"",NETWORKDAYS($C52,$D52)))</f>
        <v/>
      </c>
      <c r="G52" s="12">
        <f>IF($F52="","",$F52*$E52)</f>
        <v/>
      </c>
      <c r="H52" s="21">
        <f>IF($C52="","",DATE(YEAR($C52),MONTH($C52),1))</f>
        <v/>
      </c>
      <c r="I52" s="9" t="n"/>
    </row>
    <row r="53">
      <c r="A53" s="9" t="n"/>
      <c r="B53" s="9" t="n"/>
      <c r="C53" s="19" t="n"/>
      <c r="D53" s="19" t="n"/>
      <c r="E53" s="10" t="n"/>
      <c r="F53" s="20">
        <f>IF($A53="","",IF(OR($C53="",$D53=""),"",NETWORKDAYS($C53,$D53)))</f>
        <v/>
      </c>
      <c r="G53" s="12">
        <f>IF($F53="","",$F53*$E53)</f>
        <v/>
      </c>
      <c r="H53" s="21">
        <f>IF($C53="","",DATE(YEAR($C53),MONTH($C53),1))</f>
        <v/>
      </c>
      <c r="I53" s="9" t="n"/>
    </row>
    <row r="54">
      <c r="A54" s="9" t="n"/>
      <c r="B54" s="9" t="n"/>
      <c r="C54" s="19" t="n"/>
      <c r="D54" s="19" t="n"/>
      <c r="E54" s="10" t="n"/>
      <c r="F54" s="20">
        <f>IF($A54="","",IF(OR($C54="",$D54=""),"",NETWORKDAYS($C54,$D54)))</f>
        <v/>
      </c>
      <c r="G54" s="12">
        <f>IF($F54="","",$F54*$E54)</f>
        <v/>
      </c>
      <c r="H54" s="21">
        <f>IF($C54="","",DATE(YEAR($C54),MONTH($C54),1))</f>
        <v/>
      </c>
      <c r="I54" s="9" t="n"/>
    </row>
    <row r="55">
      <c r="A55" s="9" t="n"/>
      <c r="B55" s="9" t="n"/>
      <c r="C55" s="19" t="n"/>
      <c r="D55" s="19" t="n"/>
      <c r="E55" s="10" t="n"/>
      <c r="F55" s="20">
        <f>IF($A55="","",IF(OR($C55="",$D55=""),"",NETWORKDAYS($C55,$D55)))</f>
        <v/>
      </c>
      <c r="G55" s="12">
        <f>IF($F55="","",$F55*$E55)</f>
        <v/>
      </c>
      <c r="H55" s="21">
        <f>IF($C55="","",DATE(YEAR($C55),MONTH($C55),1))</f>
        <v/>
      </c>
      <c r="I55" s="9" t="n"/>
    </row>
    <row r="56">
      <c r="A56" s="9" t="n"/>
      <c r="B56" s="9" t="n"/>
      <c r="C56" s="19" t="n"/>
      <c r="D56" s="19" t="n"/>
      <c r="E56" s="10" t="n"/>
      <c r="F56" s="20">
        <f>IF($A56="","",IF(OR($C56="",$D56=""),"",NETWORKDAYS($C56,$D56)))</f>
        <v/>
      </c>
      <c r="G56" s="12">
        <f>IF($F56="","",$F56*$E56)</f>
        <v/>
      </c>
      <c r="H56" s="21">
        <f>IF($C56="","",DATE(YEAR($C56),MONTH($C56),1))</f>
        <v/>
      </c>
      <c r="I56" s="9" t="n"/>
    </row>
    <row r="57">
      <c r="A57" s="9" t="n"/>
      <c r="B57" s="9" t="n"/>
      <c r="C57" s="19" t="n"/>
      <c r="D57" s="19" t="n"/>
      <c r="E57" s="10" t="n"/>
      <c r="F57" s="20">
        <f>IF($A57="","",IF(OR($C57="",$D57=""),"",NETWORKDAYS($C57,$D57)))</f>
        <v/>
      </c>
      <c r="G57" s="12">
        <f>IF($F57="","",$F57*$E57)</f>
        <v/>
      </c>
      <c r="H57" s="21">
        <f>IF($C57="","",DATE(YEAR($C57),MONTH($C57),1))</f>
        <v/>
      </c>
      <c r="I57" s="9" t="n"/>
    </row>
    <row r="58">
      <c r="A58" s="9" t="n"/>
      <c r="B58" s="9" t="n"/>
      <c r="C58" s="19" t="n"/>
      <c r="D58" s="19" t="n"/>
      <c r="E58" s="10" t="n"/>
      <c r="F58" s="20">
        <f>IF($A58="","",IF(OR($C58="",$D58=""),"",NETWORKDAYS($C58,$D58)))</f>
        <v/>
      </c>
      <c r="G58" s="12">
        <f>IF($F58="","",$F58*$E58)</f>
        <v/>
      </c>
      <c r="H58" s="21">
        <f>IF($C58="","",DATE(YEAR($C58),MONTH($C58),1))</f>
        <v/>
      </c>
      <c r="I58" s="9" t="n"/>
    </row>
    <row r="59">
      <c r="A59" s="9" t="n"/>
      <c r="B59" s="9" t="n"/>
      <c r="C59" s="19" t="n"/>
      <c r="D59" s="19" t="n"/>
      <c r="E59" s="10" t="n"/>
      <c r="F59" s="20">
        <f>IF($A59="","",IF(OR($C59="",$D59=""),"",NETWORKDAYS($C59,$D59)))</f>
        <v/>
      </c>
      <c r="G59" s="12">
        <f>IF($F59="","",$F59*$E59)</f>
        <v/>
      </c>
      <c r="H59" s="21">
        <f>IF($C59="","",DATE(YEAR($C59),MONTH($C59),1))</f>
        <v/>
      </c>
      <c r="I59" s="9" t="n"/>
    </row>
    <row r="60">
      <c r="A60" s="9" t="n"/>
      <c r="B60" s="9" t="n"/>
      <c r="C60" s="19" t="n"/>
      <c r="D60" s="19" t="n"/>
      <c r="E60" s="10" t="n"/>
      <c r="F60" s="20">
        <f>IF($A60="","",IF(OR($C60="",$D60=""),"",NETWORKDAYS($C60,$D60)))</f>
        <v/>
      </c>
      <c r="G60" s="12">
        <f>IF($F60="","",$F60*$E60)</f>
        <v/>
      </c>
      <c r="H60" s="21">
        <f>IF($C60="","",DATE(YEAR($C60),MONTH($C60),1))</f>
        <v/>
      </c>
      <c r="I60" s="9" t="n"/>
    </row>
    <row r="61">
      <c r="A61" s="9" t="n"/>
      <c r="B61" s="9" t="n"/>
      <c r="C61" s="19" t="n"/>
      <c r="D61" s="19" t="n"/>
      <c r="E61" s="10" t="n"/>
      <c r="F61" s="20">
        <f>IF($A61="","",IF(OR($C61="",$D61=""),"",NETWORKDAYS($C61,$D61)))</f>
        <v/>
      </c>
      <c r="G61" s="12">
        <f>IF($F61="","",$F61*$E61)</f>
        <v/>
      </c>
      <c r="H61" s="21">
        <f>IF($C61="","",DATE(YEAR($C61),MONTH($C61),1))</f>
        <v/>
      </c>
      <c r="I61" s="9" t="n"/>
    </row>
    <row r="62">
      <c r="A62" s="9" t="n"/>
      <c r="B62" s="9" t="n"/>
      <c r="C62" s="19" t="n"/>
      <c r="D62" s="19" t="n"/>
      <c r="E62" s="10" t="n"/>
      <c r="F62" s="20">
        <f>IF($A62="","",IF(OR($C62="",$D62=""),"",NETWORKDAYS($C62,$D62)))</f>
        <v/>
      </c>
      <c r="G62" s="12">
        <f>IF($F62="","",$F62*$E62)</f>
        <v/>
      </c>
      <c r="H62" s="21">
        <f>IF($C62="","",DATE(YEAR($C62),MONTH($C62),1))</f>
        <v/>
      </c>
      <c r="I62" s="9" t="n"/>
    </row>
    <row r="63">
      <c r="A63" s="9" t="n"/>
      <c r="B63" s="9" t="n"/>
      <c r="C63" s="19" t="n"/>
      <c r="D63" s="19" t="n"/>
      <c r="E63" s="10" t="n"/>
      <c r="F63" s="20">
        <f>IF($A63="","",IF(OR($C63="",$D63=""),"",NETWORKDAYS($C63,$D63)))</f>
        <v/>
      </c>
      <c r="G63" s="12">
        <f>IF($F63="","",$F63*$E63)</f>
        <v/>
      </c>
      <c r="H63" s="21">
        <f>IF($C63="","",DATE(YEAR($C63),MONTH($C63),1))</f>
        <v/>
      </c>
      <c r="I63" s="9" t="n"/>
    </row>
    <row r="64">
      <c r="A64" s="9" t="n"/>
      <c r="B64" s="9" t="n"/>
      <c r="C64" s="19" t="n"/>
      <c r="D64" s="19" t="n"/>
      <c r="E64" s="10" t="n"/>
      <c r="F64" s="20">
        <f>IF($A64="","",IF(OR($C64="",$D64=""),"",NETWORKDAYS($C64,$D64)))</f>
        <v/>
      </c>
      <c r="G64" s="12">
        <f>IF($F64="","",$F64*$E64)</f>
        <v/>
      </c>
      <c r="H64" s="21">
        <f>IF($C64="","",DATE(YEAR($C64),MONTH($C64),1))</f>
        <v/>
      </c>
      <c r="I64" s="9" t="n"/>
    </row>
    <row r="65">
      <c r="A65" s="9" t="n"/>
      <c r="B65" s="9" t="n"/>
      <c r="C65" s="19" t="n"/>
      <c r="D65" s="19" t="n"/>
      <c r="E65" s="10" t="n"/>
      <c r="F65" s="20">
        <f>IF($A65="","",IF(OR($C65="",$D65=""),"",NETWORKDAYS($C65,$D65)))</f>
        <v/>
      </c>
      <c r="G65" s="12">
        <f>IF($F65="","",$F65*$E65)</f>
        <v/>
      </c>
      <c r="H65" s="21">
        <f>IF($C65="","",DATE(YEAR($C65),MONTH($C65),1))</f>
        <v/>
      </c>
      <c r="I65" s="9" t="n"/>
    </row>
    <row r="66">
      <c r="A66" s="9" t="n"/>
      <c r="B66" s="9" t="n"/>
      <c r="C66" s="19" t="n"/>
      <c r="D66" s="19" t="n"/>
      <c r="E66" s="10" t="n"/>
      <c r="F66" s="20">
        <f>IF($A66="","",IF(OR($C66="",$D66=""),"",NETWORKDAYS($C66,$D66)))</f>
        <v/>
      </c>
      <c r="G66" s="12">
        <f>IF($F66="","",$F66*$E66)</f>
        <v/>
      </c>
      <c r="H66" s="21">
        <f>IF($C66="","",DATE(YEAR($C66),MONTH($C66),1))</f>
        <v/>
      </c>
      <c r="I66" s="9" t="n"/>
    </row>
    <row r="67">
      <c r="A67" s="9" t="n"/>
      <c r="B67" s="9" t="n"/>
      <c r="C67" s="19" t="n"/>
      <c r="D67" s="19" t="n"/>
      <c r="E67" s="10" t="n"/>
      <c r="F67" s="20">
        <f>IF($A67="","",IF(OR($C67="",$D67=""),"",NETWORKDAYS($C67,$D67)))</f>
        <v/>
      </c>
      <c r="G67" s="12">
        <f>IF($F67="","",$F67*$E67)</f>
        <v/>
      </c>
      <c r="H67" s="21">
        <f>IF($C67="","",DATE(YEAR($C67),MONTH($C67),1))</f>
        <v/>
      </c>
      <c r="I67" s="9" t="n"/>
    </row>
    <row r="68">
      <c r="A68" s="9" t="n"/>
      <c r="B68" s="9" t="n"/>
      <c r="C68" s="19" t="n"/>
      <c r="D68" s="19" t="n"/>
      <c r="E68" s="10" t="n"/>
      <c r="F68" s="20">
        <f>IF($A68="","",IF(OR($C68="",$D68=""),"",NETWORKDAYS($C68,$D68)))</f>
        <v/>
      </c>
      <c r="G68" s="12">
        <f>IF($F68="","",$F68*$E68)</f>
        <v/>
      </c>
      <c r="H68" s="21">
        <f>IF($C68="","",DATE(YEAR($C68),MONTH($C68),1))</f>
        <v/>
      </c>
      <c r="I68" s="9" t="n"/>
    </row>
    <row r="69">
      <c r="A69" s="9" t="n"/>
      <c r="B69" s="9" t="n"/>
      <c r="C69" s="19" t="n"/>
      <c r="D69" s="19" t="n"/>
      <c r="E69" s="10" t="n"/>
      <c r="F69" s="20">
        <f>IF($A69="","",IF(OR($C69="",$D69=""),"",NETWORKDAYS($C69,$D69)))</f>
        <v/>
      </c>
      <c r="G69" s="12">
        <f>IF($F69="","",$F69*$E69)</f>
        <v/>
      </c>
      <c r="H69" s="21">
        <f>IF($C69="","",DATE(YEAR($C69),MONTH($C69),1))</f>
        <v/>
      </c>
      <c r="I69" s="9" t="n"/>
    </row>
    <row r="70">
      <c r="A70" s="9" t="n"/>
      <c r="B70" s="9" t="n"/>
      <c r="C70" s="19" t="n"/>
      <c r="D70" s="19" t="n"/>
      <c r="E70" s="10" t="n"/>
      <c r="F70" s="20">
        <f>IF($A70="","",IF(OR($C70="",$D70=""),"",NETWORKDAYS($C70,$D70)))</f>
        <v/>
      </c>
      <c r="G70" s="12">
        <f>IF($F70="","",$F70*$E70)</f>
        <v/>
      </c>
      <c r="H70" s="21">
        <f>IF($C70="","",DATE(YEAR($C70),MONTH($C70),1))</f>
        <v/>
      </c>
      <c r="I70" s="9" t="n"/>
    </row>
    <row r="71">
      <c r="A71" s="9" t="n"/>
      <c r="B71" s="9" t="n"/>
      <c r="C71" s="19" t="n"/>
      <c r="D71" s="19" t="n"/>
      <c r="E71" s="10" t="n"/>
      <c r="F71" s="20">
        <f>IF($A71="","",IF(OR($C71="",$D71=""),"",NETWORKDAYS($C71,$D71)))</f>
        <v/>
      </c>
      <c r="G71" s="12">
        <f>IF($F71="","",$F71*$E71)</f>
        <v/>
      </c>
      <c r="H71" s="21">
        <f>IF($C71="","",DATE(YEAR($C71),MONTH($C71),1))</f>
        <v/>
      </c>
      <c r="I71" s="9" t="n"/>
    </row>
    <row r="72">
      <c r="A72" s="9" t="n"/>
      <c r="B72" s="9" t="n"/>
      <c r="C72" s="19" t="n"/>
      <c r="D72" s="19" t="n"/>
      <c r="E72" s="10" t="n"/>
      <c r="F72" s="20">
        <f>IF($A72="","",IF(OR($C72="",$D72=""),"",NETWORKDAYS($C72,$D72)))</f>
        <v/>
      </c>
      <c r="G72" s="12">
        <f>IF($F72="","",$F72*$E72)</f>
        <v/>
      </c>
      <c r="H72" s="21">
        <f>IF($C72="","",DATE(YEAR($C72),MONTH($C72),1))</f>
        <v/>
      </c>
      <c r="I72" s="9" t="n"/>
    </row>
    <row r="73">
      <c r="A73" s="9" t="n"/>
      <c r="B73" s="9" t="n"/>
      <c r="C73" s="19" t="n"/>
      <c r="D73" s="19" t="n"/>
      <c r="E73" s="10" t="n"/>
      <c r="F73" s="20">
        <f>IF($A73="","",IF(OR($C73="",$D73=""),"",NETWORKDAYS($C73,$D73)))</f>
        <v/>
      </c>
      <c r="G73" s="12">
        <f>IF($F73="","",$F73*$E73)</f>
        <v/>
      </c>
      <c r="H73" s="21">
        <f>IF($C73="","",DATE(YEAR($C73),MONTH($C73),1))</f>
        <v/>
      </c>
      <c r="I73" s="9" t="n"/>
    </row>
    <row r="74">
      <c r="A74" s="9" t="n"/>
      <c r="B74" s="9" t="n"/>
      <c r="C74" s="19" t="n"/>
      <c r="D74" s="19" t="n"/>
      <c r="E74" s="10" t="n"/>
      <c r="F74" s="20">
        <f>IF($A74="","",IF(OR($C74="",$D74=""),"",NETWORKDAYS($C74,$D74)))</f>
        <v/>
      </c>
      <c r="G74" s="12">
        <f>IF($F74="","",$F74*$E74)</f>
        <v/>
      </c>
      <c r="H74" s="21">
        <f>IF($C74="","",DATE(YEAR($C74),MONTH($C74),1))</f>
        <v/>
      </c>
      <c r="I74" s="9" t="n"/>
    </row>
    <row r="75">
      <c r="A75" s="9" t="n"/>
      <c r="B75" s="9" t="n"/>
      <c r="C75" s="19" t="n"/>
      <c r="D75" s="19" t="n"/>
      <c r="E75" s="10" t="n"/>
      <c r="F75" s="20">
        <f>IF($A75="","",IF(OR($C75="",$D75=""),"",NETWORKDAYS($C75,$D75)))</f>
        <v/>
      </c>
      <c r="G75" s="12">
        <f>IF($F75="","",$F75*$E75)</f>
        <v/>
      </c>
      <c r="H75" s="21">
        <f>IF($C75="","",DATE(YEAR($C75),MONTH($C75),1))</f>
        <v/>
      </c>
      <c r="I75" s="9" t="n"/>
    </row>
    <row r="76">
      <c r="A76" s="9" t="n"/>
      <c r="B76" s="9" t="n"/>
      <c r="C76" s="19" t="n"/>
      <c r="D76" s="19" t="n"/>
      <c r="E76" s="10" t="n"/>
      <c r="F76" s="20">
        <f>IF($A76="","",IF(OR($C76="",$D76=""),"",NETWORKDAYS($C76,$D76)))</f>
        <v/>
      </c>
      <c r="G76" s="12">
        <f>IF($F76="","",$F76*$E76)</f>
        <v/>
      </c>
      <c r="H76" s="21">
        <f>IF($C76="","",DATE(YEAR($C76),MONTH($C76),1))</f>
        <v/>
      </c>
      <c r="I76" s="9" t="n"/>
    </row>
    <row r="77">
      <c r="A77" s="9" t="n"/>
      <c r="B77" s="9" t="n"/>
      <c r="C77" s="19" t="n"/>
      <c r="D77" s="19" t="n"/>
      <c r="E77" s="10" t="n"/>
      <c r="F77" s="20">
        <f>IF($A77="","",IF(OR($C77="",$D77=""),"",NETWORKDAYS($C77,$D77)))</f>
        <v/>
      </c>
      <c r="G77" s="12">
        <f>IF($F77="","",$F77*$E77)</f>
        <v/>
      </c>
      <c r="H77" s="21">
        <f>IF($C77="","",DATE(YEAR($C77),MONTH($C77),1))</f>
        <v/>
      </c>
      <c r="I77" s="9" t="n"/>
    </row>
    <row r="78">
      <c r="A78" s="9" t="n"/>
      <c r="B78" s="9" t="n"/>
      <c r="C78" s="19" t="n"/>
      <c r="D78" s="19" t="n"/>
      <c r="E78" s="10" t="n"/>
      <c r="F78" s="20">
        <f>IF($A78="","",IF(OR($C78="",$D78=""),"",NETWORKDAYS($C78,$D78)))</f>
        <v/>
      </c>
      <c r="G78" s="12">
        <f>IF($F78="","",$F78*$E78)</f>
        <v/>
      </c>
      <c r="H78" s="21">
        <f>IF($C78="","",DATE(YEAR($C78),MONTH($C78),1))</f>
        <v/>
      </c>
      <c r="I78" s="9" t="n"/>
    </row>
    <row r="79">
      <c r="A79" s="9" t="n"/>
      <c r="B79" s="9" t="n"/>
      <c r="C79" s="19" t="n"/>
      <c r="D79" s="19" t="n"/>
      <c r="E79" s="10" t="n"/>
      <c r="F79" s="20">
        <f>IF($A79="","",IF(OR($C79="",$D79=""),"",NETWORKDAYS($C79,$D79)))</f>
        <v/>
      </c>
      <c r="G79" s="12">
        <f>IF($F79="","",$F79*$E79)</f>
        <v/>
      </c>
      <c r="H79" s="21">
        <f>IF($C79="","",DATE(YEAR($C79),MONTH($C79),1))</f>
        <v/>
      </c>
      <c r="I79" s="9" t="n"/>
    </row>
    <row r="80">
      <c r="A80" s="9" t="n"/>
      <c r="B80" s="9" t="n"/>
      <c r="C80" s="19" t="n"/>
      <c r="D80" s="19" t="n"/>
      <c r="E80" s="10" t="n"/>
      <c r="F80" s="20">
        <f>IF($A80="","",IF(OR($C80="",$D80=""),"",NETWORKDAYS($C80,$D80)))</f>
        <v/>
      </c>
      <c r="G80" s="12">
        <f>IF($F80="","",$F80*$E80)</f>
        <v/>
      </c>
      <c r="H80" s="21">
        <f>IF($C80="","",DATE(YEAR($C80),MONTH($C80),1))</f>
        <v/>
      </c>
      <c r="I80" s="9" t="n"/>
    </row>
    <row r="81">
      <c r="A81" s="9" t="n"/>
      <c r="B81" s="9" t="n"/>
      <c r="C81" s="19" t="n"/>
      <c r="D81" s="19" t="n"/>
      <c r="E81" s="10" t="n"/>
      <c r="F81" s="20">
        <f>IF($A81="","",IF(OR($C81="",$D81=""),"",NETWORKDAYS($C81,$D81)))</f>
        <v/>
      </c>
      <c r="G81" s="12">
        <f>IF($F81="","",$F81*$E81)</f>
        <v/>
      </c>
      <c r="H81" s="21">
        <f>IF($C81="","",DATE(YEAR($C81),MONTH($C81),1))</f>
        <v/>
      </c>
      <c r="I81" s="9" t="n"/>
    </row>
    <row r="82">
      <c r="A82" s="9" t="n"/>
      <c r="B82" s="9" t="n"/>
      <c r="C82" s="19" t="n"/>
      <c r="D82" s="19" t="n"/>
      <c r="E82" s="10" t="n"/>
      <c r="F82" s="20">
        <f>IF($A82="","",IF(OR($C82="",$D82=""),"",NETWORKDAYS($C82,$D82)))</f>
        <v/>
      </c>
      <c r="G82" s="12">
        <f>IF($F82="","",$F82*$E82)</f>
        <v/>
      </c>
      <c r="H82" s="21">
        <f>IF($C82="","",DATE(YEAR($C82),MONTH($C82),1))</f>
        <v/>
      </c>
      <c r="I82" s="9" t="n"/>
    </row>
    <row r="83">
      <c r="A83" s="9" t="n"/>
      <c r="B83" s="9" t="n"/>
      <c r="C83" s="19" t="n"/>
      <c r="D83" s="19" t="n"/>
      <c r="E83" s="10" t="n"/>
      <c r="F83" s="20">
        <f>IF($A83="","",IF(OR($C83="",$D83=""),"",NETWORKDAYS($C83,$D83)))</f>
        <v/>
      </c>
      <c r="G83" s="12">
        <f>IF($F83="","",$F83*$E83)</f>
        <v/>
      </c>
      <c r="H83" s="21">
        <f>IF($C83="","",DATE(YEAR($C83),MONTH($C83),1))</f>
        <v/>
      </c>
      <c r="I83" s="9" t="n"/>
    </row>
    <row r="84">
      <c r="A84" s="9" t="n"/>
      <c r="B84" s="9" t="n"/>
      <c r="C84" s="19" t="n"/>
      <c r="D84" s="19" t="n"/>
      <c r="E84" s="10" t="n"/>
      <c r="F84" s="20">
        <f>IF($A84="","",IF(OR($C84="",$D84=""),"",NETWORKDAYS($C84,$D84)))</f>
        <v/>
      </c>
      <c r="G84" s="12">
        <f>IF($F84="","",$F84*$E84)</f>
        <v/>
      </c>
      <c r="H84" s="21">
        <f>IF($C84="","",DATE(YEAR($C84),MONTH($C84),1))</f>
        <v/>
      </c>
      <c r="I84" s="9" t="n"/>
    </row>
    <row r="85">
      <c r="A85" s="9" t="n"/>
      <c r="B85" s="9" t="n"/>
      <c r="C85" s="19" t="n"/>
      <c r="D85" s="19" t="n"/>
      <c r="E85" s="10" t="n"/>
      <c r="F85" s="20">
        <f>IF($A85="","",IF(OR($C85="",$D85=""),"",NETWORKDAYS($C85,$D85)))</f>
        <v/>
      </c>
      <c r="G85" s="12">
        <f>IF($F85="","",$F85*$E85)</f>
        <v/>
      </c>
      <c r="H85" s="21">
        <f>IF($C85="","",DATE(YEAR($C85),MONTH($C85),1))</f>
        <v/>
      </c>
      <c r="I85" s="9" t="n"/>
    </row>
    <row r="86">
      <c r="A86" s="9" t="n"/>
      <c r="B86" s="9" t="n"/>
      <c r="C86" s="19" t="n"/>
      <c r="D86" s="19" t="n"/>
      <c r="E86" s="10" t="n"/>
      <c r="F86" s="20">
        <f>IF($A86="","",IF(OR($C86="",$D86=""),"",NETWORKDAYS($C86,$D86)))</f>
        <v/>
      </c>
      <c r="G86" s="12">
        <f>IF($F86="","",$F86*$E86)</f>
        <v/>
      </c>
      <c r="H86" s="21">
        <f>IF($C86="","",DATE(YEAR($C86),MONTH($C86),1))</f>
        <v/>
      </c>
      <c r="I86" s="9" t="n"/>
    </row>
    <row r="87">
      <c r="A87" s="9" t="n"/>
      <c r="B87" s="9" t="n"/>
      <c r="C87" s="19" t="n"/>
      <c r="D87" s="19" t="n"/>
      <c r="E87" s="10" t="n"/>
      <c r="F87" s="20">
        <f>IF($A87="","",IF(OR($C87="",$D87=""),"",NETWORKDAYS($C87,$D87)))</f>
        <v/>
      </c>
      <c r="G87" s="12">
        <f>IF($F87="","",$F87*$E87)</f>
        <v/>
      </c>
      <c r="H87" s="21">
        <f>IF($C87="","",DATE(YEAR($C87),MONTH($C87),1))</f>
        <v/>
      </c>
      <c r="I87" s="9" t="n"/>
    </row>
    <row r="88">
      <c r="A88" s="9" t="n"/>
      <c r="B88" s="9" t="n"/>
      <c r="C88" s="19" t="n"/>
      <c r="D88" s="19" t="n"/>
      <c r="E88" s="10" t="n"/>
      <c r="F88" s="20">
        <f>IF($A88="","",IF(OR($C88="",$D88=""),"",NETWORKDAYS($C88,$D88)))</f>
        <v/>
      </c>
      <c r="G88" s="12">
        <f>IF($F88="","",$F88*$E88)</f>
        <v/>
      </c>
      <c r="H88" s="21">
        <f>IF($C88="","",DATE(YEAR($C88),MONTH($C88),1))</f>
        <v/>
      </c>
      <c r="I88" s="9" t="n"/>
    </row>
    <row r="89">
      <c r="A89" s="9" t="n"/>
      <c r="B89" s="9" t="n"/>
      <c r="C89" s="19" t="n"/>
      <c r="D89" s="19" t="n"/>
      <c r="E89" s="10" t="n"/>
      <c r="F89" s="20">
        <f>IF($A89="","",IF(OR($C89="",$D89=""),"",NETWORKDAYS($C89,$D89)))</f>
        <v/>
      </c>
      <c r="G89" s="12">
        <f>IF($F89="","",$F89*$E89)</f>
        <v/>
      </c>
      <c r="H89" s="21">
        <f>IF($C89="","",DATE(YEAR($C89),MONTH($C89),1))</f>
        <v/>
      </c>
      <c r="I89" s="9" t="n"/>
    </row>
    <row r="90">
      <c r="A90" s="9" t="n"/>
      <c r="B90" s="9" t="n"/>
      <c r="C90" s="19" t="n"/>
      <c r="D90" s="19" t="n"/>
      <c r="E90" s="10" t="n"/>
      <c r="F90" s="20">
        <f>IF($A90="","",IF(OR($C90="",$D90=""),"",NETWORKDAYS($C90,$D90)))</f>
        <v/>
      </c>
      <c r="G90" s="12">
        <f>IF($F90="","",$F90*$E90)</f>
        <v/>
      </c>
      <c r="H90" s="21">
        <f>IF($C90="","",DATE(YEAR($C90),MONTH($C90),1))</f>
        <v/>
      </c>
      <c r="I90" s="9" t="n"/>
    </row>
    <row r="91">
      <c r="A91" s="9" t="n"/>
      <c r="B91" s="9" t="n"/>
      <c r="C91" s="19" t="n"/>
      <c r="D91" s="19" t="n"/>
      <c r="E91" s="10" t="n"/>
      <c r="F91" s="20">
        <f>IF($A91="","",IF(OR($C91="",$D91=""),"",NETWORKDAYS($C91,$D91)))</f>
        <v/>
      </c>
      <c r="G91" s="12">
        <f>IF($F91="","",$F91*$E91)</f>
        <v/>
      </c>
      <c r="H91" s="21">
        <f>IF($C91="","",DATE(YEAR($C91),MONTH($C91),1))</f>
        <v/>
      </c>
      <c r="I91" s="9" t="n"/>
    </row>
    <row r="92">
      <c r="A92" s="9" t="n"/>
      <c r="B92" s="9" t="n"/>
      <c r="C92" s="19" t="n"/>
      <c r="D92" s="19" t="n"/>
      <c r="E92" s="10" t="n"/>
      <c r="F92" s="20">
        <f>IF($A92="","",IF(OR($C92="",$D92=""),"",NETWORKDAYS($C92,$D92)))</f>
        <v/>
      </c>
      <c r="G92" s="12">
        <f>IF($F92="","",$F92*$E92)</f>
        <v/>
      </c>
      <c r="H92" s="21">
        <f>IF($C92="","",DATE(YEAR($C92),MONTH($C92),1))</f>
        <v/>
      </c>
      <c r="I92" s="9" t="n"/>
    </row>
    <row r="93">
      <c r="A93" s="9" t="n"/>
      <c r="B93" s="9" t="n"/>
      <c r="C93" s="19" t="n"/>
      <c r="D93" s="19" t="n"/>
      <c r="E93" s="10" t="n"/>
      <c r="F93" s="20">
        <f>IF($A93="","",IF(OR($C93="",$D93=""),"",NETWORKDAYS($C93,$D93)))</f>
        <v/>
      </c>
      <c r="G93" s="12">
        <f>IF($F93="","",$F93*$E93)</f>
        <v/>
      </c>
      <c r="H93" s="21">
        <f>IF($C93="","",DATE(YEAR($C93),MONTH($C93),1))</f>
        <v/>
      </c>
      <c r="I93" s="9" t="n"/>
    </row>
    <row r="94">
      <c r="A94" s="9" t="n"/>
      <c r="B94" s="9" t="n"/>
      <c r="C94" s="19" t="n"/>
      <c r="D94" s="19" t="n"/>
      <c r="E94" s="10" t="n"/>
      <c r="F94" s="20">
        <f>IF($A94="","",IF(OR($C94="",$D94=""),"",NETWORKDAYS($C94,$D94)))</f>
        <v/>
      </c>
      <c r="G94" s="12">
        <f>IF($F94="","",$F94*$E94)</f>
        <v/>
      </c>
      <c r="H94" s="21">
        <f>IF($C94="","",DATE(YEAR($C94),MONTH($C94),1))</f>
        <v/>
      </c>
      <c r="I94" s="9" t="n"/>
    </row>
    <row r="95">
      <c r="A95" s="9" t="n"/>
      <c r="B95" s="9" t="n"/>
      <c r="C95" s="19" t="n"/>
      <c r="D95" s="19" t="n"/>
      <c r="E95" s="10" t="n"/>
      <c r="F95" s="20">
        <f>IF($A95="","",IF(OR($C95="",$D95=""),"",NETWORKDAYS($C95,$D95)))</f>
        <v/>
      </c>
      <c r="G95" s="12">
        <f>IF($F95="","",$F95*$E95)</f>
        <v/>
      </c>
      <c r="H95" s="21">
        <f>IF($C95="","",DATE(YEAR($C95),MONTH($C95),1))</f>
        <v/>
      </c>
      <c r="I95" s="9" t="n"/>
    </row>
    <row r="96">
      <c r="A96" s="9" t="n"/>
      <c r="B96" s="9" t="n"/>
      <c r="C96" s="19" t="n"/>
      <c r="D96" s="19" t="n"/>
      <c r="E96" s="10" t="n"/>
      <c r="F96" s="20">
        <f>IF($A96="","",IF(OR($C96="",$D96=""),"",NETWORKDAYS($C96,$D96)))</f>
        <v/>
      </c>
      <c r="G96" s="12">
        <f>IF($F96="","",$F96*$E96)</f>
        <v/>
      </c>
      <c r="H96" s="21">
        <f>IF($C96="","",DATE(YEAR($C96),MONTH($C96),1))</f>
        <v/>
      </c>
      <c r="I96" s="9" t="n"/>
    </row>
    <row r="97">
      <c r="A97" s="9" t="n"/>
      <c r="B97" s="9" t="n"/>
      <c r="C97" s="19" t="n"/>
      <c r="D97" s="19" t="n"/>
      <c r="E97" s="10" t="n"/>
      <c r="F97" s="20">
        <f>IF($A97="","",IF(OR($C97="",$D97=""),"",NETWORKDAYS($C97,$D97)))</f>
        <v/>
      </c>
      <c r="G97" s="12">
        <f>IF($F97="","",$F97*$E97)</f>
        <v/>
      </c>
      <c r="H97" s="21">
        <f>IF($C97="","",DATE(YEAR($C97),MONTH($C97),1))</f>
        <v/>
      </c>
      <c r="I97" s="9" t="n"/>
    </row>
    <row r="98">
      <c r="A98" s="9" t="n"/>
      <c r="B98" s="9" t="n"/>
      <c r="C98" s="19" t="n"/>
      <c r="D98" s="19" t="n"/>
      <c r="E98" s="10" t="n"/>
      <c r="F98" s="20">
        <f>IF($A98="","",IF(OR($C98="",$D98=""),"",NETWORKDAYS($C98,$D98)))</f>
        <v/>
      </c>
      <c r="G98" s="12">
        <f>IF($F98="","",$F98*$E98)</f>
        <v/>
      </c>
      <c r="H98" s="21">
        <f>IF($C98="","",DATE(YEAR($C98),MONTH($C98),1))</f>
        <v/>
      </c>
      <c r="I98" s="9" t="n"/>
    </row>
    <row r="99">
      <c r="A99" s="9" t="n"/>
      <c r="B99" s="9" t="n"/>
      <c r="C99" s="19" t="n"/>
      <c r="D99" s="19" t="n"/>
      <c r="E99" s="10" t="n"/>
      <c r="F99" s="20">
        <f>IF($A99="","",IF(OR($C99="",$D99=""),"",NETWORKDAYS($C99,$D99)))</f>
        <v/>
      </c>
      <c r="G99" s="12">
        <f>IF($F99="","",$F99*$E99)</f>
        <v/>
      </c>
      <c r="H99" s="21">
        <f>IF($C99="","",DATE(YEAR($C99),MONTH($C99),1))</f>
        <v/>
      </c>
      <c r="I99" s="9" t="n"/>
    </row>
    <row r="100">
      <c r="A100" s="9" t="n"/>
      <c r="B100" s="9" t="n"/>
      <c r="C100" s="19" t="n"/>
      <c r="D100" s="19" t="n"/>
      <c r="E100" s="10" t="n"/>
      <c r="F100" s="20">
        <f>IF($A100="","",IF(OR($C100="",$D100=""),"",NETWORKDAYS($C100,$D100)))</f>
        <v/>
      </c>
      <c r="G100" s="12">
        <f>IF($F100="","",$F100*$E100)</f>
        <v/>
      </c>
      <c r="H100" s="21">
        <f>IF($C100="","",DATE(YEAR($C100),MONTH($C100),1))</f>
        <v/>
      </c>
      <c r="I100" s="9" t="n"/>
    </row>
    <row r="101">
      <c r="A101" s="9" t="n"/>
      <c r="B101" s="9" t="n"/>
      <c r="C101" s="19" t="n"/>
      <c r="D101" s="19" t="n"/>
      <c r="E101" s="10" t="n"/>
      <c r="F101" s="20">
        <f>IF($A101="","",IF(OR($C101="",$D101=""),"",NETWORKDAYS($C101,$D101)))</f>
        <v/>
      </c>
      <c r="G101" s="12">
        <f>IF($F101="","",$F101*$E101)</f>
        <v/>
      </c>
      <c r="H101" s="21">
        <f>IF($C101="","",DATE(YEAR($C101),MONTH($C101),1))</f>
        <v/>
      </c>
      <c r="I101" s="9" t="n"/>
    </row>
    <row r="102">
      <c r="A102" s="9" t="n"/>
      <c r="B102" s="9" t="n"/>
      <c r="C102" s="19" t="n"/>
      <c r="D102" s="19" t="n"/>
      <c r="E102" s="10" t="n"/>
      <c r="F102" s="20">
        <f>IF($A102="","",IF(OR($C102="",$D102=""),"",NETWORKDAYS($C102,$D102)))</f>
        <v/>
      </c>
      <c r="G102" s="12">
        <f>IF($F102="","",$F102*$E102)</f>
        <v/>
      </c>
      <c r="H102" s="21">
        <f>IF($C102="","",DATE(YEAR($C102),MONTH($C102),1))</f>
        <v/>
      </c>
      <c r="I102" s="9" t="n"/>
    </row>
    <row r="103">
      <c r="A103" s="9" t="n"/>
      <c r="B103" s="9" t="n"/>
      <c r="C103" s="19" t="n"/>
      <c r="D103" s="19" t="n"/>
      <c r="E103" s="10" t="n"/>
      <c r="F103" s="20">
        <f>IF($A103="","",IF(OR($C103="",$D103=""),"",NETWORKDAYS($C103,$D103)))</f>
        <v/>
      </c>
      <c r="G103" s="12">
        <f>IF($F103="","",$F103*$E103)</f>
        <v/>
      </c>
      <c r="H103" s="21">
        <f>IF($C103="","",DATE(YEAR($C103),MONTH($C103),1))</f>
        <v/>
      </c>
      <c r="I103" s="9" t="n"/>
    </row>
    <row r="104">
      <c r="A104" s="9" t="n"/>
      <c r="B104" s="9" t="n"/>
      <c r="C104" s="19" t="n"/>
      <c r="D104" s="19" t="n"/>
      <c r="E104" s="10" t="n"/>
      <c r="F104" s="20">
        <f>IF($A104="","",IF(OR($C104="",$D104=""),"",NETWORKDAYS($C104,$D104)))</f>
        <v/>
      </c>
      <c r="G104" s="12">
        <f>IF($F104="","",$F104*$E104)</f>
        <v/>
      </c>
      <c r="H104" s="21">
        <f>IF($C104="","",DATE(YEAR($C104),MONTH($C104),1))</f>
        <v/>
      </c>
      <c r="I104" s="9" t="n"/>
    </row>
    <row r="105">
      <c r="A105" s="9" t="n"/>
      <c r="B105" s="9" t="n"/>
      <c r="C105" s="19" t="n"/>
      <c r="D105" s="19" t="n"/>
      <c r="E105" s="10" t="n"/>
      <c r="F105" s="20">
        <f>IF($A105="","",IF(OR($C105="",$D105=""),"",NETWORKDAYS($C105,$D105)))</f>
        <v/>
      </c>
      <c r="G105" s="12">
        <f>IF($F105="","",$F105*$E105)</f>
        <v/>
      </c>
      <c r="H105" s="21">
        <f>IF($C105="","",DATE(YEAR($C105),MONTH($C105),1))</f>
        <v/>
      </c>
      <c r="I105" s="9" t="n"/>
    </row>
    <row r="106">
      <c r="A106" s="9" t="n"/>
      <c r="B106" s="9" t="n"/>
      <c r="C106" s="19" t="n"/>
      <c r="D106" s="19" t="n"/>
      <c r="E106" s="10" t="n"/>
      <c r="F106" s="20">
        <f>IF($A106="","",IF(OR($C106="",$D106=""),"",NETWORKDAYS($C106,$D106)))</f>
        <v/>
      </c>
      <c r="G106" s="12">
        <f>IF($F106="","",$F106*$E106)</f>
        <v/>
      </c>
      <c r="H106" s="21">
        <f>IF($C106="","",DATE(YEAR($C106),MONTH($C106),1))</f>
        <v/>
      </c>
      <c r="I106" s="9" t="n"/>
    </row>
    <row r="107">
      <c r="A107" s="9" t="n"/>
      <c r="B107" s="9" t="n"/>
      <c r="C107" s="19" t="n"/>
      <c r="D107" s="19" t="n"/>
      <c r="E107" s="10" t="n"/>
      <c r="F107" s="20">
        <f>IF($A107="","",IF(OR($C107="",$D107=""),"",NETWORKDAYS($C107,$D107)))</f>
        <v/>
      </c>
      <c r="G107" s="12">
        <f>IF($F107="","",$F107*$E107)</f>
        <v/>
      </c>
      <c r="H107" s="21">
        <f>IF($C107="","",DATE(YEAR($C107),MONTH($C107),1))</f>
        <v/>
      </c>
      <c r="I107" s="9" t="n"/>
    </row>
    <row r="108">
      <c r="A108" s="9" t="n"/>
      <c r="B108" s="9" t="n"/>
      <c r="C108" s="19" t="n"/>
      <c r="D108" s="19" t="n"/>
      <c r="E108" s="10" t="n"/>
      <c r="F108" s="20">
        <f>IF($A108="","",IF(OR($C108="",$D108=""),"",NETWORKDAYS($C108,$D108)))</f>
        <v/>
      </c>
      <c r="G108" s="12">
        <f>IF($F108="","",$F108*$E108)</f>
        <v/>
      </c>
      <c r="H108" s="21">
        <f>IF($C108="","",DATE(YEAR($C108),MONTH($C108),1))</f>
        <v/>
      </c>
      <c r="I108" s="9" t="n"/>
    </row>
    <row r="109">
      <c r="A109" s="9" t="n"/>
      <c r="B109" s="9" t="n"/>
      <c r="C109" s="19" t="n"/>
      <c r="D109" s="19" t="n"/>
      <c r="E109" s="10" t="n"/>
      <c r="F109" s="20">
        <f>IF($A109="","",IF(OR($C109="",$D109=""),"",NETWORKDAYS($C109,$D109)))</f>
        <v/>
      </c>
      <c r="G109" s="12">
        <f>IF($F109="","",$F109*$E109)</f>
        <v/>
      </c>
      <c r="H109" s="21">
        <f>IF($C109="","",DATE(YEAR($C109),MONTH($C109),1))</f>
        <v/>
      </c>
      <c r="I109" s="9" t="n"/>
    </row>
    <row r="110">
      <c r="A110" s="9" t="n"/>
      <c r="B110" s="9" t="n"/>
      <c r="C110" s="19" t="n"/>
      <c r="D110" s="19" t="n"/>
      <c r="E110" s="10" t="n"/>
      <c r="F110" s="20">
        <f>IF($A110="","",IF(OR($C110="",$D110=""),"",NETWORKDAYS($C110,$D110)))</f>
        <v/>
      </c>
      <c r="G110" s="12">
        <f>IF($F110="","",$F110*$E110)</f>
        <v/>
      </c>
      <c r="H110" s="21">
        <f>IF($C110="","",DATE(YEAR($C110),MONTH($C110),1))</f>
        <v/>
      </c>
      <c r="I110" s="9" t="n"/>
    </row>
    <row r="111">
      <c r="A111" s="9" t="n"/>
      <c r="B111" s="9" t="n"/>
      <c r="C111" s="19" t="n"/>
      <c r="D111" s="19" t="n"/>
      <c r="E111" s="10" t="n"/>
      <c r="F111" s="20">
        <f>IF($A111="","",IF(OR($C111="",$D111=""),"",NETWORKDAYS($C111,$D111)))</f>
        <v/>
      </c>
      <c r="G111" s="12">
        <f>IF($F111="","",$F111*$E111)</f>
        <v/>
      </c>
      <c r="H111" s="21">
        <f>IF($C111="","",DATE(YEAR($C111),MONTH($C111),1))</f>
        <v/>
      </c>
      <c r="I111" s="9" t="n"/>
    </row>
    <row r="112">
      <c r="A112" s="9" t="n"/>
      <c r="B112" s="9" t="n"/>
      <c r="C112" s="19" t="n"/>
      <c r="D112" s="19" t="n"/>
      <c r="E112" s="10" t="n"/>
      <c r="F112" s="20">
        <f>IF($A112="","",IF(OR($C112="",$D112=""),"",NETWORKDAYS($C112,$D112)))</f>
        <v/>
      </c>
      <c r="G112" s="12">
        <f>IF($F112="","",$F112*$E112)</f>
        <v/>
      </c>
      <c r="H112" s="21">
        <f>IF($C112="","",DATE(YEAR($C112),MONTH($C112),1))</f>
        <v/>
      </c>
      <c r="I112" s="9" t="n"/>
    </row>
    <row r="113">
      <c r="A113" s="9" t="n"/>
      <c r="B113" s="9" t="n"/>
      <c r="C113" s="19" t="n"/>
      <c r="D113" s="19" t="n"/>
      <c r="E113" s="10" t="n"/>
      <c r="F113" s="20">
        <f>IF($A113="","",IF(OR($C113="",$D113=""),"",NETWORKDAYS($C113,$D113)))</f>
        <v/>
      </c>
      <c r="G113" s="12">
        <f>IF($F113="","",$F113*$E113)</f>
        <v/>
      </c>
      <c r="H113" s="21">
        <f>IF($C113="","",DATE(YEAR($C113),MONTH($C113),1))</f>
        <v/>
      </c>
      <c r="I113" s="9" t="n"/>
    </row>
    <row r="114">
      <c r="A114" s="9" t="n"/>
      <c r="B114" s="9" t="n"/>
      <c r="C114" s="19" t="n"/>
      <c r="D114" s="19" t="n"/>
      <c r="E114" s="10" t="n"/>
      <c r="F114" s="20">
        <f>IF($A114="","",IF(OR($C114="",$D114=""),"",NETWORKDAYS($C114,$D114)))</f>
        <v/>
      </c>
      <c r="G114" s="12">
        <f>IF($F114="","",$F114*$E114)</f>
        <v/>
      </c>
      <c r="H114" s="21">
        <f>IF($C114="","",DATE(YEAR($C114),MONTH($C114),1))</f>
        <v/>
      </c>
      <c r="I114" s="9" t="n"/>
    </row>
    <row r="115">
      <c r="A115" s="9" t="n"/>
      <c r="B115" s="9" t="n"/>
      <c r="C115" s="19" t="n"/>
      <c r="D115" s="19" t="n"/>
      <c r="E115" s="10" t="n"/>
      <c r="F115" s="20">
        <f>IF($A115="","",IF(OR($C115="",$D115=""),"",NETWORKDAYS($C115,$D115)))</f>
        <v/>
      </c>
      <c r="G115" s="12">
        <f>IF($F115="","",$F115*$E115)</f>
        <v/>
      </c>
      <c r="H115" s="21">
        <f>IF($C115="","",DATE(YEAR($C115),MONTH($C115),1))</f>
        <v/>
      </c>
      <c r="I115" s="9" t="n"/>
    </row>
    <row r="116">
      <c r="A116" s="9" t="n"/>
      <c r="B116" s="9" t="n"/>
      <c r="C116" s="19" t="n"/>
      <c r="D116" s="19" t="n"/>
      <c r="E116" s="10" t="n"/>
      <c r="F116" s="20">
        <f>IF($A116="","",IF(OR($C116="",$D116=""),"",NETWORKDAYS($C116,$D116)))</f>
        <v/>
      </c>
      <c r="G116" s="12">
        <f>IF($F116="","",$F116*$E116)</f>
        <v/>
      </c>
      <c r="H116" s="21">
        <f>IF($C116="","",DATE(YEAR($C116),MONTH($C116),1))</f>
        <v/>
      </c>
      <c r="I116" s="9" t="n"/>
    </row>
    <row r="117">
      <c r="A117" s="9" t="n"/>
      <c r="B117" s="9" t="n"/>
      <c r="C117" s="19" t="n"/>
      <c r="D117" s="19" t="n"/>
      <c r="E117" s="10" t="n"/>
      <c r="F117" s="20">
        <f>IF($A117="","",IF(OR($C117="",$D117=""),"",NETWORKDAYS($C117,$D117)))</f>
        <v/>
      </c>
      <c r="G117" s="12">
        <f>IF($F117="","",$F117*$E117)</f>
        <v/>
      </c>
      <c r="H117" s="21">
        <f>IF($C117="","",DATE(YEAR($C117),MONTH($C117),1))</f>
        <v/>
      </c>
      <c r="I117" s="9" t="n"/>
    </row>
    <row r="118">
      <c r="A118" s="9" t="n"/>
      <c r="B118" s="9" t="n"/>
      <c r="C118" s="19" t="n"/>
      <c r="D118" s="19" t="n"/>
      <c r="E118" s="10" t="n"/>
      <c r="F118" s="20">
        <f>IF($A118="","",IF(OR($C118="",$D118=""),"",NETWORKDAYS($C118,$D118)))</f>
        <v/>
      </c>
      <c r="G118" s="12">
        <f>IF($F118="","",$F118*$E118)</f>
        <v/>
      </c>
      <c r="H118" s="21">
        <f>IF($C118="","",DATE(YEAR($C118),MONTH($C118),1))</f>
        <v/>
      </c>
      <c r="I118" s="9" t="n"/>
    </row>
    <row r="119">
      <c r="A119" s="9" t="n"/>
      <c r="B119" s="9" t="n"/>
      <c r="C119" s="19" t="n"/>
      <c r="D119" s="19" t="n"/>
      <c r="E119" s="10" t="n"/>
      <c r="F119" s="20">
        <f>IF($A119="","",IF(OR($C119="",$D119=""),"",NETWORKDAYS($C119,$D119)))</f>
        <v/>
      </c>
      <c r="G119" s="12">
        <f>IF($F119="","",$F119*$E119)</f>
        <v/>
      </c>
      <c r="H119" s="21">
        <f>IF($C119="","",DATE(YEAR($C119),MONTH($C119),1))</f>
        <v/>
      </c>
      <c r="I119" s="9" t="n"/>
    </row>
    <row r="120">
      <c r="A120" s="9" t="n"/>
      <c r="B120" s="9" t="n"/>
      <c r="C120" s="19" t="n"/>
      <c r="D120" s="19" t="n"/>
      <c r="E120" s="10" t="n"/>
      <c r="F120" s="20">
        <f>IF($A120="","",IF(OR($C120="",$D120=""),"",NETWORKDAYS($C120,$D120)))</f>
        <v/>
      </c>
      <c r="G120" s="12">
        <f>IF($F120="","",$F120*$E120)</f>
        <v/>
      </c>
      <c r="H120" s="21">
        <f>IF($C120="","",DATE(YEAR($C120),MONTH($C120),1))</f>
        <v/>
      </c>
      <c r="I120" s="9" t="n"/>
    </row>
    <row r="121">
      <c r="A121" s="9" t="n"/>
      <c r="B121" s="9" t="n"/>
      <c r="C121" s="19" t="n"/>
      <c r="D121" s="19" t="n"/>
      <c r="E121" s="10" t="n"/>
      <c r="F121" s="20">
        <f>IF($A121="","",IF(OR($C121="",$D121=""),"",NETWORKDAYS($C121,$D121)))</f>
        <v/>
      </c>
      <c r="G121" s="12">
        <f>IF($F121="","",$F121*$E121)</f>
        <v/>
      </c>
      <c r="H121" s="21">
        <f>IF($C121="","",DATE(YEAR($C121),MONTH($C121),1))</f>
        <v/>
      </c>
      <c r="I121" s="9" t="n"/>
    </row>
    <row r="122">
      <c r="A122" s="9" t="n"/>
      <c r="B122" s="9" t="n"/>
      <c r="C122" s="19" t="n"/>
      <c r="D122" s="19" t="n"/>
      <c r="E122" s="10" t="n"/>
      <c r="F122" s="20">
        <f>IF($A122="","",IF(OR($C122="",$D122=""),"",NETWORKDAYS($C122,$D122)))</f>
        <v/>
      </c>
      <c r="G122" s="12">
        <f>IF($F122="","",$F122*$E122)</f>
        <v/>
      </c>
      <c r="H122" s="21">
        <f>IF($C122="","",DATE(YEAR($C122),MONTH($C122),1))</f>
        <v/>
      </c>
      <c r="I122" s="9" t="n"/>
    </row>
    <row r="123">
      <c r="A123" s="9" t="n"/>
      <c r="B123" s="9" t="n"/>
      <c r="C123" s="19" t="n"/>
      <c r="D123" s="19" t="n"/>
      <c r="E123" s="10" t="n"/>
      <c r="F123" s="20">
        <f>IF($A123="","",IF(OR($C123="",$D123=""),"",NETWORKDAYS($C123,$D123)))</f>
        <v/>
      </c>
      <c r="G123" s="12">
        <f>IF($F123="","",$F123*$E123)</f>
        <v/>
      </c>
      <c r="H123" s="21">
        <f>IF($C123="","",DATE(YEAR($C123),MONTH($C123),1))</f>
        <v/>
      </c>
      <c r="I123" s="9" t="n"/>
    </row>
    <row r="124">
      <c r="A124" s="9" t="n"/>
      <c r="B124" s="9" t="n"/>
      <c r="C124" s="19" t="n"/>
      <c r="D124" s="19" t="n"/>
      <c r="E124" s="10" t="n"/>
      <c r="F124" s="20">
        <f>IF($A124="","",IF(OR($C124="",$D124=""),"",NETWORKDAYS($C124,$D124)))</f>
        <v/>
      </c>
      <c r="G124" s="12">
        <f>IF($F124="","",$F124*$E124)</f>
        <v/>
      </c>
      <c r="H124" s="21">
        <f>IF($C124="","",DATE(YEAR($C124),MONTH($C124),1))</f>
        <v/>
      </c>
      <c r="I124" s="9" t="n"/>
    </row>
    <row r="125">
      <c r="A125" s="9" t="n"/>
      <c r="B125" s="9" t="n"/>
      <c r="C125" s="19" t="n"/>
      <c r="D125" s="19" t="n"/>
      <c r="E125" s="10" t="n"/>
      <c r="F125" s="20">
        <f>IF($A125="","",IF(OR($C125="",$D125=""),"",NETWORKDAYS($C125,$D125)))</f>
        <v/>
      </c>
      <c r="G125" s="12">
        <f>IF($F125="","",$F125*$E125)</f>
        <v/>
      </c>
      <c r="H125" s="21">
        <f>IF($C125="","",DATE(YEAR($C125),MONTH($C125),1))</f>
        <v/>
      </c>
      <c r="I125" s="9" t="n"/>
    </row>
    <row r="126">
      <c r="A126" s="9" t="n"/>
      <c r="B126" s="9" t="n"/>
      <c r="C126" s="19" t="n"/>
      <c r="D126" s="19" t="n"/>
      <c r="E126" s="10" t="n"/>
      <c r="F126" s="20">
        <f>IF($A126="","",IF(OR($C126="",$D126=""),"",NETWORKDAYS($C126,$D126)))</f>
        <v/>
      </c>
      <c r="G126" s="12">
        <f>IF($F126="","",$F126*$E126)</f>
        <v/>
      </c>
      <c r="H126" s="21">
        <f>IF($C126="","",DATE(YEAR($C126),MONTH($C126),1))</f>
        <v/>
      </c>
      <c r="I126" s="9" t="n"/>
    </row>
    <row r="127">
      <c r="A127" s="9" t="n"/>
      <c r="B127" s="9" t="n"/>
      <c r="C127" s="19" t="n"/>
      <c r="D127" s="19" t="n"/>
      <c r="E127" s="10" t="n"/>
      <c r="F127" s="20">
        <f>IF($A127="","",IF(OR($C127="",$D127=""),"",NETWORKDAYS($C127,$D127)))</f>
        <v/>
      </c>
      <c r="G127" s="12">
        <f>IF($F127="","",$F127*$E127)</f>
        <v/>
      </c>
      <c r="H127" s="21">
        <f>IF($C127="","",DATE(YEAR($C127),MONTH($C127),1))</f>
        <v/>
      </c>
      <c r="I127" s="9" t="n"/>
    </row>
    <row r="128">
      <c r="A128" s="9" t="n"/>
      <c r="B128" s="9" t="n"/>
      <c r="C128" s="19" t="n"/>
      <c r="D128" s="19" t="n"/>
      <c r="E128" s="10" t="n"/>
      <c r="F128" s="20">
        <f>IF($A128="","",IF(OR($C128="",$D128=""),"",NETWORKDAYS($C128,$D128)))</f>
        <v/>
      </c>
      <c r="G128" s="12">
        <f>IF($F128="","",$F128*$E128)</f>
        <v/>
      </c>
      <c r="H128" s="21">
        <f>IF($C128="","",DATE(YEAR($C128),MONTH($C128),1))</f>
        <v/>
      </c>
      <c r="I128" s="9" t="n"/>
    </row>
    <row r="129">
      <c r="A129" s="9" t="n"/>
      <c r="B129" s="9" t="n"/>
      <c r="C129" s="19" t="n"/>
      <c r="D129" s="19" t="n"/>
      <c r="E129" s="10" t="n"/>
      <c r="F129" s="20">
        <f>IF($A129="","",IF(OR($C129="",$D129=""),"",NETWORKDAYS($C129,$D129)))</f>
        <v/>
      </c>
      <c r="G129" s="12">
        <f>IF($F129="","",$F129*$E129)</f>
        <v/>
      </c>
      <c r="H129" s="21">
        <f>IF($C129="","",DATE(YEAR($C129),MONTH($C129),1))</f>
        <v/>
      </c>
      <c r="I129" s="9" t="n"/>
    </row>
    <row r="130">
      <c r="A130" s="9" t="n"/>
      <c r="B130" s="9" t="n"/>
      <c r="C130" s="19" t="n"/>
      <c r="D130" s="19" t="n"/>
      <c r="E130" s="10" t="n"/>
      <c r="F130" s="20">
        <f>IF($A130="","",IF(OR($C130="",$D130=""),"",NETWORKDAYS($C130,$D130)))</f>
        <v/>
      </c>
      <c r="G130" s="12">
        <f>IF($F130="","",$F130*$E130)</f>
        <v/>
      </c>
      <c r="H130" s="21">
        <f>IF($C130="","",DATE(YEAR($C130),MONTH($C130),1))</f>
        <v/>
      </c>
      <c r="I130" s="9" t="n"/>
    </row>
    <row r="131">
      <c r="A131" s="9" t="n"/>
      <c r="B131" s="9" t="n"/>
      <c r="C131" s="19" t="n"/>
      <c r="D131" s="19" t="n"/>
      <c r="E131" s="10" t="n"/>
      <c r="F131" s="20">
        <f>IF($A131="","",IF(OR($C131="",$D131=""),"",NETWORKDAYS($C131,$D131)))</f>
        <v/>
      </c>
      <c r="G131" s="12">
        <f>IF($F131="","",$F131*$E131)</f>
        <v/>
      </c>
      <c r="H131" s="21">
        <f>IF($C131="","",DATE(YEAR($C131),MONTH($C131),1))</f>
        <v/>
      </c>
      <c r="I131" s="9" t="n"/>
    </row>
    <row r="132">
      <c r="A132" s="9" t="n"/>
      <c r="B132" s="9" t="n"/>
      <c r="C132" s="19" t="n"/>
      <c r="D132" s="19" t="n"/>
      <c r="E132" s="10" t="n"/>
      <c r="F132" s="20">
        <f>IF($A132="","",IF(OR($C132="",$D132=""),"",NETWORKDAYS($C132,$D132)))</f>
        <v/>
      </c>
      <c r="G132" s="12">
        <f>IF($F132="","",$F132*$E132)</f>
        <v/>
      </c>
      <c r="H132" s="21">
        <f>IF($C132="","",DATE(YEAR($C132),MONTH($C132),1))</f>
        <v/>
      </c>
      <c r="I132" s="9" t="n"/>
    </row>
    <row r="133">
      <c r="A133" s="9" t="n"/>
      <c r="B133" s="9" t="n"/>
      <c r="C133" s="19" t="n"/>
      <c r="D133" s="19" t="n"/>
      <c r="E133" s="10" t="n"/>
      <c r="F133" s="20">
        <f>IF($A133="","",IF(OR($C133="",$D133=""),"",NETWORKDAYS($C133,$D133)))</f>
        <v/>
      </c>
      <c r="G133" s="12">
        <f>IF($F133="","",$F133*$E133)</f>
        <v/>
      </c>
      <c r="H133" s="21">
        <f>IF($C133="","",DATE(YEAR($C133),MONTH($C133),1))</f>
        <v/>
      </c>
      <c r="I133" s="9" t="n"/>
    </row>
    <row r="134">
      <c r="A134" s="9" t="n"/>
      <c r="B134" s="9" t="n"/>
      <c r="C134" s="19" t="n"/>
      <c r="D134" s="19" t="n"/>
      <c r="E134" s="10" t="n"/>
      <c r="F134" s="20">
        <f>IF($A134="","",IF(OR($C134="",$D134=""),"",NETWORKDAYS($C134,$D134)))</f>
        <v/>
      </c>
      <c r="G134" s="12">
        <f>IF($F134="","",$F134*$E134)</f>
        <v/>
      </c>
      <c r="H134" s="21">
        <f>IF($C134="","",DATE(YEAR($C134),MONTH($C134),1))</f>
        <v/>
      </c>
      <c r="I134" s="9" t="n"/>
    </row>
    <row r="135">
      <c r="A135" s="9" t="n"/>
      <c r="B135" s="9" t="n"/>
      <c r="C135" s="19" t="n"/>
      <c r="D135" s="19" t="n"/>
      <c r="E135" s="10" t="n"/>
      <c r="F135" s="20">
        <f>IF($A135="","",IF(OR($C135="",$D135=""),"",NETWORKDAYS($C135,$D135)))</f>
        <v/>
      </c>
      <c r="G135" s="12">
        <f>IF($F135="","",$F135*$E135)</f>
        <v/>
      </c>
      <c r="H135" s="21">
        <f>IF($C135="","",DATE(YEAR($C135),MONTH($C135),1))</f>
        <v/>
      </c>
      <c r="I135" s="9" t="n"/>
    </row>
    <row r="136">
      <c r="A136" s="9" t="n"/>
      <c r="B136" s="9" t="n"/>
      <c r="C136" s="19" t="n"/>
      <c r="D136" s="19" t="n"/>
      <c r="E136" s="10" t="n"/>
      <c r="F136" s="20">
        <f>IF($A136="","",IF(OR($C136="",$D136=""),"",NETWORKDAYS($C136,$D136)))</f>
        <v/>
      </c>
      <c r="G136" s="12">
        <f>IF($F136="","",$F136*$E136)</f>
        <v/>
      </c>
      <c r="H136" s="21">
        <f>IF($C136="","",DATE(YEAR($C136),MONTH($C136),1))</f>
        <v/>
      </c>
      <c r="I136" s="9" t="n"/>
    </row>
    <row r="137">
      <c r="A137" s="9" t="n"/>
      <c r="B137" s="9" t="n"/>
      <c r="C137" s="19" t="n"/>
      <c r="D137" s="19" t="n"/>
      <c r="E137" s="10" t="n"/>
      <c r="F137" s="20">
        <f>IF($A137="","",IF(OR($C137="",$D137=""),"",NETWORKDAYS($C137,$D137)))</f>
        <v/>
      </c>
      <c r="G137" s="12">
        <f>IF($F137="","",$F137*$E137)</f>
        <v/>
      </c>
      <c r="H137" s="21">
        <f>IF($C137="","",DATE(YEAR($C137),MONTH($C137),1))</f>
        <v/>
      </c>
      <c r="I137" s="9" t="n"/>
    </row>
    <row r="138">
      <c r="A138" s="9" t="n"/>
      <c r="B138" s="9" t="n"/>
      <c r="C138" s="19" t="n"/>
      <c r="D138" s="19" t="n"/>
      <c r="E138" s="10" t="n"/>
      <c r="F138" s="20">
        <f>IF($A138="","",IF(OR($C138="",$D138=""),"",NETWORKDAYS($C138,$D138)))</f>
        <v/>
      </c>
      <c r="G138" s="12">
        <f>IF($F138="","",$F138*$E138)</f>
        <v/>
      </c>
      <c r="H138" s="21">
        <f>IF($C138="","",DATE(YEAR($C138),MONTH($C138),1))</f>
        <v/>
      </c>
      <c r="I138" s="9" t="n"/>
    </row>
    <row r="139">
      <c r="A139" s="9" t="n"/>
      <c r="B139" s="9" t="n"/>
      <c r="C139" s="19" t="n"/>
      <c r="D139" s="19" t="n"/>
      <c r="E139" s="10" t="n"/>
      <c r="F139" s="20">
        <f>IF($A139="","",IF(OR($C139="",$D139=""),"",NETWORKDAYS($C139,$D139)))</f>
        <v/>
      </c>
      <c r="G139" s="12">
        <f>IF($F139="","",$F139*$E139)</f>
        <v/>
      </c>
      <c r="H139" s="21">
        <f>IF($C139="","",DATE(YEAR($C139),MONTH($C139),1))</f>
        <v/>
      </c>
      <c r="I139" s="9" t="n"/>
    </row>
    <row r="140">
      <c r="A140" s="9" t="n"/>
      <c r="B140" s="9" t="n"/>
      <c r="C140" s="19" t="n"/>
      <c r="D140" s="19" t="n"/>
      <c r="E140" s="10" t="n"/>
      <c r="F140" s="20">
        <f>IF($A140="","",IF(OR($C140="",$D140=""),"",NETWORKDAYS($C140,$D140)))</f>
        <v/>
      </c>
      <c r="G140" s="12">
        <f>IF($F140="","",$F140*$E140)</f>
        <v/>
      </c>
      <c r="H140" s="21">
        <f>IF($C140="","",DATE(YEAR($C140),MONTH($C140),1))</f>
        <v/>
      </c>
      <c r="I140" s="9" t="n"/>
    </row>
    <row r="141">
      <c r="A141" s="9" t="n"/>
      <c r="B141" s="9" t="n"/>
      <c r="C141" s="19" t="n"/>
      <c r="D141" s="19" t="n"/>
      <c r="E141" s="10" t="n"/>
      <c r="F141" s="20">
        <f>IF($A141="","",IF(OR($C141="",$D141=""),"",NETWORKDAYS($C141,$D141)))</f>
        <v/>
      </c>
      <c r="G141" s="12">
        <f>IF($F141="","",$F141*$E141)</f>
        <v/>
      </c>
      <c r="H141" s="21">
        <f>IF($C141="","",DATE(YEAR($C141),MONTH($C141),1))</f>
        <v/>
      </c>
      <c r="I141" s="9" t="n"/>
    </row>
    <row r="142">
      <c r="A142" s="9" t="n"/>
      <c r="B142" s="9" t="n"/>
      <c r="C142" s="19" t="n"/>
      <c r="D142" s="19" t="n"/>
      <c r="E142" s="10" t="n"/>
      <c r="F142" s="20">
        <f>IF($A142="","",IF(OR($C142="",$D142=""),"",NETWORKDAYS($C142,$D142)))</f>
        <v/>
      </c>
      <c r="G142" s="12">
        <f>IF($F142="","",$F142*$E142)</f>
        <v/>
      </c>
      <c r="H142" s="21">
        <f>IF($C142="","",DATE(YEAR($C142),MONTH($C142),1))</f>
        <v/>
      </c>
      <c r="I142" s="9" t="n"/>
    </row>
    <row r="143">
      <c r="A143" s="9" t="n"/>
      <c r="B143" s="9" t="n"/>
      <c r="C143" s="19" t="n"/>
      <c r="D143" s="19" t="n"/>
      <c r="E143" s="10" t="n"/>
      <c r="F143" s="20">
        <f>IF($A143="","",IF(OR($C143="",$D143=""),"",NETWORKDAYS($C143,$D143)))</f>
        <v/>
      </c>
      <c r="G143" s="12">
        <f>IF($F143="","",$F143*$E143)</f>
        <v/>
      </c>
      <c r="H143" s="21">
        <f>IF($C143="","",DATE(YEAR($C143),MONTH($C143),1))</f>
        <v/>
      </c>
      <c r="I143" s="9" t="n"/>
    </row>
    <row r="144">
      <c r="A144" s="9" t="n"/>
      <c r="B144" s="9" t="n"/>
      <c r="C144" s="19" t="n"/>
      <c r="D144" s="19" t="n"/>
      <c r="E144" s="10" t="n"/>
      <c r="F144" s="20">
        <f>IF($A144="","",IF(OR($C144="",$D144=""),"",NETWORKDAYS($C144,$D144)))</f>
        <v/>
      </c>
      <c r="G144" s="12">
        <f>IF($F144="","",$F144*$E144)</f>
        <v/>
      </c>
      <c r="H144" s="21">
        <f>IF($C144="","",DATE(YEAR($C144),MONTH($C144),1))</f>
        <v/>
      </c>
      <c r="I144" s="9" t="n"/>
    </row>
    <row r="145">
      <c r="A145" s="9" t="n"/>
      <c r="B145" s="9" t="n"/>
      <c r="C145" s="19" t="n"/>
      <c r="D145" s="19" t="n"/>
      <c r="E145" s="10" t="n"/>
      <c r="F145" s="20">
        <f>IF($A145="","",IF(OR($C145="",$D145=""),"",NETWORKDAYS($C145,$D145)))</f>
        <v/>
      </c>
      <c r="G145" s="12">
        <f>IF($F145="","",$F145*$E145)</f>
        <v/>
      </c>
      <c r="H145" s="21">
        <f>IF($C145="","",DATE(YEAR($C145),MONTH($C145),1))</f>
        <v/>
      </c>
      <c r="I145" s="9" t="n"/>
    </row>
    <row r="146">
      <c r="A146" s="9" t="n"/>
      <c r="B146" s="9" t="n"/>
      <c r="C146" s="19" t="n"/>
      <c r="D146" s="19" t="n"/>
      <c r="E146" s="10" t="n"/>
      <c r="F146" s="20">
        <f>IF($A146="","",IF(OR($C146="",$D146=""),"",NETWORKDAYS($C146,$D146)))</f>
        <v/>
      </c>
      <c r="G146" s="12">
        <f>IF($F146="","",$F146*$E146)</f>
        <v/>
      </c>
      <c r="H146" s="21">
        <f>IF($C146="","",DATE(YEAR($C146),MONTH($C146),1))</f>
        <v/>
      </c>
      <c r="I146" s="9" t="n"/>
    </row>
    <row r="147">
      <c r="A147" s="9" t="n"/>
      <c r="B147" s="9" t="n"/>
      <c r="C147" s="19" t="n"/>
      <c r="D147" s="19" t="n"/>
      <c r="E147" s="10" t="n"/>
      <c r="F147" s="20">
        <f>IF($A147="","",IF(OR($C147="",$D147=""),"",NETWORKDAYS($C147,$D147)))</f>
        <v/>
      </c>
      <c r="G147" s="12">
        <f>IF($F147="","",$F147*$E147)</f>
        <v/>
      </c>
      <c r="H147" s="21">
        <f>IF($C147="","",DATE(YEAR($C147),MONTH($C147),1))</f>
        <v/>
      </c>
      <c r="I147" s="9" t="n"/>
    </row>
    <row r="148">
      <c r="A148" s="9" t="n"/>
      <c r="B148" s="9" t="n"/>
      <c r="C148" s="19" t="n"/>
      <c r="D148" s="19" t="n"/>
      <c r="E148" s="10" t="n"/>
      <c r="F148" s="20">
        <f>IF($A148="","",IF(OR($C148="",$D148=""),"",NETWORKDAYS($C148,$D148)))</f>
        <v/>
      </c>
      <c r="G148" s="12">
        <f>IF($F148="","",$F148*$E148)</f>
        <v/>
      </c>
      <c r="H148" s="21">
        <f>IF($C148="","",DATE(YEAR($C148),MONTH($C148),1))</f>
        <v/>
      </c>
      <c r="I148" s="9" t="n"/>
    </row>
    <row r="149">
      <c r="A149" s="9" t="n"/>
      <c r="B149" s="9" t="n"/>
      <c r="C149" s="19" t="n"/>
      <c r="D149" s="19" t="n"/>
      <c r="E149" s="10" t="n"/>
      <c r="F149" s="20">
        <f>IF($A149="","",IF(OR($C149="",$D149=""),"",NETWORKDAYS($C149,$D149)))</f>
        <v/>
      </c>
      <c r="G149" s="12">
        <f>IF($F149="","",$F149*$E149)</f>
        <v/>
      </c>
      <c r="H149" s="21">
        <f>IF($C149="","",DATE(YEAR($C149),MONTH($C149),1))</f>
        <v/>
      </c>
      <c r="I149" s="9" t="n"/>
    </row>
    <row r="150">
      <c r="A150" s="9" t="n"/>
      <c r="B150" s="9" t="n"/>
      <c r="C150" s="19" t="n"/>
      <c r="D150" s="19" t="n"/>
      <c r="E150" s="10" t="n"/>
      <c r="F150" s="20">
        <f>IF($A150="","",IF(OR($C150="",$D150=""),"",NETWORKDAYS($C150,$D150)))</f>
        <v/>
      </c>
      <c r="G150" s="12">
        <f>IF($F150="","",$F150*$E150)</f>
        <v/>
      </c>
      <c r="H150" s="21">
        <f>IF($C150="","",DATE(YEAR($C150),MONTH($C150),1))</f>
        <v/>
      </c>
      <c r="I150" s="9" t="n"/>
    </row>
    <row r="151">
      <c r="A151" s="9" t="n"/>
      <c r="B151" s="9" t="n"/>
      <c r="C151" s="19" t="n"/>
      <c r="D151" s="19" t="n"/>
      <c r="E151" s="10" t="n"/>
      <c r="F151" s="20">
        <f>IF($A151="","",IF(OR($C151="",$D151=""),"",NETWORKDAYS($C151,$D151)))</f>
        <v/>
      </c>
      <c r="G151" s="12">
        <f>IF($F151="","",$F151*$E151)</f>
        <v/>
      </c>
      <c r="H151" s="21">
        <f>IF($C151="","",DATE(YEAR($C151),MONTH($C151),1))</f>
        <v/>
      </c>
      <c r="I151" s="9" t="n"/>
    </row>
    <row r="152">
      <c r="A152" s="9" t="n"/>
      <c r="B152" s="9" t="n"/>
      <c r="C152" s="19" t="n"/>
      <c r="D152" s="19" t="n"/>
      <c r="E152" s="10" t="n"/>
      <c r="F152" s="20">
        <f>IF($A152="","",IF(OR($C152="",$D152=""),"",NETWORKDAYS($C152,$D152)))</f>
        <v/>
      </c>
      <c r="G152" s="12">
        <f>IF($F152="","",$F152*$E152)</f>
        <v/>
      </c>
      <c r="H152" s="21">
        <f>IF($C152="","",DATE(YEAR($C152),MONTH($C152),1))</f>
        <v/>
      </c>
      <c r="I152" s="9" t="n"/>
    </row>
    <row r="153">
      <c r="A153" s="9" t="n"/>
      <c r="B153" s="9" t="n"/>
      <c r="C153" s="19" t="n"/>
      <c r="D153" s="19" t="n"/>
      <c r="E153" s="10" t="n"/>
      <c r="F153" s="20">
        <f>IF($A153="","",IF(OR($C153="",$D153=""),"",NETWORKDAYS($C153,$D153)))</f>
        <v/>
      </c>
      <c r="G153" s="12">
        <f>IF($F153="","",$F153*$E153)</f>
        <v/>
      </c>
      <c r="H153" s="21">
        <f>IF($C153="","",DATE(YEAR($C153),MONTH($C153),1))</f>
        <v/>
      </c>
      <c r="I153" s="9" t="n"/>
    </row>
    <row r="154">
      <c r="A154" s="9" t="n"/>
      <c r="B154" s="9" t="n"/>
      <c r="C154" s="19" t="n"/>
      <c r="D154" s="19" t="n"/>
      <c r="E154" s="10" t="n"/>
      <c r="F154" s="20">
        <f>IF($A154="","",IF(OR($C154="",$D154=""),"",NETWORKDAYS($C154,$D154)))</f>
        <v/>
      </c>
      <c r="G154" s="12">
        <f>IF($F154="","",$F154*$E154)</f>
        <v/>
      </c>
      <c r="H154" s="21">
        <f>IF($C154="","",DATE(YEAR($C154),MONTH($C154),1))</f>
        <v/>
      </c>
      <c r="I154" s="9" t="n"/>
    </row>
    <row r="155">
      <c r="A155" s="9" t="n"/>
      <c r="B155" s="9" t="n"/>
      <c r="C155" s="19" t="n"/>
      <c r="D155" s="19" t="n"/>
      <c r="E155" s="10" t="n"/>
      <c r="F155" s="20">
        <f>IF($A155="","",IF(OR($C155="",$D155=""),"",NETWORKDAYS($C155,$D155)))</f>
        <v/>
      </c>
      <c r="G155" s="12">
        <f>IF($F155="","",$F155*$E155)</f>
        <v/>
      </c>
      <c r="H155" s="21">
        <f>IF($C155="","",DATE(YEAR($C155),MONTH($C155),1))</f>
        <v/>
      </c>
      <c r="I155" s="9" t="n"/>
    </row>
    <row r="156">
      <c r="A156" s="9" t="n"/>
      <c r="B156" s="9" t="n"/>
      <c r="C156" s="19" t="n"/>
      <c r="D156" s="19" t="n"/>
      <c r="E156" s="10" t="n"/>
      <c r="F156" s="20">
        <f>IF($A156="","",IF(OR($C156="",$D156=""),"",NETWORKDAYS($C156,$D156)))</f>
        <v/>
      </c>
      <c r="G156" s="12">
        <f>IF($F156="","",$F156*$E156)</f>
        <v/>
      </c>
      <c r="H156" s="21">
        <f>IF($C156="","",DATE(YEAR($C156),MONTH($C156),1))</f>
        <v/>
      </c>
      <c r="I156" s="9" t="n"/>
    </row>
    <row r="157">
      <c r="A157" s="9" t="n"/>
      <c r="B157" s="9" t="n"/>
      <c r="C157" s="19" t="n"/>
      <c r="D157" s="19" t="n"/>
      <c r="E157" s="10" t="n"/>
      <c r="F157" s="20">
        <f>IF($A157="","",IF(OR($C157="",$D157=""),"",NETWORKDAYS($C157,$D157)))</f>
        <v/>
      </c>
      <c r="G157" s="12">
        <f>IF($F157="","",$F157*$E157)</f>
        <v/>
      </c>
      <c r="H157" s="21">
        <f>IF($C157="","",DATE(YEAR($C157),MONTH($C157),1))</f>
        <v/>
      </c>
      <c r="I157" s="9" t="n"/>
    </row>
    <row r="158">
      <c r="A158" s="9" t="n"/>
      <c r="B158" s="9" t="n"/>
      <c r="C158" s="19" t="n"/>
      <c r="D158" s="19" t="n"/>
      <c r="E158" s="10" t="n"/>
      <c r="F158" s="20">
        <f>IF($A158="","",IF(OR($C158="",$D158=""),"",NETWORKDAYS($C158,$D158)))</f>
        <v/>
      </c>
      <c r="G158" s="12">
        <f>IF($F158="","",$F158*$E158)</f>
        <v/>
      </c>
      <c r="H158" s="21">
        <f>IF($C158="","",DATE(YEAR($C158),MONTH($C158),1))</f>
        <v/>
      </c>
      <c r="I158" s="9" t="n"/>
    </row>
    <row r="159">
      <c r="A159" s="9" t="n"/>
      <c r="B159" s="9" t="n"/>
      <c r="C159" s="19" t="n"/>
      <c r="D159" s="19" t="n"/>
      <c r="E159" s="10" t="n"/>
      <c r="F159" s="20">
        <f>IF($A159="","",IF(OR($C159="",$D159=""),"",NETWORKDAYS($C159,$D159)))</f>
        <v/>
      </c>
      <c r="G159" s="12">
        <f>IF($F159="","",$F159*$E159)</f>
        <v/>
      </c>
      <c r="H159" s="21">
        <f>IF($C159="","",DATE(YEAR($C159),MONTH($C159),1))</f>
        <v/>
      </c>
      <c r="I159" s="9" t="n"/>
    </row>
    <row r="160">
      <c r="A160" s="9" t="n"/>
      <c r="B160" s="9" t="n"/>
      <c r="C160" s="19" t="n"/>
      <c r="D160" s="19" t="n"/>
      <c r="E160" s="10" t="n"/>
      <c r="F160" s="20">
        <f>IF($A160="","",IF(OR($C160="",$D160=""),"",NETWORKDAYS($C160,$D160)))</f>
        <v/>
      </c>
      <c r="G160" s="12">
        <f>IF($F160="","",$F160*$E160)</f>
        <v/>
      </c>
      <c r="H160" s="21">
        <f>IF($C160="","",DATE(YEAR($C160),MONTH($C160),1))</f>
        <v/>
      </c>
      <c r="I160" s="9" t="n"/>
    </row>
    <row r="161">
      <c r="A161" s="9" t="n"/>
      <c r="B161" s="9" t="n"/>
      <c r="C161" s="19" t="n"/>
      <c r="D161" s="19" t="n"/>
      <c r="E161" s="10" t="n"/>
      <c r="F161" s="20">
        <f>IF($A161="","",IF(OR($C161="",$D161=""),"",NETWORKDAYS($C161,$D161)))</f>
        <v/>
      </c>
      <c r="G161" s="12">
        <f>IF($F161="","",$F161*$E161)</f>
        <v/>
      </c>
      <c r="H161" s="21">
        <f>IF($C161="","",DATE(YEAR($C161),MONTH($C161),1))</f>
        <v/>
      </c>
      <c r="I161" s="9" t="n"/>
    </row>
    <row r="162">
      <c r="A162" s="9" t="n"/>
      <c r="B162" s="9" t="n"/>
      <c r="C162" s="19" t="n"/>
      <c r="D162" s="19" t="n"/>
      <c r="E162" s="10" t="n"/>
      <c r="F162" s="20">
        <f>IF($A162="","",IF(OR($C162="",$D162=""),"",NETWORKDAYS($C162,$D162)))</f>
        <v/>
      </c>
      <c r="G162" s="12">
        <f>IF($F162="","",$F162*$E162)</f>
        <v/>
      </c>
      <c r="H162" s="21">
        <f>IF($C162="","",DATE(YEAR($C162),MONTH($C162),1))</f>
        <v/>
      </c>
      <c r="I162" s="9" t="n"/>
    </row>
    <row r="163">
      <c r="A163" s="9" t="n"/>
      <c r="B163" s="9" t="n"/>
      <c r="C163" s="19" t="n"/>
      <c r="D163" s="19" t="n"/>
      <c r="E163" s="10" t="n"/>
      <c r="F163" s="20">
        <f>IF($A163="","",IF(OR($C163="",$D163=""),"",NETWORKDAYS($C163,$D163)))</f>
        <v/>
      </c>
      <c r="G163" s="12">
        <f>IF($F163="","",$F163*$E163)</f>
        <v/>
      </c>
      <c r="H163" s="21">
        <f>IF($C163="","",DATE(YEAR($C163),MONTH($C163),1))</f>
        <v/>
      </c>
      <c r="I163" s="9" t="n"/>
    </row>
    <row r="164">
      <c r="A164" s="9" t="n"/>
      <c r="B164" s="9" t="n"/>
      <c r="C164" s="19" t="n"/>
      <c r="D164" s="19" t="n"/>
      <c r="E164" s="10" t="n"/>
      <c r="F164" s="20">
        <f>IF($A164="","",IF(OR($C164="",$D164=""),"",NETWORKDAYS($C164,$D164)))</f>
        <v/>
      </c>
      <c r="G164" s="12">
        <f>IF($F164="","",$F164*$E164)</f>
        <v/>
      </c>
      <c r="H164" s="21">
        <f>IF($C164="","",DATE(YEAR($C164),MONTH($C164),1))</f>
        <v/>
      </c>
      <c r="I164" s="9" t="n"/>
    </row>
    <row r="165">
      <c r="A165" s="9" t="n"/>
      <c r="B165" s="9" t="n"/>
      <c r="C165" s="19" t="n"/>
      <c r="D165" s="19" t="n"/>
      <c r="E165" s="10" t="n"/>
      <c r="F165" s="20">
        <f>IF($A165="","",IF(OR($C165="",$D165=""),"",NETWORKDAYS($C165,$D165)))</f>
        <v/>
      </c>
      <c r="G165" s="12">
        <f>IF($F165="","",$F165*$E165)</f>
        <v/>
      </c>
      <c r="H165" s="21">
        <f>IF($C165="","",DATE(YEAR($C165),MONTH($C165),1))</f>
        <v/>
      </c>
      <c r="I165" s="9" t="n"/>
    </row>
    <row r="166">
      <c r="A166" s="9" t="n"/>
      <c r="B166" s="9" t="n"/>
      <c r="C166" s="19" t="n"/>
      <c r="D166" s="19" t="n"/>
      <c r="E166" s="10" t="n"/>
      <c r="F166" s="20">
        <f>IF($A166="","",IF(OR($C166="",$D166=""),"",NETWORKDAYS($C166,$D166)))</f>
        <v/>
      </c>
      <c r="G166" s="12">
        <f>IF($F166="","",$F166*$E166)</f>
        <v/>
      </c>
      <c r="H166" s="21">
        <f>IF($C166="","",DATE(YEAR($C166),MONTH($C166),1))</f>
        <v/>
      </c>
      <c r="I166" s="9" t="n"/>
    </row>
    <row r="167">
      <c r="A167" s="9" t="n"/>
      <c r="B167" s="9" t="n"/>
      <c r="C167" s="19" t="n"/>
      <c r="D167" s="19" t="n"/>
      <c r="E167" s="10" t="n"/>
      <c r="F167" s="20">
        <f>IF($A167="","",IF(OR($C167="",$D167=""),"",NETWORKDAYS($C167,$D167)))</f>
        <v/>
      </c>
      <c r="G167" s="12">
        <f>IF($F167="","",$F167*$E167)</f>
        <v/>
      </c>
      <c r="H167" s="21">
        <f>IF($C167="","",DATE(YEAR($C167),MONTH($C167),1))</f>
        <v/>
      </c>
      <c r="I167" s="9" t="n"/>
    </row>
    <row r="168">
      <c r="A168" s="9" t="n"/>
      <c r="B168" s="9" t="n"/>
      <c r="C168" s="19" t="n"/>
      <c r="D168" s="19" t="n"/>
      <c r="E168" s="10" t="n"/>
      <c r="F168" s="20">
        <f>IF($A168="","",IF(OR($C168="",$D168=""),"",NETWORKDAYS($C168,$D168)))</f>
        <v/>
      </c>
      <c r="G168" s="12">
        <f>IF($F168="","",$F168*$E168)</f>
        <v/>
      </c>
      <c r="H168" s="21">
        <f>IF($C168="","",DATE(YEAR($C168),MONTH($C168),1))</f>
        <v/>
      </c>
      <c r="I168" s="9" t="n"/>
    </row>
    <row r="169">
      <c r="A169" s="9" t="n"/>
      <c r="B169" s="9" t="n"/>
      <c r="C169" s="19" t="n"/>
      <c r="D169" s="19" t="n"/>
      <c r="E169" s="10" t="n"/>
      <c r="F169" s="20">
        <f>IF($A169="","",IF(OR($C169="",$D169=""),"",NETWORKDAYS($C169,$D169)))</f>
        <v/>
      </c>
      <c r="G169" s="12">
        <f>IF($F169="","",$F169*$E169)</f>
        <v/>
      </c>
      <c r="H169" s="21">
        <f>IF($C169="","",DATE(YEAR($C169),MONTH($C169),1))</f>
        <v/>
      </c>
      <c r="I169" s="9" t="n"/>
    </row>
    <row r="170">
      <c r="A170" s="9" t="n"/>
      <c r="B170" s="9" t="n"/>
      <c r="C170" s="19" t="n"/>
      <c r="D170" s="19" t="n"/>
      <c r="E170" s="10" t="n"/>
      <c r="F170" s="20">
        <f>IF($A170="","",IF(OR($C170="",$D170=""),"",NETWORKDAYS($C170,$D170)))</f>
        <v/>
      </c>
      <c r="G170" s="12">
        <f>IF($F170="","",$F170*$E170)</f>
        <v/>
      </c>
      <c r="H170" s="21">
        <f>IF($C170="","",DATE(YEAR($C170),MONTH($C170),1))</f>
        <v/>
      </c>
      <c r="I170" s="9" t="n"/>
    </row>
    <row r="171">
      <c r="A171" s="9" t="n"/>
      <c r="B171" s="9" t="n"/>
      <c r="C171" s="19" t="n"/>
      <c r="D171" s="19" t="n"/>
      <c r="E171" s="10" t="n"/>
      <c r="F171" s="20">
        <f>IF($A171="","",IF(OR($C171="",$D171=""),"",NETWORKDAYS($C171,$D171)))</f>
        <v/>
      </c>
      <c r="G171" s="12">
        <f>IF($F171="","",$F171*$E171)</f>
        <v/>
      </c>
      <c r="H171" s="21">
        <f>IF($C171="","",DATE(YEAR($C171),MONTH($C171),1))</f>
        <v/>
      </c>
      <c r="I171" s="9" t="n"/>
    </row>
    <row r="172">
      <c r="A172" s="9" t="n"/>
      <c r="B172" s="9" t="n"/>
      <c r="C172" s="19" t="n"/>
      <c r="D172" s="19" t="n"/>
      <c r="E172" s="10" t="n"/>
      <c r="F172" s="20">
        <f>IF($A172="","",IF(OR($C172="",$D172=""),"",NETWORKDAYS($C172,$D172)))</f>
        <v/>
      </c>
      <c r="G172" s="12">
        <f>IF($F172="","",$F172*$E172)</f>
        <v/>
      </c>
      <c r="H172" s="21">
        <f>IF($C172="","",DATE(YEAR($C172),MONTH($C172),1))</f>
        <v/>
      </c>
      <c r="I172" s="9" t="n"/>
    </row>
    <row r="173">
      <c r="A173" s="9" t="n"/>
      <c r="B173" s="9" t="n"/>
      <c r="C173" s="19" t="n"/>
      <c r="D173" s="19" t="n"/>
      <c r="E173" s="10" t="n"/>
      <c r="F173" s="20">
        <f>IF($A173="","",IF(OR($C173="",$D173=""),"",NETWORKDAYS($C173,$D173)))</f>
        <v/>
      </c>
      <c r="G173" s="12">
        <f>IF($F173="","",$F173*$E173)</f>
        <v/>
      </c>
      <c r="H173" s="21">
        <f>IF($C173="","",DATE(YEAR($C173),MONTH($C173),1))</f>
        <v/>
      </c>
      <c r="I173" s="9" t="n"/>
    </row>
    <row r="174">
      <c r="A174" s="9" t="n"/>
      <c r="B174" s="9" t="n"/>
      <c r="C174" s="19" t="n"/>
      <c r="D174" s="19" t="n"/>
      <c r="E174" s="10" t="n"/>
      <c r="F174" s="20">
        <f>IF($A174="","",IF(OR($C174="",$D174=""),"",NETWORKDAYS($C174,$D174)))</f>
        <v/>
      </c>
      <c r="G174" s="12">
        <f>IF($F174="","",$F174*$E174)</f>
        <v/>
      </c>
      <c r="H174" s="21">
        <f>IF($C174="","",DATE(YEAR($C174),MONTH($C174),1))</f>
        <v/>
      </c>
      <c r="I174" s="9" t="n"/>
    </row>
    <row r="175">
      <c r="A175" s="9" t="n"/>
      <c r="B175" s="9" t="n"/>
      <c r="C175" s="19" t="n"/>
      <c r="D175" s="19" t="n"/>
      <c r="E175" s="10" t="n"/>
      <c r="F175" s="20">
        <f>IF($A175="","",IF(OR($C175="",$D175=""),"",NETWORKDAYS($C175,$D175)))</f>
        <v/>
      </c>
      <c r="G175" s="12">
        <f>IF($F175="","",$F175*$E175)</f>
        <v/>
      </c>
      <c r="H175" s="21">
        <f>IF($C175="","",DATE(YEAR($C175),MONTH($C175),1))</f>
        <v/>
      </c>
      <c r="I175" s="9" t="n"/>
    </row>
    <row r="176">
      <c r="A176" s="9" t="n"/>
      <c r="B176" s="9" t="n"/>
      <c r="C176" s="19" t="n"/>
      <c r="D176" s="19" t="n"/>
      <c r="E176" s="10" t="n"/>
      <c r="F176" s="20">
        <f>IF($A176="","",IF(OR($C176="",$D176=""),"",NETWORKDAYS($C176,$D176)))</f>
        <v/>
      </c>
      <c r="G176" s="12">
        <f>IF($F176="","",$F176*$E176)</f>
        <v/>
      </c>
      <c r="H176" s="21">
        <f>IF($C176="","",DATE(YEAR($C176),MONTH($C176),1))</f>
        <v/>
      </c>
      <c r="I176" s="9" t="n"/>
    </row>
    <row r="177">
      <c r="A177" s="9" t="n"/>
      <c r="B177" s="9" t="n"/>
      <c r="C177" s="19" t="n"/>
      <c r="D177" s="19" t="n"/>
      <c r="E177" s="10" t="n"/>
      <c r="F177" s="20">
        <f>IF($A177="","",IF(OR($C177="",$D177=""),"",NETWORKDAYS($C177,$D177)))</f>
        <v/>
      </c>
      <c r="G177" s="12">
        <f>IF($F177="","",$F177*$E177)</f>
        <v/>
      </c>
      <c r="H177" s="21">
        <f>IF($C177="","",DATE(YEAR($C177),MONTH($C177),1))</f>
        <v/>
      </c>
      <c r="I177" s="9" t="n"/>
    </row>
    <row r="178">
      <c r="A178" s="9" t="n"/>
      <c r="B178" s="9" t="n"/>
      <c r="C178" s="19" t="n"/>
      <c r="D178" s="19" t="n"/>
      <c r="E178" s="10" t="n"/>
      <c r="F178" s="20">
        <f>IF($A178="","",IF(OR($C178="",$D178=""),"",NETWORKDAYS($C178,$D178)))</f>
        <v/>
      </c>
      <c r="G178" s="12">
        <f>IF($F178="","",$F178*$E178)</f>
        <v/>
      </c>
      <c r="H178" s="21">
        <f>IF($C178="","",DATE(YEAR($C178),MONTH($C178),1))</f>
        <v/>
      </c>
      <c r="I178" s="9" t="n"/>
    </row>
    <row r="179">
      <c r="A179" s="9" t="n"/>
      <c r="B179" s="9" t="n"/>
      <c r="C179" s="19" t="n"/>
      <c r="D179" s="19" t="n"/>
      <c r="E179" s="10" t="n"/>
      <c r="F179" s="20">
        <f>IF($A179="","",IF(OR($C179="",$D179=""),"",NETWORKDAYS($C179,$D179)))</f>
        <v/>
      </c>
      <c r="G179" s="12">
        <f>IF($F179="","",$F179*$E179)</f>
        <v/>
      </c>
      <c r="H179" s="21">
        <f>IF($C179="","",DATE(YEAR($C179),MONTH($C179),1))</f>
        <v/>
      </c>
      <c r="I179" s="9" t="n"/>
    </row>
    <row r="180">
      <c r="A180" s="9" t="n"/>
      <c r="B180" s="9" t="n"/>
      <c r="C180" s="19" t="n"/>
      <c r="D180" s="19" t="n"/>
      <c r="E180" s="10" t="n"/>
      <c r="F180" s="20">
        <f>IF($A180="","",IF(OR($C180="",$D180=""),"",NETWORKDAYS($C180,$D180)))</f>
        <v/>
      </c>
      <c r="G180" s="12">
        <f>IF($F180="","",$F180*$E180)</f>
        <v/>
      </c>
      <c r="H180" s="21">
        <f>IF($C180="","",DATE(YEAR($C180),MONTH($C180),1))</f>
        <v/>
      </c>
      <c r="I180" s="9" t="n"/>
    </row>
    <row r="181">
      <c r="A181" s="9" t="n"/>
      <c r="B181" s="9" t="n"/>
      <c r="C181" s="19" t="n"/>
      <c r="D181" s="19" t="n"/>
      <c r="E181" s="10" t="n"/>
      <c r="F181" s="20">
        <f>IF($A181="","",IF(OR($C181="",$D181=""),"",NETWORKDAYS($C181,$D181)))</f>
        <v/>
      </c>
      <c r="G181" s="12">
        <f>IF($F181="","",$F181*$E181)</f>
        <v/>
      </c>
      <c r="H181" s="21">
        <f>IF($C181="","",DATE(YEAR($C181),MONTH($C181),1))</f>
        <v/>
      </c>
      <c r="I181" s="9" t="n"/>
    </row>
    <row r="182">
      <c r="A182" s="9" t="n"/>
      <c r="B182" s="9" t="n"/>
      <c r="C182" s="19" t="n"/>
      <c r="D182" s="19" t="n"/>
      <c r="E182" s="10" t="n"/>
      <c r="F182" s="20">
        <f>IF($A182="","",IF(OR($C182="",$D182=""),"",NETWORKDAYS($C182,$D182)))</f>
        <v/>
      </c>
      <c r="G182" s="12">
        <f>IF($F182="","",$F182*$E182)</f>
        <v/>
      </c>
      <c r="H182" s="21">
        <f>IF($C182="","",DATE(YEAR($C182),MONTH($C182),1))</f>
        <v/>
      </c>
      <c r="I182" s="9" t="n"/>
    </row>
    <row r="183">
      <c r="A183" s="9" t="n"/>
      <c r="B183" s="9" t="n"/>
      <c r="C183" s="19" t="n"/>
      <c r="D183" s="19" t="n"/>
      <c r="E183" s="10" t="n"/>
      <c r="F183" s="20">
        <f>IF($A183="","",IF(OR($C183="",$D183=""),"",NETWORKDAYS($C183,$D183)))</f>
        <v/>
      </c>
      <c r="G183" s="12">
        <f>IF($F183="","",$F183*$E183)</f>
        <v/>
      </c>
      <c r="H183" s="21">
        <f>IF($C183="","",DATE(YEAR($C183),MONTH($C183),1))</f>
        <v/>
      </c>
      <c r="I183" s="9" t="n"/>
    </row>
    <row r="184">
      <c r="A184" s="9" t="n"/>
      <c r="B184" s="9" t="n"/>
      <c r="C184" s="19" t="n"/>
      <c r="D184" s="19" t="n"/>
      <c r="E184" s="10" t="n"/>
      <c r="F184" s="20">
        <f>IF($A184="","",IF(OR($C184="",$D184=""),"",NETWORKDAYS($C184,$D184)))</f>
        <v/>
      </c>
      <c r="G184" s="12">
        <f>IF($F184="","",$F184*$E184)</f>
        <v/>
      </c>
      <c r="H184" s="21">
        <f>IF($C184="","",DATE(YEAR($C184),MONTH($C184),1))</f>
        <v/>
      </c>
      <c r="I184" s="9" t="n"/>
    </row>
    <row r="185">
      <c r="A185" s="9" t="n"/>
      <c r="B185" s="9" t="n"/>
      <c r="C185" s="19" t="n"/>
      <c r="D185" s="19" t="n"/>
      <c r="E185" s="10" t="n"/>
      <c r="F185" s="20">
        <f>IF($A185="","",IF(OR($C185="",$D185=""),"",NETWORKDAYS($C185,$D185)))</f>
        <v/>
      </c>
      <c r="G185" s="12">
        <f>IF($F185="","",$F185*$E185)</f>
        <v/>
      </c>
      <c r="H185" s="21">
        <f>IF($C185="","",DATE(YEAR($C185),MONTH($C185),1))</f>
        <v/>
      </c>
      <c r="I185" s="9" t="n"/>
    </row>
    <row r="186">
      <c r="A186" s="9" t="n"/>
      <c r="B186" s="9" t="n"/>
      <c r="C186" s="19" t="n"/>
      <c r="D186" s="19" t="n"/>
      <c r="E186" s="10" t="n"/>
      <c r="F186" s="20">
        <f>IF($A186="","",IF(OR($C186="",$D186=""),"",NETWORKDAYS($C186,$D186)))</f>
        <v/>
      </c>
      <c r="G186" s="12">
        <f>IF($F186="","",$F186*$E186)</f>
        <v/>
      </c>
      <c r="H186" s="21">
        <f>IF($C186="","",DATE(YEAR($C186),MONTH($C186),1))</f>
        <v/>
      </c>
      <c r="I186" s="9" t="n"/>
    </row>
    <row r="187">
      <c r="A187" s="9" t="n"/>
      <c r="B187" s="9" t="n"/>
      <c r="C187" s="19" t="n"/>
      <c r="D187" s="19" t="n"/>
      <c r="E187" s="10" t="n"/>
      <c r="F187" s="20">
        <f>IF($A187="","",IF(OR($C187="",$D187=""),"",NETWORKDAYS($C187,$D187)))</f>
        <v/>
      </c>
      <c r="G187" s="12">
        <f>IF($F187="","",$F187*$E187)</f>
        <v/>
      </c>
      <c r="H187" s="21">
        <f>IF($C187="","",DATE(YEAR($C187),MONTH($C187),1))</f>
        <v/>
      </c>
      <c r="I187" s="9" t="n"/>
    </row>
    <row r="188">
      <c r="A188" s="9" t="n"/>
      <c r="B188" s="9" t="n"/>
      <c r="C188" s="19" t="n"/>
      <c r="D188" s="19" t="n"/>
      <c r="E188" s="10" t="n"/>
      <c r="F188" s="20">
        <f>IF($A188="","",IF(OR($C188="",$D188=""),"",NETWORKDAYS($C188,$D188)))</f>
        <v/>
      </c>
      <c r="G188" s="12">
        <f>IF($F188="","",$F188*$E188)</f>
        <v/>
      </c>
      <c r="H188" s="21">
        <f>IF($C188="","",DATE(YEAR($C188),MONTH($C188),1))</f>
        <v/>
      </c>
      <c r="I188" s="9" t="n"/>
    </row>
    <row r="189">
      <c r="A189" s="9" t="n"/>
      <c r="B189" s="9" t="n"/>
      <c r="C189" s="19" t="n"/>
      <c r="D189" s="19" t="n"/>
      <c r="E189" s="10" t="n"/>
      <c r="F189" s="20">
        <f>IF($A189="","",IF(OR($C189="",$D189=""),"",NETWORKDAYS($C189,$D189)))</f>
        <v/>
      </c>
      <c r="G189" s="12">
        <f>IF($F189="","",$F189*$E189)</f>
        <v/>
      </c>
      <c r="H189" s="21">
        <f>IF($C189="","",DATE(YEAR($C189),MONTH($C189),1))</f>
        <v/>
      </c>
      <c r="I189" s="9" t="n"/>
    </row>
    <row r="190">
      <c r="A190" s="9" t="n"/>
      <c r="B190" s="9" t="n"/>
      <c r="C190" s="19" t="n"/>
      <c r="D190" s="19" t="n"/>
      <c r="E190" s="10" t="n"/>
      <c r="F190" s="20">
        <f>IF($A190="","",IF(OR($C190="",$D190=""),"",NETWORKDAYS($C190,$D190)))</f>
        <v/>
      </c>
      <c r="G190" s="12">
        <f>IF($F190="","",$F190*$E190)</f>
        <v/>
      </c>
      <c r="H190" s="21">
        <f>IF($C190="","",DATE(YEAR($C190),MONTH($C190),1))</f>
        <v/>
      </c>
      <c r="I190" s="9" t="n"/>
    </row>
    <row r="191">
      <c r="A191" s="9" t="n"/>
      <c r="B191" s="9" t="n"/>
      <c r="C191" s="19" t="n"/>
      <c r="D191" s="19" t="n"/>
      <c r="E191" s="10" t="n"/>
      <c r="F191" s="20">
        <f>IF($A191="","",IF(OR($C191="",$D191=""),"",NETWORKDAYS($C191,$D191)))</f>
        <v/>
      </c>
      <c r="G191" s="12">
        <f>IF($F191="","",$F191*$E191)</f>
        <v/>
      </c>
      <c r="H191" s="21">
        <f>IF($C191="","",DATE(YEAR($C191),MONTH($C191),1))</f>
        <v/>
      </c>
      <c r="I191" s="9" t="n"/>
    </row>
    <row r="192">
      <c r="A192" s="9" t="n"/>
      <c r="B192" s="9" t="n"/>
      <c r="C192" s="19" t="n"/>
      <c r="D192" s="19" t="n"/>
      <c r="E192" s="10" t="n"/>
      <c r="F192" s="20">
        <f>IF($A192="","",IF(OR($C192="",$D192=""),"",NETWORKDAYS($C192,$D192)))</f>
        <v/>
      </c>
      <c r="G192" s="12">
        <f>IF($F192="","",$F192*$E192)</f>
        <v/>
      </c>
      <c r="H192" s="21">
        <f>IF($C192="","",DATE(YEAR($C192),MONTH($C192),1))</f>
        <v/>
      </c>
      <c r="I192" s="9" t="n"/>
    </row>
    <row r="193">
      <c r="A193" s="9" t="n"/>
      <c r="B193" s="9" t="n"/>
      <c r="C193" s="19" t="n"/>
      <c r="D193" s="19" t="n"/>
      <c r="E193" s="10" t="n"/>
      <c r="F193" s="20">
        <f>IF($A193="","",IF(OR($C193="",$D193=""),"",NETWORKDAYS($C193,$D193)))</f>
        <v/>
      </c>
      <c r="G193" s="12">
        <f>IF($F193="","",$F193*$E193)</f>
        <v/>
      </c>
      <c r="H193" s="21">
        <f>IF($C193="","",DATE(YEAR($C193),MONTH($C193),1))</f>
        <v/>
      </c>
      <c r="I193" s="9" t="n"/>
    </row>
    <row r="194">
      <c r="A194" s="9" t="n"/>
      <c r="B194" s="9" t="n"/>
      <c r="C194" s="19" t="n"/>
      <c r="D194" s="19" t="n"/>
      <c r="E194" s="10" t="n"/>
      <c r="F194" s="20">
        <f>IF($A194="","",IF(OR($C194="",$D194=""),"",NETWORKDAYS($C194,$D194)))</f>
        <v/>
      </c>
      <c r="G194" s="12">
        <f>IF($F194="","",$F194*$E194)</f>
        <v/>
      </c>
      <c r="H194" s="21">
        <f>IF($C194="","",DATE(YEAR($C194),MONTH($C194),1))</f>
        <v/>
      </c>
      <c r="I194" s="9" t="n"/>
    </row>
    <row r="195">
      <c r="A195" s="9" t="n"/>
      <c r="B195" s="9" t="n"/>
      <c r="C195" s="19" t="n"/>
      <c r="D195" s="19" t="n"/>
      <c r="E195" s="10" t="n"/>
      <c r="F195" s="20">
        <f>IF($A195="","",IF(OR($C195="",$D195=""),"",NETWORKDAYS($C195,$D195)))</f>
        <v/>
      </c>
      <c r="G195" s="12">
        <f>IF($F195="","",$F195*$E195)</f>
        <v/>
      </c>
      <c r="H195" s="21">
        <f>IF($C195="","",DATE(YEAR($C195),MONTH($C195),1))</f>
        <v/>
      </c>
      <c r="I195" s="9" t="n"/>
    </row>
    <row r="196">
      <c r="A196" s="9" t="n"/>
      <c r="B196" s="9" t="n"/>
      <c r="C196" s="19" t="n"/>
      <c r="D196" s="19" t="n"/>
      <c r="E196" s="10" t="n"/>
      <c r="F196" s="20">
        <f>IF($A196="","",IF(OR($C196="",$D196=""),"",NETWORKDAYS($C196,$D196)))</f>
        <v/>
      </c>
      <c r="G196" s="12">
        <f>IF($F196="","",$F196*$E196)</f>
        <v/>
      </c>
      <c r="H196" s="21">
        <f>IF($C196="","",DATE(YEAR($C196),MONTH($C196),1))</f>
        <v/>
      </c>
      <c r="I196" s="9" t="n"/>
    </row>
    <row r="197">
      <c r="A197" s="9" t="n"/>
      <c r="B197" s="9" t="n"/>
      <c r="C197" s="19" t="n"/>
      <c r="D197" s="19" t="n"/>
      <c r="E197" s="10" t="n"/>
      <c r="F197" s="20">
        <f>IF($A197="","",IF(OR($C197="",$D197=""),"",NETWORKDAYS($C197,$D197)))</f>
        <v/>
      </c>
      <c r="G197" s="12">
        <f>IF($F197="","",$F197*$E197)</f>
        <v/>
      </c>
      <c r="H197" s="21">
        <f>IF($C197="","",DATE(YEAR($C197),MONTH($C197),1))</f>
        <v/>
      </c>
      <c r="I197" s="9" t="n"/>
    </row>
    <row r="198">
      <c r="A198" s="9" t="n"/>
      <c r="B198" s="9" t="n"/>
      <c r="C198" s="19" t="n"/>
      <c r="D198" s="19" t="n"/>
      <c r="E198" s="10" t="n"/>
      <c r="F198" s="20">
        <f>IF($A198="","",IF(OR($C198="",$D198=""),"",NETWORKDAYS($C198,$D198)))</f>
        <v/>
      </c>
      <c r="G198" s="12">
        <f>IF($F198="","",$F198*$E198)</f>
        <v/>
      </c>
      <c r="H198" s="21">
        <f>IF($C198="","",DATE(YEAR($C198),MONTH($C198),1))</f>
        <v/>
      </c>
      <c r="I198" s="9" t="n"/>
    </row>
    <row r="199">
      <c r="A199" s="9" t="n"/>
      <c r="B199" s="9" t="n"/>
      <c r="C199" s="19" t="n"/>
      <c r="D199" s="19" t="n"/>
      <c r="E199" s="10" t="n"/>
      <c r="F199" s="20">
        <f>IF($A199="","",IF(OR($C199="",$D199=""),"",NETWORKDAYS($C199,$D199)))</f>
        <v/>
      </c>
      <c r="G199" s="12">
        <f>IF($F199="","",$F199*$E199)</f>
        <v/>
      </c>
      <c r="H199" s="21">
        <f>IF($C199="","",DATE(YEAR($C199),MONTH($C199),1))</f>
        <v/>
      </c>
      <c r="I199" s="9" t="n"/>
    </row>
    <row r="200">
      <c r="A200" s="9" t="n"/>
      <c r="B200" s="9" t="n"/>
      <c r="C200" s="19" t="n"/>
      <c r="D200" s="19" t="n"/>
      <c r="E200" s="10" t="n"/>
      <c r="F200" s="20">
        <f>IF($A200="","",IF(OR($C200="",$D200=""),"",NETWORKDAYS($C200,$D200)))</f>
        <v/>
      </c>
      <c r="G200" s="12">
        <f>IF($F200="","",$F200*$E200)</f>
        <v/>
      </c>
      <c r="H200" s="21">
        <f>IF($C200="","",DATE(YEAR($C200),MONTH($C200),1))</f>
        <v/>
      </c>
      <c r="I200" s="9" t="n"/>
    </row>
    <row r="201">
      <c r="A201" s="9" t="n"/>
      <c r="B201" s="9" t="n"/>
      <c r="C201" s="19" t="n"/>
      <c r="D201" s="19" t="n"/>
      <c r="E201" s="10" t="n"/>
      <c r="F201" s="20">
        <f>IF($A201="","",IF(OR($C201="",$D201=""),"",NETWORKDAYS($C201,$D201)))</f>
        <v/>
      </c>
      <c r="G201" s="12">
        <f>IF($F201="","",$F201*$E201)</f>
        <v/>
      </c>
      <c r="H201" s="21">
        <f>IF($C201="","",DATE(YEAR($C201),MONTH($C201),1))</f>
        <v/>
      </c>
      <c r="I201" s="9" t="n"/>
    </row>
    <row r="202">
      <c r="A202" s="9" t="n"/>
      <c r="B202" s="9" t="n"/>
      <c r="C202" s="19" t="n"/>
      <c r="D202" s="19" t="n"/>
      <c r="E202" s="10" t="n"/>
      <c r="F202" s="20">
        <f>IF($A202="","",IF(OR($C202="",$D202=""),"",NETWORKDAYS($C202,$D202)))</f>
        <v/>
      </c>
      <c r="G202" s="12">
        <f>IF($F202="","",$F202*$E202)</f>
        <v/>
      </c>
      <c r="H202" s="21">
        <f>IF($C202="","",DATE(YEAR($C202),MONTH($C202),1))</f>
        <v/>
      </c>
      <c r="I202" s="9" t="n"/>
    </row>
    <row r="203">
      <c r="A203" s="9" t="n"/>
      <c r="B203" s="9" t="n"/>
      <c r="C203" s="19" t="n"/>
      <c r="D203" s="19" t="n"/>
      <c r="E203" s="10" t="n"/>
      <c r="F203" s="20">
        <f>IF($A203="","",IF(OR($C203="",$D203=""),"",NETWORKDAYS($C203,$D203)))</f>
        <v/>
      </c>
      <c r="G203" s="12">
        <f>IF($F203="","",$F203*$E203)</f>
        <v/>
      </c>
      <c r="H203" s="21">
        <f>IF($C203="","",DATE(YEAR($C203),MONTH($C203),1))</f>
        <v/>
      </c>
      <c r="I203" s="9" t="n"/>
    </row>
    <row r="204">
      <c r="A204" s="9" t="n"/>
      <c r="B204" s="9" t="n"/>
      <c r="C204" s="19" t="n"/>
      <c r="D204" s="19" t="n"/>
      <c r="E204" s="10" t="n"/>
      <c r="F204" s="20">
        <f>IF($A204="","",IF(OR($C204="",$D204=""),"",NETWORKDAYS($C204,$D204)))</f>
        <v/>
      </c>
      <c r="G204" s="12">
        <f>IF($F204="","",$F204*$E204)</f>
        <v/>
      </c>
      <c r="H204" s="21">
        <f>IF($C204="","",DATE(YEAR($C204),MONTH($C204),1))</f>
        <v/>
      </c>
      <c r="I204" s="9" t="n"/>
    </row>
  </sheetData>
  <dataValidations count="1">
    <dataValidation sqref="B5:B204" showDropDown="0" showInputMessage="0" showErrorMessage="0" allowBlank="1" promptTitle="Leave type" prompt="Public holidays count as leave: the hours are not available either way." type="list">
      <formula1>"Holiday,Sick,Training,Parental,Public holiday,Unpaid,Sabbatical"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7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</cols>
  <sheetData>
    <row r="1">
      <c r="A1" s="1" t="inlineStr">
        <is>
          <t>Heatmap</t>
        </is>
      </c>
    </row>
    <row r="2">
      <c r="A2" s="2" t="inlineStr">
        <is>
          <t>Utilisation by person and month. Type the first month in B4 and the names in column A; the other eleven months follow automatically.</t>
        </is>
      </c>
    </row>
    <row r="4">
      <c r="A4" s="8" t="inlineStr">
        <is>
          <t>Person</t>
        </is>
      </c>
      <c r="B4" s="22" t="n">
        <v>46204</v>
      </c>
      <c r="C4" s="23">
        <f>IF(B$4="","",EDATE(B$4,1))</f>
        <v/>
      </c>
      <c r="D4" s="23">
        <f>IF(C$4="","",EDATE(C$4,1))</f>
        <v/>
      </c>
      <c r="E4" s="23">
        <f>IF(D$4="","",EDATE(D$4,1))</f>
        <v/>
      </c>
      <c r="F4" s="23">
        <f>IF(E$4="","",EDATE(E$4,1))</f>
        <v/>
      </c>
      <c r="G4" s="23">
        <f>IF(F$4="","",EDATE(F$4,1))</f>
        <v/>
      </c>
      <c r="H4" s="23">
        <f>IF(G$4="","",EDATE(G$4,1))</f>
        <v/>
      </c>
      <c r="I4" s="23">
        <f>IF(H$4="","",EDATE(H$4,1))</f>
        <v/>
      </c>
      <c r="J4" s="23">
        <f>IF(I$4="","",EDATE(I$4,1))</f>
        <v/>
      </c>
      <c r="K4" s="23">
        <f>IF(J$4="","",EDATE(J$4,1))</f>
        <v/>
      </c>
      <c r="L4" s="23">
        <f>IF(K$4="","",EDATE(K$4,1))</f>
        <v/>
      </c>
      <c r="M4" s="23">
        <f>IF(L$4="","",EDATE(L$4,1))</f>
        <v/>
      </c>
    </row>
    <row r="5">
      <c r="A5" s="9" t="inlineStr">
        <is>
          <t>A. Duval</t>
        </is>
      </c>
      <c r="B5" s="18">
        <f>IF($A5="","",IF(B$4="","",IFERROR(SUMIFS(Allocations!$D$5:$D$204,Allocations!$A$5:$A$204,$A5,Allocations!$C$5:$C$204,B$4)/SUMIFS(Capacity!$F$5:$F$204,Capacity!$A$5:$A$204,$A5,Capacity!$B$5:$B$204,B$4),"")))</f>
        <v/>
      </c>
      <c r="C5" s="18">
        <f>IF($A5="","",IF(C$4="","",IFERROR(SUMIFS(Allocations!$D$5:$D$204,Allocations!$A$5:$A$204,$A5,Allocations!$C$5:$C$204,C$4)/SUMIFS(Capacity!$F$5:$F$204,Capacity!$A$5:$A$204,$A5,Capacity!$B$5:$B$204,C$4),"")))</f>
        <v/>
      </c>
      <c r="D5" s="18">
        <f>IF($A5="","",IF(D$4="","",IFERROR(SUMIFS(Allocations!$D$5:$D$204,Allocations!$A$5:$A$204,$A5,Allocations!$C$5:$C$204,D$4)/SUMIFS(Capacity!$F$5:$F$204,Capacity!$A$5:$A$204,$A5,Capacity!$B$5:$B$204,D$4),"")))</f>
        <v/>
      </c>
      <c r="E5" s="18">
        <f>IF($A5="","",IF(E$4="","",IFERROR(SUMIFS(Allocations!$D$5:$D$204,Allocations!$A$5:$A$204,$A5,Allocations!$C$5:$C$204,E$4)/SUMIFS(Capacity!$F$5:$F$204,Capacity!$A$5:$A$204,$A5,Capacity!$B$5:$B$204,E$4),"")))</f>
        <v/>
      </c>
      <c r="F5" s="18">
        <f>IF($A5="","",IF(F$4="","",IFERROR(SUMIFS(Allocations!$D$5:$D$204,Allocations!$A$5:$A$204,$A5,Allocations!$C$5:$C$204,F$4)/SUMIFS(Capacity!$F$5:$F$204,Capacity!$A$5:$A$204,$A5,Capacity!$B$5:$B$204,F$4),"")))</f>
        <v/>
      </c>
      <c r="G5" s="18">
        <f>IF($A5="","",IF(G$4="","",IFERROR(SUMIFS(Allocations!$D$5:$D$204,Allocations!$A$5:$A$204,$A5,Allocations!$C$5:$C$204,G$4)/SUMIFS(Capacity!$F$5:$F$204,Capacity!$A$5:$A$204,$A5,Capacity!$B$5:$B$204,G$4),"")))</f>
        <v/>
      </c>
      <c r="H5" s="18">
        <f>IF($A5="","",IF(H$4="","",IFERROR(SUMIFS(Allocations!$D$5:$D$204,Allocations!$A$5:$A$204,$A5,Allocations!$C$5:$C$204,H$4)/SUMIFS(Capacity!$F$5:$F$204,Capacity!$A$5:$A$204,$A5,Capacity!$B$5:$B$204,H$4),"")))</f>
        <v/>
      </c>
      <c r="I5" s="18">
        <f>IF($A5="","",IF(I$4="","",IFERROR(SUMIFS(Allocations!$D$5:$D$204,Allocations!$A$5:$A$204,$A5,Allocations!$C$5:$C$204,I$4)/SUMIFS(Capacity!$F$5:$F$204,Capacity!$A$5:$A$204,$A5,Capacity!$B$5:$B$204,I$4),"")))</f>
        <v/>
      </c>
      <c r="J5" s="18">
        <f>IF($A5="","",IF(J$4="","",IFERROR(SUMIFS(Allocations!$D$5:$D$204,Allocations!$A$5:$A$204,$A5,Allocations!$C$5:$C$204,J$4)/SUMIFS(Capacity!$F$5:$F$204,Capacity!$A$5:$A$204,$A5,Capacity!$B$5:$B$204,J$4),"")))</f>
        <v/>
      </c>
      <c r="K5" s="18">
        <f>IF($A5="","",IF(K$4="","",IFERROR(SUMIFS(Allocations!$D$5:$D$204,Allocations!$A$5:$A$204,$A5,Allocations!$C$5:$C$204,K$4)/SUMIFS(Capacity!$F$5:$F$204,Capacity!$A$5:$A$204,$A5,Capacity!$B$5:$B$204,K$4),"")))</f>
        <v/>
      </c>
      <c r="L5" s="18">
        <f>IF($A5="","",IF(L$4="","",IFERROR(SUMIFS(Allocations!$D$5:$D$204,Allocations!$A$5:$A$204,$A5,Allocations!$C$5:$C$204,L$4)/SUMIFS(Capacity!$F$5:$F$204,Capacity!$A$5:$A$204,$A5,Capacity!$B$5:$B$204,L$4),"")))</f>
        <v/>
      </c>
      <c r="M5" s="18">
        <f>IF($A5="","",IF(M$4="","",IFERROR(SUMIFS(Allocations!$D$5:$D$204,Allocations!$A$5:$A$204,$A5,Allocations!$C$5:$C$204,M$4)/SUMIFS(Capacity!$F$5:$F$204,Capacity!$A$5:$A$204,$A5,Capacity!$B$5:$B$204,M$4),"")))</f>
        <v/>
      </c>
    </row>
    <row r="6">
      <c r="A6" s="9" t="inlineStr">
        <is>
          <t>K. Owens</t>
        </is>
      </c>
      <c r="B6" s="18">
        <f>IF($A6="","",IF(B$4="","",IFERROR(SUMIFS(Allocations!$D$5:$D$204,Allocations!$A$5:$A$204,$A6,Allocations!$C$5:$C$204,B$4)/SUMIFS(Capacity!$F$5:$F$204,Capacity!$A$5:$A$204,$A6,Capacity!$B$5:$B$204,B$4),"")))</f>
        <v/>
      </c>
      <c r="C6" s="18">
        <f>IF($A6="","",IF(C$4="","",IFERROR(SUMIFS(Allocations!$D$5:$D$204,Allocations!$A$5:$A$204,$A6,Allocations!$C$5:$C$204,C$4)/SUMIFS(Capacity!$F$5:$F$204,Capacity!$A$5:$A$204,$A6,Capacity!$B$5:$B$204,C$4),"")))</f>
        <v/>
      </c>
      <c r="D6" s="18">
        <f>IF($A6="","",IF(D$4="","",IFERROR(SUMIFS(Allocations!$D$5:$D$204,Allocations!$A$5:$A$204,$A6,Allocations!$C$5:$C$204,D$4)/SUMIFS(Capacity!$F$5:$F$204,Capacity!$A$5:$A$204,$A6,Capacity!$B$5:$B$204,D$4),"")))</f>
        <v/>
      </c>
      <c r="E6" s="18">
        <f>IF($A6="","",IF(E$4="","",IFERROR(SUMIFS(Allocations!$D$5:$D$204,Allocations!$A$5:$A$204,$A6,Allocations!$C$5:$C$204,E$4)/SUMIFS(Capacity!$F$5:$F$204,Capacity!$A$5:$A$204,$A6,Capacity!$B$5:$B$204,E$4),"")))</f>
        <v/>
      </c>
      <c r="F6" s="18">
        <f>IF($A6="","",IF(F$4="","",IFERROR(SUMIFS(Allocations!$D$5:$D$204,Allocations!$A$5:$A$204,$A6,Allocations!$C$5:$C$204,F$4)/SUMIFS(Capacity!$F$5:$F$204,Capacity!$A$5:$A$204,$A6,Capacity!$B$5:$B$204,F$4),"")))</f>
        <v/>
      </c>
      <c r="G6" s="18">
        <f>IF($A6="","",IF(G$4="","",IFERROR(SUMIFS(Allocations!$D$5:$D$204,Allocations!$A$5:$A$204,$A6,Allocations!$C$5:$C$204,G$4)/SUMIFS(Capacity!$F$5:$F$204,Capacity!$A$5:$A$204,$A6,Capacity!$B$5:$B$204,G$4),"")))</f>
        <v/>
      </c>
      <c r="H6" s="18">
        <f>IF($A6="","",IF(H$4="","",IFERROR(SUMIFS(Allocations!$D$5:$D$204,Allocations!$A$5:$A$204,$A6,Allocations!$C$5:$C$204,H$4)/SUMIFS(Capacity!$F$5:$F$204,Capacity!$A$5:$A$204,$A6,Capacity!$B$5:$B$204,H$4),"")))</f>
        <v/>
      </c>
      <c r="I6" s="18">
        <f>IF($A6="","",IF(I$4="","",IFERROR(SUMIFS(Allocations!$D$5:$D$204,Allocations!$A$5:$A$204,$A6,Allocations!$C$5:$C$204,I$4)/SUMIFS(Capacity!$F$5:$F$204,Capacity!$A$5:$A$204,$A6,Capacity!$B$5:$B$204,I$4),"")))</f>
        <v/>
      </c>
      <c r="J6" s="18">
        <f>IF($A6="","",IF(J$4="","",IFERROR(SUMIFS(Allocations!$D$5:$D$204,Allocations!$A$5:$A$204,$A6,Allocations!$C$5:$C$204,J$4)/SUMIFS(Capacity!$F$5:$F$204,Capacity!$A$5:$A$204,$A6,Capacity!$B$5:$B$204,J$4),"")))</f>
        <v/>
      </c>
      <c r="K6" s="18">
        <f>IF($A6="","",IF(K$4="","",IFERROR(SUMIFS(Allocations!$D$5:$D$204,Allocations!$A$5:$A$204,$A6,Allocations!$C$5:$C$204,K$4)/SUMIFS(Capacity!$F$5:$F$204,Capacity!$A$5:$A$204,$A6,Capacity!$B$5:$B$204,K$4),"")))</f>
        <v/>
      </c>
      <c r="L6" s="18">
        <f>IF($A6="","",IF(L$4="","",IFERROR(SUMIFS(Allocations!$D$5:$D$204,Allocations!$A$5:$A$204,$A6,Allocations!$C$5:$C$204,L$4)/SUMIFS(Capacity!$F$5:$F$204,Capacity!$A$5:$A$204,$A6,Capacity!$B$5:$B$204,L$4),"")))</f>
        <v/>
      </c>
      <c r="M6" s="18">
        <f>IF($A6="","",IF(M$4="","",IFERROR(SUMIFS(Allocations!$D$5:$D$204,Allocations!$A$5:$A$204,$A6,Allocations!$C$5:$C$204,M$4)/SUMIFS(Capacity!$F$5:$F$204,Capacity!$A$5:$A$204,$A6,Capacity!$B$5:$B$204,M$4),"")))</f>
        <v/>
      </c>
    </row>
    <row r="7">
      <c r="A7" s="9" t="inlineStr">
        <is>
          <t>M. Ferrer</t>
        </is>
      </c>
      <c r="B7" s="18">
        <f>IF($A7="","",IF(B$4="","",IFERROR(SUMIFS(Allocations!$D$5:$D$204,Allocations!$A$5:$A$204,$A7,Allocations!$C$5:$C$204,B$4)/SUMIFS(Capacity!$F$5:$F$204,Capacity!$A$5:$A$204,$A7,Capacity!$B$5:$B$204,B$4),"")))</f>
        <v/>
      </c>
      <c r="C7" s="18">
        <f>IF($A7="","",IF(C$4="","",IFERROR(SUMIFS(Allocations!$D$5:$D$204,Allocations!$A$5:$A$204,$A7,Allocations!$C$5:$C$204,C$4)/SUMIFS(Capacity!$F$5:$F$204,Capacity!$A$5:$A$204,$A7,Capacity!$B$5:$B$204,C$4),"")))</f>
        <v/>
      </c>
      <c r="D7" s="18">
        <f>IF($A7="","",IF(D$4="","",IFERROR(SUMIFS(Allocations!$D$5:$D$204,Allocations!$A$5:$A$204,$A7,Allocations!$C$5:$C$204,D$4)/SUMIFS(Capacity!$F$5:$F$204,Capacity!$A$5:$A$204,$A7,Capacity!$B$5:$B$204,D$4),"")))</f>
        <v/>
      </c>
      <c r="E7" s="18">
        <f>IF($A7="","",IF(E$4="","",IFERROR(SUMIFS(Allocations!$D$5:$D$204,Allocations!$A$5:$A$204,$A7,Allocations!$C$5:$C$204,E$4)/SUMIFS(Capacity!$F$5:$F$204,Capacity!$A$5:$A$204,$A7,Capacity!$B$5:$B$204,E$4),"")))</f>
        <v/>
      </c>
      <c r="F7" s="18">
        <f>IF($A7="","",IF(F$4="","",IFERROR(SUMIFS(Allocations!$D$5:$D$204,Allocations!$A$5:$A$204,$A7,Allocations!$C$5:$C$204,F$4)/SUMIFS(Capacity!$F$5:$F$204,Capacity!$A$5:$A$204,$A7,Capacity!$B$5:$B$204,F$4),"")))</f>
        <v/>
      </c>
      <c r="G7" s="18">
        <f>IF($A7="","",IF(G$4="","",IFERROR(SUMIFS(Allocations!$D$5:$D$204,Allocations!$A$5:$A$204,$A7,Allocations!$C$5:$C$204,G$4)/SUMIFS(Capacity!$F$5:$F$204,Capacity!$A$5:$A$204,$A7,Capacity!$B$5:$B$204,G$4),"")))</f>
        <v/>
      </c>
      <c r="H7" s="18">
        <f>IF($A7="","",IF(H$4="","",IFERROR(SUMIFS(Allocations!$D$5:$D$204,Allocations!$A$5:$A$204,$A7,Allocations!$C$5:$C$204,H$4)/SUMIFS(Capacity!$F$5:$F$204,Capacity!$A$5:$A$204,$A7,Capacity!$B$5:$B$204,H$4),"")))</f>
        <v/>
      </c>
      <c r="I7" s="18">
        <f>IF($A7="","",IF(I$4="","",IFERROR(SUMIFS(Allocations!$D$5:$D$204,Allocations!$A$5:$A$204,$A7,Allocations!$C$5:$C$204,I$4)/SUMIFS(Capacity!$F$5:$F$204,Capacity!$A$5:$A$204,$A7,Capacity!$B$5:$B$204,I$4),"")))</f>
        <v/>
      </c>
      <c r="J7" s="18">
        <f>IF($A7="","",IF(J$4="","",IFERROR(SUMIFS(Allocations!$D$5:$D$204,Allocations!$A$5:$A$204,$A7,Allocations!$C$5:$C$204,J$4)/SUMIFS(Capacity!$F$5:$F$204,Capacity!$A$5:$A$204,$A7,Capacity!$B$5:$B$204,J$4),"")))</f>
        <v/>
      </c>
      <c r="K7" s="18">
        <f>IF($A7="","",IF(K$4="","",IFERROR(SUMIFS(Allocations!$D$5:$D$204,Allocations!$A$5:$A$204,$A7,Allocations!$C$5:$C$204,K$4)/SUMIFS(Capacity!$F$5:$F$204,Capacity!$A$5:$A$204,$A7,Capacity!$B$5:$B$204,K$4),"")))</f>
        <v/>
      </c>
      <c r="L7" s="18">
        <f>IF($A7="","",IF(L$4="","",IFERROR(SUMIFS(Allocations!$D$5:$D$204,Allocations!$A$5:$A$204,$A7,Allocations!$C$5:$C$204,L$4)/SUMIFS(Capacity!$F$5:$F$204,Capacity!$A$5:$A$204,$A7,Capacity!$B$5:$B$204,L$4),"")))</f>
        <v/>
      </c>
      <c r="M7" s="18">
        <f>IF($A7="","",IF(M$4="","",IFERROR(SUMIFS(Allocations!$D$5:$D$204,Allocations!$A$5:$A$204,$A7,Allocations!$C$5:$C$204,M$4)/SUMIFS(Capacity!$F$5:$F$204,Capacity!$A$5:$A$204,$A7,Capacity!$B$5:$B$204,M$4),"")))</f>
        <v/>
      </c>
    </row>
    <row r="8">
      <c r="A8" s="9" t="inlineStr">
        <is>
          <t>S. Novak</t>
        </is>
      </c>
      <c r="B8" s="18">
        <f>IF($A8="","",IF(B$4="","",IFERROR(SUMIFS(Allocations!$D$5:$D$204,Allocations!$A$5:$A$204,$A8,Allocations!$C$5:$C$204,B$4)/SUMIFS(Capacity!$F$5:$F$204,Capacity!$A$5:$A$204,$A8,Capacity!$B$5:$B$204,B$4),"")))</f>
        <v/>
      </c>
      <c r="C8" s="18">
        <f>IF($A8="","",IF(C$4="","",IFERROR(SUMIFS(Allocations!$D$5:$D$204,Allocations!$A$5:$A$204,$A8,Allocations!$C$5:$C$204,C$4)/SUMIFS(Capacity!$F$5:$F$204,Capacity!$A$5:$A$204,$A8,Capacity!$B$5:$B$204,C$4),"")))</f>
        <v/>
      </c>
      <c r="D8" s="18">
        <f>IF($A8="","",IF(D$4="","",IFERROR(SUMIFS(Allocations!$D$5:$D$204,Allocations!$A$5:$A$204,$A8,Allocations!$C$5:$C$204,D$4)/SUMIFS(Capacity!$F$5:$F$204,Capacity!$A$5:$A$204,$A8,Capacity!$B$5:$B$204,D$4),"")))</f>
        <v/>
      </c>
      <c r="E8" s="18">
        <f>IF($A8="","",IF(E$4="","",IFERROR(SUMIFS(Allocations!$D$5:$D$204,Allocations!$A$5:$A$204,$A8,Allocations!$C$5:$C$204,E$4)/SUMIFS(Capacity!$F$5:$F$204,Capacity!$A$5:$A$204,$A8,Capacity!$B$5:$B$204,E$4),"")))</f>
        <v/>
      </c>
      <c r="F8" s="18">
        <f>IF($A8="","",IF(F$4="","",IFERROR(SUMIFS(Allocations!$D$5:$D$204,Allocations!$A$5:$A$204,$A8,Allocations!$C$5:$C$204,F$4)/SUMIFS(Capacity!$F$5:$F$204,Capacity!$A$5:$A$204,$A8,Capacity!$B$5:$B$204,F$4),"")))</f>
        <v/>
      </c>
      <c r="G8" s="18">
        <f>IF($A8="","",IF(G$4="","",IFERROR(SUMIFS(Allocations!$D$5:$D$204,Allocations!$A$5:$A$204,$A8,Allocations!$C$5:$C$204,G$4)/SUMIFS(Capacity!$F$5:$F$204,Capacity!$A$5:$A$204,$A8,Capacity!$B$5:$B$204,G$4),"")))</f>
        <v/>
      </c>
      <c r="H8" s="18">
        <f>IF($A8="","",IF(H$4="","",IFERROR(SUMIFS(Allocations!$D$5:$D$204,Allocations!$A$5:$A$204,$A8,Allocations!$C$5:$C$204,H$4)/SUMIFS(Capacity!$F$5:$F$204,Capacity!$A$5:$A$204,$A8,Capacity!$B$5:$B$204,H$4),"")))</f>
        <v/>
      </c>
      <c r="I8" s="18">
        <f>IF($A8="","",IF(I$4="","",IFERROR(SUMIFS(Allocations!$D$5:$D$204,Allocations!$A$5:$A$204,$A8,Allocations!$C$5:$C$204,I$4)/SUMIFS(Capacity!$F$5:$F$204,Capacity!$A$5:$A$204,$A8,Capacity!$B$5:$B$204,I$4),"")))</f>
        <v/>
      </c>
      <c r="J8" s="18">
        <f>IF($A8="","",IF(J$4="","",IFERROR(SUMIFS(Allocations!$D$5:$D$204,Allocations!$A$5:$A$204,$A8,Allocations!$C$5:$C$204,J$4)/SUMIFS(Capacity!$F$5:$F$204,Capacity!$A$5:$A$204,$A8,Capacity!$B$5:$B$204,J$4),"")))</f>
        <v/>
      </c>
      <c r="K8" s="18">
        <f>IF($A8="","",IF(K$4="","",IFERROR(SUMIFS(Allocations!$D$5:$D$204,Allocations!$A$5:$A$204,$A8,Allocations!$C$5:$C$204,K$4)/SUMIFS(Capacity!$F$5:$F$204,Capacity!$A$5:$A$204,$A8,Capacity!$B$5:$B$204,K$4),"")))</f>
        <v/>
      </c>
      <c r="L8" s="18">
        <f>IF($A8="","",IF(L$4="","",IFERROR(SUMIFS(Allocations!$D$5:$D$204,Allocations!$A$5:$A$204,$A8,Allocations!$C$5:$C$204,L$4)/SUMIFS(Capacity!$F$5:$F$204,Capacity!$A$5:$A$204,$A8,Capacity!$B$5:$B$204,L$4),"")))</f>
        <v/>
      </c>
      <c r="M8" s="18">
        <f>IF($A8="","",IF(M$4="","",IFERROR(SUMIFS(Allocations!$D$5:$D$204,Allocations!$A$5:$A$204,$A8,Allocations!$C$5:$C$204,M$4)/SUMIFS(Capacity!$F$5:$F$204,Capacity!$A$5:$A$204,$A8,Capacity!$B$5:$B$204,M$4),"")))</f>
        <v/>
      </c>
    </row>
    <row r="9">
      <c r="A9" s="9" t="n"/>
      <c r="B9" s="18">
        <f>IF($A9="","",IF(B$4="","",IFERROR(SUMIFS(Allocations!$D$5:$D$204,Allocations!$A$5:$A$204,$A9,Allocations!$C$5:$C$204,B$4)/SUMIFS(Capacity!$F$5:$F$204,Capacity!$A$5:$A$204,$A9,Capacity!$B$5:$B$204,B$4),"")))</f>
        <v/>
      </c>
      <c r="C9" s="18">
        <f>IF($A9="","",IF(C$4="","",IFERROR(SUMIFS(Allocations!$D$5:$D$204,Allocations!$A$5:$A$204,$A9,Allocations!$C$5:$C$204,C$4)/SUMIFS(Capacity!$F$5:$F$204,Capacity!$A$5:$A$204,$A9,Capacity!$B$5:$B$204,C$4),"")))</f>
        <v/>
      </c>
      <c r="D9" s="18">
        <f>IF($A9="","",IF(D$4="","",IFERROR(SUMIFS(Allocations!$D$5:$D$204,Allocations!$A$5:$A$204,$A9,Allocations!$C$5:$C$204,D$4)/SUMIFS(Capacity!$F$5:$F$204,Capacity!$A$5:$A$204,$A9,Capacity!$B$5:$B$204,D$4),"")))</f>
        <v/>
      </c>
      <c r="E9" s="18">
        <f>IF($A9="","",IF(E$4="","",IFERROR(SUMIFS(Allocations!$D$5:$D$204,Allocations!$A$5:$A$204,$A9,Allocations!$C$5:$C$204,E$4)/SUMIFS(Capacity!$F$5:$F$204,Capacity!$A$5:$A$204,$A9,Capacity!$B$5:$B$204,E$4),"")))</f>
        <v/>
      </c>
      <c r="F9" s="18">
        <f>IF($A9="","",IF(F$4="","",IFERROR(SUMIFS(Allocations!$D$5:$D$204,Allocations!$A$5:$A$204,$A9,Allocations!$C$5:$C$204,F$4)/SUMIFS(Capacity!$F$5:$F$204,Capacity!$A$5:$A$204,$A9,Capacity!$B$5:$B$204,F$4),"")))</f>
        <v/>
      </c>
      <c r="G9" s="18">
        <f>IF($A9="","",IF(G$4="","",IFERROR(SUMIFS(Allocations!$D$5:$D$204,Allocations!$A$5:$A$204,$A9,Allocations!$C$5:$C$204,G$4)/SUMIFS(Capacity!$F$5:$F$204,Capacity!$A$5:$A$204,$A9,Capacity!$B$5:$B$204,G$4),"")))</f>
        <v/>
      </c>
      <c r="H9" s="18">
        <f>IF($A9="","",IF(H$4="","",IFERROR(SUMIFS(Allocations!$D$5:$D$204,Allocations!$A$5:$A$204,$A9,Allocations!$C$5:$C$204,H$4)/SUMIFS(Capacity!$F$5:$F$204,Capacity!$A$5:$A$204,$A9,Capacity!$B$5:$B$204,H$4),"")))</f>
        <v/>
      </c>
      <c r="I9" s="18">
        <f>IF($A9="","",IF(I$4="","",IFERROR(SUMIFS(Allocations!$D$5:$D$204,Allocations!$A$5:$A$204,$A9,Allocations!$C$5:$C$204,I$4)/SUMIFS(Capacity!$F$5:$F$204,Capacity!$A$5:$A$204,$A9,Capacity!$B$5:$B$204,I$4),"")))</f>
        <v/>
      </c>
      <c r="J9" s="18">
        <f>IF($A9="","",IF(J$4="","",IFERROR(SUMIFS(Allocations!$D$5:$D$204,Allocations!$A$5:$A$204,$A9,Allocations!$C$5:$C$204,J$4)/SUMIFS(Capacity!$F$5:$F$204,Capacity!$A$5:$A$204,$A9,Capacity!$B$5:$B$204,J$4),"")))</f>
        <v/>
      </c>
      <c r="K9" s="18">
        <f>IF($A9="","",IF(K$4="","",IFERROR(SUMIFS(Allocations!$D$5:$D$204,Allocations!$A$5:$A$204,$A9,Allocations!$C$5:$C$204,K$4)/SUMIFS(Capacity!$F$5:$F$204,Capacity!$A$5:$A$204,$A9,Capacity!$B$5:$B$204,K$4),"")))</f>
        <v/>
      </c>
      <c r="L9" s="18">
        <f>IF($A9="","",IF(L$4="","",IFERROR(SUMIFS(Allocations!$D$5:$D$204,Allocations!$A$5:$A$204,$A9,Allocations!$C$5:$C$204,L$4)/SUMIFS(Capacity!$F$5:$F$204,Capacity!$A$5:$A$204,$A9,Capacity!$B$5:$B$204,L$4),"")))</f>
        <v/>
      </c>
      <c r="M9" s="18">
        <f>IF($A9="","",IF(M$4="","",IFERROR(SUMIFS(Allocations!$D$5:$D$204,Allocations!$A$5:$A$204,$A9,Allocations!$C$5:$C$204,M$4)/SUMIFS(Capacity!$F$5:$F$204,Capacity!$A$5:$A$204,$A9,Capacity!$B$5:$B$204,M$4),"")))</f>
        <v/>
      </c>
    </row>
    <row r="10">
      <c r="A10" s="9" t="n"/>
      <c r="B10" s="18">
        <f>IF($A10="","",IF(B$4="","",IFERROR(SUMIFS(Allocations!$D$5:$D$204,Allocations!$A$5:$A$204,$A10,Allocations!$C$5:$C$204,B$4)/SUMIFS(Capacity!$F$5:$F$204,Capacity!$A$5:$A$204,$A10,Capacity!$B$5:$B$204,B$4),"")))</f>
        <v/>
      </c>
      <c r="C10" s="18">
        <f>IF($A10="","",IF(C$4="","",IFERROR(SUMIFS(Allocations!$D$5:$D$204,Allocations!$A$5:$A$204,$A10,Allocations!$C$5:$C$204,C$4)/SUMIFS(Capacity!$F$5:$F$204,Capacity!$A$5:$A$204,$A10,Capacity!$B$5:$B$204,C$4),"")))</f>
        <v/>
      </c>
      <c r="D10" s="18">
        <f>IF($A10="","",IF(D$4="","",IFERROR(SUMIFS(Allocations!$D$5:$D$204,Allocations!$A$5:$A$204,$A10,Allocations!$C$5:$C$204,D$4)/SUMIFS(Capacity!$F$5:$F$204,Capacity!$A$5:$A$204,$A10,Capacity!$B$5:$B$204,D$4),"")))</f>
        <v/>
      </c>
      <c r="E10" s="18">
        <f>IF($A10="","",IF(E$4="","",IFERROR(SUMIFS(Allocations!$D$5:$D$204,Allocations!$A$5:$A$204,$A10,Allocations!$C$5:$C$204,E$4)/SUMIFS(Capacity!$F$5:$F$204,Capacity!$A$5:$A$204,$A10,Capacity!$B$5:$B$204,E$4),"")))</f>
        <v/>
      </c>
      <c r="F10" s="18">
        <f>IF($A10="","",IF(F$4="","",IFERROR(SUMIFS(Allocations!$D$5:$D$204,Allocations!$A$5:$A$204,$A10,Allocations!$C$5:$C$204,F$4)/SUMIFS(Capacity!$F$5:$F$204,Capacity!$A$5:$A$204,$A10,Capacity!$B$5:$B$204,F$4),"")))</f>
        <v/>
      </c>
      <c r="G10" s="18">
        <f>IF($A10="","",IF(G$4="","",IFERROR(SUMIFS(Allocations!$D$5:$D$204,Allocations!$A$5:$A$204,$A10,Allocations!$C$5:$C$204,G$4)/SUMIFS(Capacity!$F$5:$F$204,Capacity!$A$5:$A$204,$A10,Capacity!$B$5:$B$204,G$4),"")))</f>
        <v/>
      </c>
      <c r="H10" s="18">
        <f>IF($A10="","",IF(H$4="","",IFERROR(SUMIFS(Allocations!$D$5:$D$204,Allocations!$A$5:$A$204,$A10,Allocations!$C$5:$C$204,H$4)/SUMIFS(Capacity!$F$5:$F$204,Capacity!$A$5:$A$204,$A10,Capacity!$B$5:$B$204,H$4),"")))</f>
        <v/>
      </c>
      <c r="I10" s="18">
        <f>IF($A10="","",IF(I$4="","",IFERROR(SUMIFS(Allocations!$D$5:$D$204,Allocations!$A$5:$A$204,$A10,Allocations!$C$5:$C$204,I$4)/SUMIFS(Capacity!$F$5:$F$204,Capacity!$A$5:$A$204,$A10,Capacity!$B$5:$B$204,I$4),"")))</f>
        <v/>
      </c>
      <c r="J10" s="18">
        <f>IF($A10="","",IF(J$4="","",IFERROR(SUMIFS(Allocations!$D$5:$D$204,Allocations!$A$5:$A$204,$A10,Allocations!$C$5:$C$204,J$4)/SUMIFS(Capacity!$F$5:$F$204,Capacity!$A$5:$A$204,$A10,Capacity!$B$5:$B$204,J$4),"")))</f>
        <v/>
      </c>
      <c r="K10" s="18">
        <f>IF($A10="","",IF(K$4="","",IFERROR(SUMIFS(Allocations!$D$5:$D$204,Allocations!$A$5:$A$204,$A10,Allocations!$C$5:$C$204,K$4)/SUMIFS(Capacity!$F$5:$F$204,Capacity!$A$5:$A$204,$A10,Capacity!$B$5:$B$204,K$4),"")))</f>
        <v/>
      </c>
      <c r="L10" s="18">
        <f>IF($A10="","",IF(L$4="","",IFERROR(SUMIFS(Allocations!$D$5:$D$204,Allocations!$A$5:$A$204,$A10,Allocations!$C$5:$C$204,L$4)/SUMIFS(Capacity!$F$5:$F$204,Capacity!$A$5:$A$204,$A10,Capacity!$B$5:$B$204,L$4),"")))</f>
        <v/>
      </c>
      <c r="M10" s="18">
        <f>IF($A10="","",IF(M$4="","",IFERROR(SUMIFS(Allocations!$D$5:$D$204,Allocations!$A$5:$A$204,$A10,Allocations!$C$5:$C$204,M$4)/SUMIFS(Capacity!$F$5:$F$204,Capacity!$A$5:$A$204,$A10,Capacity!$B$5:$B$204,M$4),"")))</f>
        <v/>
      </c>
    </row>
    <row r="11">
      <c r="A11" s="9" t="n"/>
      <c r="B11" s="18">
        <f>IF($A11="","",IF(B$4="","",IFERROR(SUMIFS(Allocations!$D$5:$D$204,Allocations!$A$5:$A$204,$A11,Allocations!$C$5:$C$204,B$4)/SUMIFS(Capacity!$F$5:$F$204,Capacity!$A$5:$A$204,$A11,Capacity!$B$5:$B$204,B$4),"")))</f>
        <v/>
      </c>
      <c r="C11" s="18">
        <f>IF($A11="","",IF(C$4="","",IFERROR(SUMIFS(Allocations!$D$5:$D$204,Allocations!$A$5:$A$204,$A11,Allocations!$C$5:$C$204,C$4)/SUMIFS(Capacity!$F$5:$F$204,Capacity!$A$5:$A$204,$A11,Capacity!$B$5:$B$204,C$4),"")))</f>
        <v/>
      </c>
      <c r="D11" s="18">
        <f>IF($A11="","",IF(D$4="","",IFERROR(SUMIFS(Allocations!$D$5:$D$204,Allocations!$A$5:$A$204,$A11,Allocations!$C$5:$C$204,D$4)/SUMIFS(Capacity!$F$5:$F$204,Capacity!$A$5:$A$204,$A11,Capacity!$B$5:$B$204,D$4),"")))</f>
        <v/>
      </c>
      <c r="E11" s="18">
        <f>IF($A11="","",IF(E$4="","",IFERROR(SUMIFS(Allocations!$D$5:$D$204,Allocations!$A$5:$A$204,$A11,Allocations!$C$5:$C$204,E$4)/SUMIFS(Capacity!$F$5:$F$204,Capacity!$A$5:$A$204,$A11,Capacity!$B$5:$B$204,E$4),"")))</f>
        <v/>
      </c>
      <c r="F11" s="18">
        <f>IF($A11="","",IF(F$4="","",IFERROR(SUMIFS(Allocations!$D$5:$D$204,Allocations!$A$5:$A$204,$A11,Allocations!$C$5:$C$204,F$4)/SUMIFS(Capacity!$F$5:$F$204,Capacity!$A$5:$A$204,$A11,Capacity!$B$5:$B$204,F$4),"")))</f>
        <v/>
      </c>
      <c r="G11" s="18">
        <f>IF($A11="","",IF(G$4="","",IFERROR(SUMIFS(Allocations!$D$5:$D$204,Allocations!$A$5:$A$204,$A11,Allocations!$C$5:$C$204,G$4)/SUMIFS(Capacity!$F$5:$F$204,Capacity!$A$5:$A$204,$A11,Capacity!$B$5:$B$204,G$4),"")))</f>
        <v/>
      </c>
      <c r="H11" s="18">
        <f>IF($A11="","",IF(H$4="","",IFERROR(SUMIFS(Allocations!$D$5:$D$204,Allocations!$A$5:$A$204,$A11,Allocations!$C$5:$C$204,H$4)/SUMIFS(Capacity!$F$5:$F$204,Capacity!$A$5:$A$204,$A11,Capacity!$B$5:$B$204,H$4),"")))</f>
        <v/>
      </c>
      <c r="I11" s="18">
        <f>IF($A11="","",IF(I$4="","",IFERROR(SUMIFS(Allocations!$D$5:$D$204,Allocations!$A$5:$A$204,$A11,Allocations!$C$5:$C$204,I$4)/SUMIFS(Capacity!$F$5:$F$204,Capacity!$A$5:$A$204,$A11,Capacity!$B$5:$B$204,I$4),"")))</f>
        <v/>
      </c>
      <c r="J11" s="18">
        <f>IF($A11="","",IF(J$4="","",IFERROR(SUMIFS(Allocations!$D$5:$D$204,Allocations!$A$5:$A$204,$A11,Allocations!$C$5:$C$204,J$4)/SUMIFS(Capacity!$F$5:$F$204,Capacity!$A$5:$A$204,$A11,Capacity!$B$5:$B$204,J$4),"")))</f>
        <v/>
      </c>
      <c r="K11" s="18">
        <f>IF($A11="","",IF(K$4="","",IFERROR(SUMIFS(Allocations!$D$5:$D$204,Allocations!$A$5:$A$204,$A11,Allocations!$C$5:$C$204,K$4)/SUMIFS(Capacity!$F$5:$F$204,Capacity!$A$5:$A$204,$A11,Capacity!$B$5:$B$204,K$4),"")))</f>
        <v/>
      </c>
      <c r="L11" s="18">
        <f>IF($A11="","",IF(L$4="","",IFERROR(SUMIFS(Allocations!$D$5:$D$204,Allocations!$A$5:$A$204,$A11,Allocations!$C$5:$C$204,L$4)/SUMIFS(Capacity!$F$5:$F$204,Capacity!$A$5:$A$204,$A11,Capacity!$B$5:$B$204,L$4),"")))</f>
        <v/>
      </c>
      <c r="M11" s="18">
        <f>IF($A11="","",IF(M$4="","",IFERROR(SUMIFS(Allocations!$D$5:$D$204,Allocations!$A$5:$A$204,$A11,Allocations!$C$5:$C$204,M$4)/SUMIFS(Capacity!$F$5:$F$204,Capacity!$A$5:$A$204,$A11,Capacity!$B$5:$B$204,M$4),"")))</f>
        <v/>
      </c>
    </row>
    <row r="12">
      <c r="A12" s="9" t="n"/>
      <c r="B12" s="18">
        <f>IF($A12="","",IF(B$4="","",IFERROR(SUMIFS(Allocations!$D$5:$D$204,Allocations!$A$5:$A$204,$A12,Allocations!$C$5:$C$204,B$4)/SUMIFS(Capacity!$F$5:$F$204,Capacity!$A$5:$A$204,$A12,Capacity!$B$5:$B$204,B$4),"")))</f>
        <v/>
      </c>
      <c r="C12" s="18">
        <f>IF($A12="","",IF(C$4="","",IFERROR(SUMIFS(Allocations!$D$5:$D$204,Allocations!$A$5:$A$204,$A12,Allocations!$C$5:$C$204,C$4)/SUMIFS(Capacity!$F$5:$F$204,Capacity!$A$5:$A$204,$A12,Capacity!$B$5:$B$204,C$4),"")))</f>
        <v/>
      </c>
      <c r="D12" s="18">
        <f>IF($A12="","",IF(D$4="","",IFERROR(SUMIFS(Allocations!$D$5:$D$204,Allocations!$A$5:$A$204,$A12,Allocations!$C$5:$C$204,D$4)/SUMIFS(Capacity!$F$5:$F$204,Capacity!$A$5:$A$204,$A12,Capacity!$B$5:$B$204,D$4),"")))</f>
        <v/>
      </c>
      <c r="E12" s="18">
        <f>IF($A12="","",IF(E$4="","",IFERROR(SUMIFS(Allocations!$D$5:$D$204,Allocations!$A$5:$A$204,$A12,Allocations!$C$5:$C$204,E$4)/SUMIFS(Capacity!$F$5:$F$204,Capacity!$A$5:$A$204,$A12,Capacity!$B$5:$B$204,E$4),"")))</f>
        <v/>
      </c>
      <c r="F12" s="18">
        <f>IF($A12="","",IF(F$4="","",IFERROR(SUMIFS(Allocations!$D$5:$D$204,Allocations!$A$5:$A$204,$A12,Allocations!$C$5:$C$204,F$4)/SUMIFS(Capacity!$F$5:$F$204,Capacity!$A$5:$A$204,$A12,Capacity!$B$5:$B$204,F$4),"")))</f>
        <v/>
      </c>
      <c r="G12" s="18">
        <f>IF($A12="","",IF(G$4="","",IFERROR(SUMIFS(Allocations!$D$5:$D$204,Allocations!$A$5:$A$204,$A12,Allocations!$C$5:$C$204,G$4)/SUMIFS(Capacity!$F$5:$F$204,Capacity!$A$5:$A$204,$A12,Capacity!$B$5:$B$204,G$4),"")))</f>
        <v/>
      </c>
      <c r="H12" s="18">
        <f>IF($A12="","",IF(H$4="","",IFERROR(SUMIFS(Allocations!$D$5:$D$204,Allocations!$A$5:$A$204,$A12,Allocations!$C$5:$C$204,H$4)/SUMIFS(Capacity!$F$5:$F$204,Capacity!$A$5:$A$204,$A12,Capacity!$B$5:$B$204,H$4),"")))</f>
        <v/>
      </c>
      <c r="I12" s="18">
        <f>IF($A12="","",IF(I$4="","",IFERROR(SUMIFS(Allocations!$D$5:$D$204,Allocations!$A$5:$A$204,$A12,Allocations!$C$5:$C$204,I$4)/SUMIFS(Capacity!$F$5:$F$204,Capacity!$A$5:$A$204,$A12,Capacity!$B$5:$B$204,I$4),"")))</f>
        <v/>
      </c>
      <c r="J12" s="18">
        <f>IF($A12="","",IF(J$4="","",IFERROR(SUMIFS(Allocations!$D$5:$D$204,Allocations!$A$5:$A$204,$A12,Allocations!$C$5:$C$204,J$4)/SUMIFS(Capacity!$F$5:$F$204,Capacity!$A$5:$A$204,$A12,Capacity!$B$5:$B$204,J$4),"")))</f>
        <v/>
      </c>
      <c r="K12" s="18">
        <f>IF($A12="","",IF(K$4="","",IFERROR(SUMIFS(Allocations!$D$5:$D$204,Allocations!$A$5:$A$204,$A12,Allocations!$C$5:$C$204,K$4)/SUMIFS(Capacity!$F$5:$F$204,Capacity!$A$5:$A$204,$A12,Capacity!$B$5:$B$204,K$4),"")))</f>
        <v/>
      </c>
      <c r="L12" s="18">
        <f>IF($A12="","",IF(L$4="","",IFERROR(SUMIFS(Allocations!$D$5:$D$204,Allocations!$A$5:$A$204,$A12,Allocations!$C$5:$C$204,L$4)/SUMIFS(Capacity!$F$5:$F$204,Capacity!$A$5:$A$204,$A12,Capacity!$B$5:$B$204,L$4),"")))</f>
        <v/>
      </c>
      <c r="M12" s="18">
        <f>IF($A12="","",IF(M$4="","",IFERROR(SUMIFS(Allocations!$D$5:$D$204,Allocations!$A$5:$A$204,$A12,Allocations!$C$5:$C$204,M$4)/SUMIFS(Capacity!$F$5:$F$204,Capacity!$A$5:$A$204,$A12,Capacity!$B$5:$B$204,M$4),"")))</f>
        <v/>
      </c>
    </row>
    <row r="13">
      <c r="A13" s="9" t="n"/>
      <c r="B13" s="18">
        <f>IF($A13="","",IF(B$4="","",IFERROR(SUMIFS(Allocations!$D$5:$D$204,Allocations!$A$5:$A$204,$A13,Allocations!$C$5:$C$204,B$4)/SUMIFS(Capacity!$F$5:$F$204,Capacity!$A$5:$A$204,$A13,Capacity!$B$5:$B$204,B$4),"")))</f>
        <v/>
      </c>
      <c r="C13" s="18">
        <f>IF($A13="","",IF(C$4="","",IFERROR(SUMIFS(Allocations!$D$5:$D$204,Allocations!$A$5:$A$204,$A13,Allocations!$C$5:$C$204,C$4)/SUMIFS(Capacity!$F$5:$F$204,Capacity!$A$5:$A$204,$A13,Capacity!$B$5:$B$204,C$4),"")))</f>
        <v/>
      </c>
      <c r="D13" s="18">
        <f>IF($A13="","",IF(D$4="","",IFERROR(SUMIFS(Allocations!$D$5:$D$204,Allocations!$A$5:$A$204,$A13,Allocations!$C$5:$C$204,D$4)/SUMIFS(Capacity!$F$5:$F$204,Capacity!$A$5:$A$204,$A13,Capacity!$B$5:$B$204,D$4),"")))</f>
        <v/>
      </c>
      <c r="E13" s="18">
        <f>IF($A13="","",IF(E$4="","",IFERROR(SUMIFS(Allocations!$D$5:$D$204,Allocations!$A$5:$A$204,$A13,Allocations!$C$5:$C$204,E$4)/SUMIFS(Capacity!$F$5:$F$204,Capacity!$A$5:$A$204,$A13,Capacity!$B$5:$B$204,E$4),"")))</f>
        <v/>
      </c>
      <c r="F13" s="18">
        <f>IF($A13="","",IF(F$4="","",IFERROR(SUMIFS(Allocations!$D$5:$D$204,Allocations!$A$5:$A$204,$A13,Allocations!$C$5:$C$204,F$4)/SUMIFS(Capacity!$F$5:$F$204,Capacity!$A$5:$A$204,$A13,Capacity!$B$5:$B$204,F$4),"")))</f>
        <v/>
      </c>
      <c r="G13" s="18">
        <f>IF($A13="","",IF(G$4="","",IFERROR(SUMIFS(Allocations!$D$5:$D$204,Allocations!$A$5:$A$204,$A13,Allocations!$C$5:$C$204,G$4)/SUMIFS(Capacity!$F$5:$F$204,Capacity!$A$5:$A$204,$A13,Capacity!$B$5:$B$204,G$4),"")))</f>
        <v/>
      </c>
      <c r="H13" s="18">
        <f>IF($A13="","",IF(H$4="","",IFERROR(SUMIFS(Allocations!$D$5:$D$204,Allocations!$A$5:$A$204,$A13,Allocations!$C$5:$C$204,H$4)/SUMIFS(Capacity!$F$5:$F$204,Capacity!$A$5:$A$204,$A13,Capacity!$B$5:$B$204,H$4),"")))</f>
        <v/>
      </c>
      <c r="I13" s="18">
        <f>IF($A13="","",IF(I$4="","",IFERROR(SUMIFS(Allocations!$D$5:$D$204,Allocations!$A$5:$A$204,$A13,Allocations!$C$5:$C$204,I$4)/SUMIFS(Capacity!$F$5:$F$204,Capacity!$A$5:$A$204,$A13,Capacity!$B$5:$B$204,I$4),"")))</f>
        <v/>
      </c>
      <c r="J13" s="18">
        <f>IF($A13="","",IF(J$4="","",IFERROR(SUMIFS(Allocations!$D$5:$D$204,Allocations!$A$5:$A$204,$A13,Allocations!$C$5:$C$204,J$4)/SUMIFS(Capacity!$F$5:$F$204,Capacity!$A$5:$A$204,$A13,Capacity!$B$5:$B$204,J$4),"")))</f>
        <v/>
      </c>
      <c r="K13" s="18">
        <f>IF($A13="","",IF(K$4="","",IFERROR(SUMIFS(Allocations!$D$5:$D$204,Allocations!$A$5:$A$204,$A13,Allocations!$C$5:$C$204,K$4)/SUMIFS(Capacity!$F$5:$F$204,Capacity!$A$5:$A$204,$A13,Capacity!$B$5:$B$204,K$4),"")))</f>
        <v/>
      </c>
      <c r="L13" s="18">
        <f>IF($A13="","",IF(L$4="","",IFERROR(SUMIFS(Allocations!$D$5:$D$204,Allocations!$A$5:$A$204,$A13,Allocations!$C$5:$C$204,L$4)/SUMIFS(Capacity!$F$5:$F$204,Capacity!$A$5:$A$204,$A13,Capacity!$B$5:$B$204,L$4),"")))</f>
        <v/>
      </c>
      <c r="M13" s="18">
        <f>IF($A13="","",IF(M$4="","",IFERROR(SUMIFS(Allocations!$D$5:$D$204,Allocations!$A$5:$A$204,$A13,Allocations!$C$5:$C$204,M$4)/SUMIFS(Capacity!$F$5:$F$204,Capacity!$A$5:$A$204,$A13,Capacity!$B$5:$B$204,M$4),"")))</f>
        <v/>
      </c>
    </row>
    <row r="14">
      <c r="A14" s="9" t="n"/>
      <c r="B14" s="18">
        <f>IF($A14="","",IF(B$4="","",IFERROR(SUMIFS(Allocations!$D$5:$D$204,Allocations!$A$5:$A$204,$A14,Allocations!$C$5:$C$204,B$4)/SUMIFS(Capacity!$F$5:$F$204,Capacity!$A$5:$A$204,$A14,Capacity!$B$5:$B$204,B$4),"")))</f>
        <v/>
      </c>
      <c r="C14" s="18">
        <f>IF($A14="","",IF(C$4="","",IFERROR(SUMIFS(Allocations!$D$5:$D$204,Allocations!$A$5:$A$204,$A14,Allocations!$C$5:$C$204,C$4)/SUMIFS(Capacity!$F$5:$F$204,Capacity!$A$5:$A$204,$A14,Capacity!$B$5:$B$204,C$4),"")))</f>
        <v/>
      </c>
      <c r="D14" s="18">
        <f>IF($A14="","",IF(D$4="","",IFERROR(SUMIFS(Allocations!$D$5:$D$204,Allocations!$A$5:$A$204,$A14,Allocations!$C$5:$C$204,D$4)/SUMIFS(Capacity!$F$5:$F$204,Capacity!$A$5:$A$204,$A14,Capacity!$B$5:$B$204,D$4),"")))</f>
        <v/>
      </c>
      <c r="E14" s="18">
        <f>IF($A14="","",IF(E$4="","",IFERROR(SUMIFS(Allocations!$D$5:$D$204,Allocations!$A$5:$A$204,$A14,Allocations!$C$5:$C$204,E$4)/SUMIFS(Capacity!$F$5:$F$204,Capacity!$A$5:$A$204,$A14,Capacity!$B$5:$B$204,E$4),"")))</f>
        <v/>
      </c>
      <c r="F14" s="18">
        <f>IF($A14="","",IF(F$4="","",IFERROR(SUMIFS(Allocations!$D$5:$D$204,Allocations!$A$5:$A$204,$A14,Allocations!$C$5:$C$204,F$4)/SUMIFS(Capacity!$F$5:$F$204,Capacity!$A$5:$A$204,$A14,Capacity!$B$5:$B$204,F$4),"")))</f>
        <v/>
      </c>
      <c r="G14" s="18">
        <f>IF($A14="","",IF(G$4="","",IFERROR(SUMIFS(Allocations!$D$5:$D$204,Allocations!$A$5:$A$204,$A14,Allocations!$C$5:$C$204,G$4)/SUMIFS(Capacity!$F$5:$F$204,Capacity!$A$5:$A$204,$A14,Capacity!$B$5:$B$204,G$4),"")))</f>
        <v/>
      </c>
      <c r="H14" s="18">
        <f>IF($A14="","",IF(H$4="","",IFERROR(SUMIFS(Allocations!$D$5:$D$204,Allocations!$A$5:$A$204,$A14,Allocations!$C$5:$C$204,H$4)/SUMIFS(Capacity!$F$5:$F$204,Capacity!$A$5:$A$204,$A14,Capacity!$B$5:$B$204,H$4),"")))</f>
        <v/>
      </c>
      <c r="I14" s="18">
        <f>IF($A14="","",IF(I$4="","",IFERROR(SUMIFS(Allocations!$D$5:$D$204,Allocations!$A$5:$A$204,$A14,Allocations!$C$5:$C$204,I$4)/SUMIFS(Capacity!$F$5:$F$204,Capacity!$A$5:$A$204,$A14,Capacity!$B$5:$B$204,I$4),"")))</f>
        <v/>
      </c>
      <c r="J14" s="18">
        <f>IF($A14="","",IF(J$4="","",IFERROR(SUMIFS(Allocations!$D$5:$D$204,Allocations!$A$5:$A$204,$A14,Allocations!$C$5:$C$204,J$4)/SUMIFS(Capacity!$F$5:$F$204,Capacity!$A$5:$A$204,$A14,Capacity!$B$5:$B$204,J$4),"")))</f>
        <v/>
      </c>
      <c r="K14" s="18">
        <f>IF($A14="","",IF(K$4="","",IFERROR(SUMIFS(Allocations!$D$5:$D$204,Allocations!$A$5:$A$204,$A14,Allocations!$C$5:$C$204,K$4)/SUMIFS(Capacity!$F$5:$F$204,Capacity!$A$5:$A$204,$A14,Capacity!$B$5:$B$204,K$4),"")))</f>
        <v/>
      </c>
      <c r="L14" s="18">
        <f>IF($A14="","",IF(L$4="","",IFERROR(SUMIFS(Allocations!$D$5:$D$204,Allocations!$A$5:$A$204,$A14,Allocations!$C$5:$C$204,L$4)/SUMIFS(Capacity!$F$5:$F$204,Capacity!$A$5:$A$204,$A14,Capacity!$B$5:$B$204,L$4),"")))</f>
        <v/>
      </c>
      <c r="M14" s="18">
        <f>IF($A14="","",IF(M$4="","",IFERROR(SUMIFS(Allocations!$D$5:$D$204,Allocations!$A$5:$A$204,$A14,Allocations!$C$5:$C$204,M$4)/SUMIFS(Capacity!$F$5:$F$204,Capacity!$A$5:$A$204,$A14,Capacity!$B$5:$B$204,M$4),"")))</f>
        <v/>
      </c>
    </row>
    <row r="15">
      <c r="A15" s="9" t="n"/>
      <c r="B15" s="18">
        <f>IF($A15="","",IF(B$4="","",IFERROR(SUMIFS(Allocations!$D$5:$D$204,Allocations!$A$5:$A$204,$A15,Allocations!$C$5:$C$204,B$4)/SUMIFS(Capacity!$F$5:$F$204,Capacity!$A$5:$A$204,$A15,Capacity!$B$5:$B$204,B$4),"")))</f>
        <v/>
      </c>
      <c r="C15" s="18">
        <f>IF($A15="","",IF(C$4="","",IFERROR(SUMIFS(Allocations!$D$5:$D$204,Allocations!$A$5:$A$204,$A15,Allocations!$C$5:$C$204,C$4)/SUMIFS(Capacity!$F$5:$F$204,Capacity!$A$5:$A$204,$A15,Capacity!$B$5:$B$204,C$4),"")))</f>
        <v/>
      </c>
      <c r="D15" s="18">
        <f>IF($A15="","",IF(D$4="","",IFERROR(SUMIFS(Allocations!$D$5:$D$204,Allocations!$A$5:$A$204,$A15,Allocations!$C$5:$C$204,D$4)/SUMIFS(Capacity!$F$5:$F$204,Capacity!$A$5:$A$204,$A15,Capacity!$B$5:$B$204,D$4),"")))</f>
        <v/>
      </c>
      <c r="E15" s="18">
        <f>IF($A15="","",IF(E$4="","",IFERROR(SUMIFS(Allocations!$D$5:$D$204,Allocations!$A$5:$A$204,$A15,Allocations!$C$5:$C$204,E$4)/SUMIFS(Capacity!$F$5:$F$204,Capacity!$A$5:$A$204,$A15,Capacity!$B$5:$B$204,E$4),"")))</f>
        <v/>
      </c>
      <c r="F15" s="18">
        <f>IF($A15="","",IF(F$4="","",IFERROR(SUMIFS(Allocations!$D$5:$D$204,Allocations!$A$5:$A$204,$A15,Allocations!$C$5:$C$204,F$4)/SUMIFS(Capacity!$F$5:$F$204,Capacity!$A$5:$A$204,$A15,Capacity!$B$5:$B$204,F$4),"")))</f>
        <v/>
      </c>
      <c r="G15" s="18">
        <f>IF($A15="","",IF(G$4="","",IFERROR(SUMIFS(Allocations!$D$5:$D$204,Allocations!$A$5:$A$204,$A15,Allocations!$C$5:$C$204,G$4)/SUMIFS(Capacity!$F$5:$F$204,Capacity!$A$5:$A$204,$A15,Capacity!$B$5:$B$204,G$4),"")))</f>
        <v/>
      </c>
      <c r="H15" s="18">
        <f>IF($A15="","",IF(H$4="","",IFERROR(SUMIFS(Allocations!$D$5:$D$204,Allocations!$A$5:$A$204,$A15,Allocations!$C$5:$C$204,H$4)/SUMIFS(Capacity!$F$5:$F$204,Capacity!$A$5:$A$204,$A15,Capacity!$B$5:$B$204,H$4),"")))</f>
        <v/>
      </c>
      <c r="I15" s="18">
        <f>IF($A15="","",IF(I$4="","",IFERROR(SUMIFS(Allocations!$D$5:$D$204,Allocations!$A$5:$A$204,$A15,Allocations!$C$5:$C$204,I$4)/SUMIFS(Capacity!$F$5:$F$204,Capacity!$A$5:$A$204,$A15,Capacity!$B$5:$B$204,I$4),"")))</f>
        <v/>
      </c>
      <c r="J15" s="18">
        <f>IF($A15="","",IF(J$4="","",IFERROR(SUMIFS(Allocations!$D$5:$D$204,Allocations!$A$5:$A$204,$A15,Allocations!$C$5:$C$204,J$4)/SUMIFS(Capacity!$F$5:$F$204,Capacity!$A$5:$A$204,$A15,Capacity!$B$5:$B$204,J$4),"")))</f>
        <v/>
      </c>
      <c r="K15" s="18">
        <f>IF($A15="","",IF(K$4="","",IFERROR(SUMIFS(Allocations!$D$5:$D$204,Allocations!$A$5:$A$204,$A15,Allocations!$C$5:$C$204,K$4)/SUMIFS(Capacity!$F$5:$F$204,Capacity!$A$5:$A$204,$A15,Capacity!$B$5:$B$204,K$4),"")))</f>
        <v/>
      </c>
      <c r="L15" s="18">
        <f>IF($A15="","",IF(L$4="","",IFERROR(SUMIFS(Allocations!$D$5:$D$204,Allocations!$A$5:$A$204,$A15,Allocations!$C$5:$C$204,L$4)/SUMIFS(Capacity!$F$5:$F$204,Capacity!$A$5:$A$204,$A15,Capacity!$B$5:$B$204,L$4),"")))</f>
        <v/>
      </c>
      <c r="M15" s="18">
        <f>IF($A15="","",IF(M$4="","",IFERROR(SUMIFS(Allocations!$D$5:$D$204,Allocations!$A$5:$A$204,$A15,Allocations!$C$5:$C$204,M$4)/SUMIFS(Capacity!$F$5:$F$204,Capacity!$A$5:$A$204,$A15,Capacity!$B$5:$B$204,M$4),"")))</f>
        <v/>
      </c>
    </row>
    <row r="16">
      <c r="A16" s="9" t="n"/>
      <c r="B16" s="18">
        <f>IF($A16="","",IF(B$4="","",IFERROR(SUMIFS(Allocations!$D$5:$D$204,Allocations!$A$5:$A$204,$A16,Allocations!$C$5:$C$204,B$4)/SUMIFS(Capacity!$F$5:$F$204,Capacity!$A$5:$A$204,$A16,Capacity!$B$5:$B$204,B$4),"")))</f>
        <v/>
      </c>
      <c r="C16" s="18">
        <f>IF($A16="","",IF(C$4="","",IFERROR(SUMIFS(Allocations!$D$5:$D$204,Allocations!$A$5:$A$204,$A16,Allocations!$C$5:$C$204,C$4)/SUMIFS(Capacity!$F$5:$F$204,Capacity!$A$5:$A$204,$A16,Capacity!$B$5:$B$204,C$4),"")))</f>
        <v/>
      </c>
      <c r="D16" s="18">
        <f>IF($A16="","",IF(D$4="","",IFERROR(SUMIFS(Allocations!$D$5:$D$204,Allocations!$A$5:$A$204,$A16,Allocations!$C$5:$C$204,D$4)/SUMIFS(Capacity!$F$5:$F$204,Capacity!$A$5:$A$204,$A16,Capacity!$B$5:$B$204,D$4),"")))</f>
        <v/>
      </c>
      <c r="E16" s="18">
        <f>IF($A16="","",IF(E$4="","",IFERROR(SUMIFS(Allocations!$D$5:$D$204,Allocations!$A$5:$A$204,$A16,Allocations!$C$5:$C$204,E$4)/SUMIFS(Capacity!$F$5:$F$204,Capacity!$A$5:$A$204,$A16,Capacity!$B$5:$B$204,E$4),"")))</f>
        <v/>
      </c>
      <c r="F16" s="18">
        <f>IF($A16="","",IF(F$4="","",IFERROR(SUMIFS(Allocations!$D$5:$D$204,Allocations!$A$5:$A$204,$A16,Allocations!$C$5:$C$204,F$4)/SUMIFS(Capacity!$F$5:$F$204,Capacity!$A$5:$A$204,$A16,Capacity!$B$5:$B$204,F$4),"")))</f>
        <v/>
      </c>
      <c r="G16" s="18">
        <f>IF($A16="","",IF(G$4="","",IFERROR(SUMIFS(Allocations!$D$5:$D$204,Allocations!$A$5:$A$204,$A16,Allocations!$C$5:$C$204,G$4)/SUMIFS(Capacity!$F$5:$F$204,Capacity!$A$5:$A$204,$A16,Capacity!$B$5:$B$204,G$4),"")))</f>
        <v/>
      </c>
      <c r="H16" s="18">
        <f>IF($A16="","",IF(H$4="","",IFERROR(SUMIFS(Allocations!$D$5:$D$204,Allocations!$A$5:$A$204,$A16,Allocations!$C$5:$C$204,H$4)/SUMIFS(Capacity!$F$5:$F$204,Capacity!$A$5:$A$204,$A16,Capacity!$B$5:$B$204,H$4),"")))</f>
        <v/>
      </c>
      <c r="I16" s="18">
        <f>IF($A16="","",IF(I$4="","",IFERROR(SUMIFS(Allocations!$D$5:$D$204,Allocations!$A$5:$A$204,$A16,Allocations!$C$5:$C$204,I$4)/SUMIFS(Capacity!$F$5:$F$204,Capacity!$A$5:$A$204,$A16,Capacity!$B$5:$B$204,I$4),"")))</f>
        <v/>
      </c>
      <c r="J16" s="18">
        <f>IF($A16="","",IF(J$4="","",IFERROR(SUMIFS(Allocations!$D$5:$D$204,Allocations!$A$5:$A$204,$A16,Allocations!$C$5:$C$204,J$4)/SUMIFS(Capacity!$F$5:$F$204,Capacity!$A$5:$A$204,$A16,Capacity!$B$5:$B$204,J$4),"")))</f>
        <v/>
      </c>
      <c r="K16" s="18">
        <f>IF($A16="","",IF(K$4="","",IFERROR(SUMIFS(Allocations!$D$5:$D$204,Allocations!$A$5:$A$204,$A16,Allocations!$C$5:$C$204,K$4)/SUMIFS(Capacity!$F$5:$F$204,Capacity!$A$5:$A$204,$A16,Capacity!$B$5:$B$204,K$4),"")))</f>
        <v/>
      </c>
      <c r="L16" s="18">
        <f>IF($A16="","",IF(L$4="","",IFERROR(SUMIFS(Allocations!$D$5:$D$204,Allocations!$A$5:$A$204,$A16,Allocations!$C$5:$C$204,L$4)/SUMIFS(Capacity!$F$5:$F$204,Capacity!$A$5:$A$204,$A16,Capacity!$B$5:$B$204,L$4),"")))</f>
        <v/>
      </c>
      <c r="M16" s="18">
        <f>IF($A16="","",IF(M$4="","",IFERROR(SUMIFS(Allocations!$D$5:$D$204,Allocations!$A$5:$A$204,$A16,Allocations!$C$5:$C$204,M$4)/SUMIFS(Capacity!$F$5:$F$204,Capacity!$A$5:$A$204,$A16,Capacity!$B$5:$B$204,M$4),"")))</f>
        <v/>
      </c>
    </row>
    <row r="17">
      <c r="A17" s="9" t="n"/>
      <c r="B17" s="18">
        <f>IF($A17="","",IF(B$4="","",IFERROR(SUMIFS(Allocations!$D$5:$D$204,Allocations!$A$5:$A$204,$A17,Allocations!$C$5:$C$204,B$4)/SUMIFS(Capacity!$F$5:$F$204,Capacity!$A$5:$A$204,$A17,Capacity!$B$5:$B$204,B$4),"")))</f>
        <v/>
      </c>
      <c r="C17" s="18">
        <f>IF($A17="","",IF(C$4="","",IFERROR(SUMIFS(Allocations!$D$5:$D$204,Allocations!$A$5:$A$204,$A17,Allocations!$C$5:$C$204,C$4)/SUMIFS(Capacity!$F$5:$F$204,Capacity!$A$5:$A$204,$A17,Capacity!$B$5:$B$204,C$4),"")))</f>
        <v/>
      </c>
      <c r="D17" s="18">
        <f>IF($A17="","",IF(D$4="","",IFERROR(SUMIFS(Allocations!$D$5:$D$204,Allocations!$A$5:$A$204,$A17,Allocations!$C$5:$C$204,D$4)/SUMIFS(Capacity!$F$5:$F$204,Capacity!$A$5:$A$204,$A17,Capacity!$B$5:$B$204,D$4),"")))</f>
        <v/>
      </c>
      <c r="E17" s="18">
        <f>IF($A17="","",IF(E$4="","",IFERROR(SUMIFS(Allocations!$D$5:$D$204,Allocations!$A$5:$A$204,$A17,Allocations!$C$5:$C$204,E$4)/SUMIFS(Capacity!$F$5:$F$204,Capacity!$A$5:$A$204,$A17,Capacity!$B$5:$B$204,E$4),"")))</f>
        <v/>
      </c>
      <c r="F17" s="18">
        <f>IF($A17="","",IF(F$4="","",IFERROR(SUMIFS(Allocations!$D$5:$D$204,Allocations!$A$5:$A$204,$A17,Allocations!$C$5:$C$204,F$4)/SUMIFS(Capacity!$F$5:$F$204,Capacity!$A$5:$A$204,$A17,Capacity!$B$5:$B$204,F$4),"")))</f>
        <v/>
      </c>
      <c r="G17" s="18">
        <f>IF($A17="","",IF(G$4="","",IFERROR(SUMIFS(Allocations!$D$5:$D$204,Allocations!$A$5:$A$204,$A17,Allocations!$C$5:$C$204,G$4)/SUMIFS(Capacity!$F$5:$F$204,Capacity!$A$5:$A$204,$A17,Capacity!$B$5:$B$204,G$4),"")))</f>
        <v/>
      </c>
      <c r="H17" s="18">
        <f>IF($A17="","",IF(H$4="","",IFERROR(SUMIFS(Allocations!$D$5:$D$204,Allocations!$A$5:$A$204,$A17,Allocations!$C$5:$C$204,H$4)/SUMIFS(Capacity!$F$5:$F$204,Capacity!$A$5:$A$204,$A17,Capacity!$B$5:$B$204,H$4),"")))</f>
        <v/>
      </c>
      <c r="I17" s="18">
        <f>IF($A17="","",IF(I$4="","",IFERROR(SUMIFS(Allocations!$D$5:$D$204,Allocations!$A$5:$A$204,$A17,Allocations!$C$5:$C$204,I$4)/SUMIFS(Capacity!$F$5:$F$204,Capacity!$A$5:$A$204,$A17,Capacity!$B$5:$B$204,I$4),"")))</f>
        <v/>
      </c>
      <c r="J17" s="18">
        <f>IF($A17="","",IF(J$4="","",IFERROR(SUMIFS(Allocations!$D$5:$D$204,Allocations!$A$5:$A$204,$A17,Allocations!$C$5:$C$204,J$4)/SUMIFS(Capacity!$F$5:$F$204,Capacity!$A$5:$A$204,$A17,Capacity!$B$5:$B$204,J$4),"")))</f>
        <v/>
      </c>
      <c r="K17" s="18">
        <f>IF($A17="","",IF(K$4="","",IFERROR(SUMIFS(Allocations!$D$5:$D$204,Allocations!$A$5:$A$204,$A17,Allocations!$C$5:$C$204,K$4)/SUMIFS(Capacity!$F$5:$F$204,Capacity!$A$5:$A$204,$A17,Capacity!$B$5:$B$204,K$4),"")))</f>
        <v/>
      </c>
      <c r="L17" s="18">
        <f>IF($A17="","",IF(L$4="","",IFERROR(SUMIFS(Allocations!$D$5:$D$204,Allocations!$A$5:$A$204,$A17,Allocations!$C$5:$C$204,L$4)/SUMIFS(Capacity!$F$5:$F$204,Capacity!$A$5:$A$204,$A17,Capacity!$B$5:$B$204,L$4),"")))</f>
        <v/>
      </c>
      <c r="M17" s="18">
        <f>IF($A17="","",IF(M$4="","",IFERROR(SUMIFS(Allocations!$D$5:$D$204,Allocations!$A$5:$A$204,$A17,Allocations!$C$5:$C$204,M$4)/SUMIFS(Capacity!$F$5:$F$204,Capacity!$A$5:$A$204,$A17,Capacity!$B$5:$B$204,M$4),"")))</f>
        <v/>
      </c>
    </row>
    <row r="18">
      <c r="A18" s="9" t="n"/>
      <c r="B18" s="18">
        <f>IF($A18="","",IF(B$4="","",IFERROR(SUMIFS(Allocations!$D$5:$D$204,Allocations!$A$5:$A$204,$A18,Allocations!$C$5:$C$204,B$4)/SUMIFS(Capacity!$F$5:$F$204,Capacity!$A$5:$A$204,$A18,Capacity!$B$5:$B$204,B$4),"")))</f>
        <v/>
      </c>
      <c r="C18" s="18">
        <f>IF($A18="","",IF(C$4="","",IFERROR(SUMIFS(Allocations!$D$5:$D$204,Allocations!$A$5:$A$204,$A18,Allocations!$C$5:$C$204,C$4)/SUMIFS(Capacity!$F$5:$F$204,Capacity!$A$5:$A$204,$A18,Capacity!$B$5:$B$204,C$4),"")))</f>
        <v/>
      </c>
      <c r="D18" s="18">
        <f>IF($A18="","",IF(D$4="","",IFERROR(SUMIFS(Allocations!$D$5:$D$204,Allocations!$A$5:$A$204,$A18,Allocations!$C$5:$C$204,D$4)/SUMIFS(Capacity!$F$5:$F$204,Capacity!$A$5:$A$204,$A18,Capacity!$B$5:$B$204,D$4),"")))</f>
        <v/>
      </c>
      <c r="E18" s="18">
        <f>IF($A18="","",IF(E$4="","",IFERROR(SUMIFS(Allocations!$D$5:$D$204,Allocations!$A$5:$A$204,$A18,Allocations!$C$5:$C$204,E$4)/SUMIFS(Capacity!$F$5:$F$204,Capacity!$A$5:$A$204,$A18,Capacity!$B$5:$B$204,E$4),"")))</f>
        <v/>
      </c>
      <c r="F18" s="18">
        <f>IF($A18="","",IF(F$4="","",IFERROR(SUMIFS(Allocations!$D$5:$D$204,Allocations!$A$5:$A$204,$A18,Allocations!$C$5:$C$204,F$4)/SUMIFS(Capacity!$F$5:$F$204,Capacity!$A$5:$A$204,$A18,Capacity!$B$5:$B$204,F$4),"")))</f>
        <v/>
      </c>
      <c r="G18" s="18">
        <f>IF($A18="","",IF(G$4="","",IFERROR(SUMIFS(Allocations!$D$5:$D$204,Allocations!$A$5:$A$204,$A18,Allocations!$C$5:$C$204,G$4)/SUMIFS(Capacity!$F$5:$F$204,Capacity!$A$5:$A$204,$A18,Capacity!$B$5:$B$204,G$4),"")))</f>
        <v/>
      </c>
      <c r="H18" s="18">
        <f>IF($A18="","",IF(H$4="","",IFERROR(SUMIFS(Allocations!$D$5:$D$204,Allocations!$A$5:$A$204,$A18,Allocations!$C$5:$C$204,H$4)/SUMIFS(Capacity!$F$5:$F$204,Capacity!$A$5:$A$204,$A18,Capacity!$B$5:$B$204,H$4),"")))</f>
        <v/>
      </c>
      <c r="I18" s="18">
        <f>IF($A18="","",IF(I$4="","",IFERROR(SUMIFS(Allocations!$D$5:$D$204,Allocations!$A$5:$A$204,$A18,Allocations!$C$5:$C$204,I$4)/SUMIFS(Capacity!$F$5:$F$204,Capacity!$A$5:$A$204,$A18,Capacity!$B$5:$B$204,I$4),"")))</f>
        <v/>
      </c>
      <c r="J18" s="18">
        <f>IF($A18="","",IF(J$4="","",IFERROR(SUMIFS(Allocations!$D$5:$D$204,Allocations!$A$5:$A$204,$A18,Allocations!$C$5:$C$204,J$4)/SUMIFS(Capacity!$F$5:$F$204,Capacity!$A$5:$A$204,$A18,Capacity!$B$5:$B$204,J$4),"")))</f>
        <v/>
      </c>
      <c r="K18" s="18">
        <f>IF($A18="","",IF(K$4="","",IFERROR(SUMIFS(Allocations!$D$5:$D$204,Allocations!$A$5:$A$204,$A18,Allocations!$C$5:$C$204,K$4)/SUMIFS(Capacity!$F$5:$F$204,Capacity!$A$5:$A$204,$A18,Capacity!$B$5:$B$204,K$4),"")))</f>
        <v/>
      </c>
      <c r="L18" s="18">
        <f>IF($A18="","",IF(L$4="","",IFERROR(SUMIFS(Allocations!$D$5:$D$204,Allocations!$A$5:$A$204,$A18,Allocations!$C$5:$C$204,L$4)/SUMIFS(Capacity!$F$5:$F$204,Capacity!$A$5:$A$204,$A18,Capacity!$B$5:$B$204,L$4),"")))</f>
        <v/>
      </c>
      <c r="M18" s="18">
        <f>IF($A18="","",IF(M$4="","",IFERROR(SUMIFS(Allocations!$D$5:$D$204,Allocations!$A$5:$A$204,$A18,Allocations!$C$5:$C$204,M$4)/SUMIFS(Capacity!$F$5:$F$204,Capacity!$A$5:$A$204,$A18,Capacity!$B$5:$B$204,M$4),"")))</f>
        <v/>
      </c>
    </row>
    <row r="19">
      <c r="A19" s="9" t="n"/>
      <c r="B19" s="18">
        <f>IF($A19="","",IF(B$4="","",IFERROR(SUMIFS(Allocations!$D$5:$D$204,Allocations!$A$5:$A$204,$A19,Allocations!$C$5:$C$204,B$4)/SUMIFS(Capacity!$F$5:$F$204,Capacity!$A$5:$A$204,$A19,Capacity!$B$5:$B$204,B$4),"")))</f>
        <v/>
      </c>
      <c r="C19" s="18">
        <f>IF($A19="","",IF(C$4="","",IFERROR(SUMIFS(Allocations!$D$5:$D$204,Allocations!$A$5:$A$204,$A19,Allocations!$C$5:$C$204,C$4)/SUMIFS(Capacity!$F$5:$F$204,Capacity!$A$5:$A$204,$A19,Capacity!$B$5:$B$204,C$4),"")))</f>
        <v/>
      </c>
      <c r="D19" s="18">
        <f>IF($A19="","",IF(D$4="","",IFERROR(SUMIFS(Allocations!$D$5:$D$204,Allocations!$A$5:$A$204,$A19,Allocations!$C$5:$C$204,D$4)/SUMIFS(Capacity!$F$5:$F$204,Capacity!$A$5:$A$204,$A19,Capacity!$B$5:$B$204,D$4),"")))</f>
        <v/>
      </c>
      <c r="E19" s="18">
        <f>IF($A19="","",IF(E$4="","",IFERROR(SUMIFS(Allocations!$D$5:$D$204,Allocations!$A$5:$A$204,$A19,Allocations!$C$5:$C$204,E$4)/SUMIFS(Capacity!$F$5:$F$204,Capacity!$A$5:$A$204,$A19,Capacity!$B$5:$B$204,E$4),"")))</f>
        <v/>
      </c>
      <c r="F19" s="18">
        <f>IF($A19="","",IF(F$4="","",IFERROR(SUMIFS(Allocations!$D$5:$D$204,Allocations!$A$5:$A$204,$A19,Allocations!$C$5:$C$204,F$4)/SUMIFS(Capacity!$F$5:$F$204,Capacity!$A$5:$A$204,$A19,Capacity!$B$5:$B$204,F$4),"")))</f>
        <v/>
      </c>
      <c r="G19" s="18">
        <f>IF($A19="","",IF(G$4="","",IFERROR(SUMIFS(Allocations!$D$5:$D$204,Allocations!$A$5:$A$204,$A19,Allocations!$C$5:$C$204,G$4)/SUMIFS(Capacity!$F$5:$F$204,Capacity!$A$5:$A$204,$A19,Capacity!$B$5:$B$204,G$4),"")))</f>
        <v/>
      </c>
      <c r="H19" s="18">
        <f>IF($A19="","",IF(H$4="","",IFERROR(SUMIFS(Allocations!$D$5:$D$204,Allocations!$A$5:$A$204,$A19,Allocations!$C$5:$C$204,H$4)/SUMIFS(Capacity!$F$5:$F$204,Capacity!$A$5:$A$204,$A19,Capacity!$B$5:$B$204,H$4),"")))</f>
        <v/>
      </c>
      <c r="I19" s="18">
        <f>IF($A19="","",IF(I$4="","",IFERROR(SUMIFS(Allocations!$D$5:$D$204,Allocations!$A$5:$A$204,$A19,Allocations!$C$5:$C$204,I$4)/SUMIFS(Capacity!$F$5:$F$204,Capacity!$A$5:$A$204,$A19,Capacity!$B$5:$B$204,I$4),"")))</f>
        <v/>
      </c>
      <c r="J19" s="18">
        <f>IF($A19="","",IF(J$4="","",IFERROR(SUMIFS(Allocations!$D$5:$D$204,Allocations!$A$5:$A$204,$A19,Allocations!$C$5:$C$204,J$4)/SUMIFS(Capacity!$F$5:$F$204,Capacity!$A$5:$A$204,$A19,Capacity!$B$5:$B$204,J$4),"")))</f>
        <v/>
      </c>
      <c r="K19" s="18">
        <f>IF($A19="","",IF(K$4="","",IFERROR(SUMIFS(Allocations!$D$5:$D$204,Allocations!$A$5:$A$204,$A19,Allocations!$C$5:$C$204,K$4)/SUMIFS(Capacity!$F$5:$F$204,Capacity!$A$5:$A$204,$A19,Capacity!$B$5:$B$204,K$4),"")))</f>
        <v/>
      </c>
      <c r="L19" s="18">
        <f>IF($A19="","",IF(L$4="","",IFERROR(SUMIFS(Allocations!$D$5:$D$204,Allocations!$A$5:$A$204,$A19,Allocations!$C$5:$C$204,L$4)/SUMIFS(Capacity!$F$5:$F$204,Capacity!$A$5:$A$204,$A19,Capacity!$B$5:$B$204,L$4),"")))</f>
        <v/>
      </c>
      <c r="M19" s="18">
        <f>IF($A19="","",IF(M$4="","",IFERROR(SUMIFS(Allocations!$D$5:$D$204,Allocations!$A$5:$A$204,$A19,Allocations!$C$5:$C$204,M$4)/SUMIFS(Capacity!$F$5:$F$204,Capacity!$A$5:$A$204,$A19,Capacity!$B$5:$B$204,M$4),"")))</f>
        <v/>
      </c>
    </row>
    <row r="20">
      <c r="A20" s="9" t="n"/>
      <c r="B20" s="18">
        <f>IF($A20="","",IF(B$4="","",IFERROR(SUMIFS(Allocations!$D$5:$D$204,Allocations!$A$5:$A$204,$A20,Allocations!$C$5:$C$204,B$4)/SUMIFS(Capacity!$F$5:$F$204,Capacity!$A$5:$A$204,$A20,Capacity!$B$5:$B$204,B$4),"")))</f>
        <v/>
      </c>
      <c r="C20" s="18">
        <f>IF($A20="","",IF(C$4="","",IFERROR(SUMIFS(Allocations!$D$5:$D$204,Allocations!$A$5:$A$204,$A20,Allocations!$C$5:$C$204,C$4)/SUMIFS(Capacity!$F$5:$F$204,Capacity!$A$5:$A$204,$A20,Capacity!$B$5:$B$204,C$4),"")))</f>
        <v/>
      </c>
      <c r="D20" s="18">
        <f>IF($A20="","",IF(D$4="","",IFERROR(SUMIFS(Allocations!$D$5:$D$204,Allocations!$A$5:$A$204,$A20,Allocations!$C$5:$C$204,D$4)/SUMIFS(Capacity!$F$5:$F$204,Capacity!$A$5:$A$204,$A20,Capacity!$B$5:$B$204,D$4),"")))</f>
        <v/>
      </c>
      <c r="E20" s="18">
        <f>IF($A20="","",IF(E$4="","",IFERROR(SUMIFS(Allocations!$D$5:$D$204,Allocations!$A$5:$A$204,$A20,Allocations!$C$5:$C$204,E$4)/SUMIFS(Capacity!$F$5:$F$204,Capacity!$A$5:$A$204,$A20,Capacity!$B$5:$B$204,E$4),"")))</f>
        <v/>
      </c>
      <c r="F20" s="18">
        <f>IF($A20="","",IF(F$4="","",IFERROR(SUMIFS(Allocations!$D$5:$D$204,Allocations!$A$5:$A$204,$A20,Allocations!$C$5:$C$204,F$4)/SUMIFS(Capacity!$F$5:$F$204,Capacity!$A$5:$A$204,$A20,Capacity!$B$5:$B$204,F$4),"")))</f>
        <v/>
      </c>
      <c r="G20" s="18">
        <f>IF($A20="","",IF(G$4="","",IFERROR(SUMIFS(Allocations!$D$5:$D$204,Allocations!$A$5:$A$204,$A20,Allocations!$C$5:$C$204,G$4)/SUMIFS(Capacity!$F$5:$F$204,Capacity!$A$5:$A$204,$A20,Capacity!$B$5:$B$204,G$4),"")))</f>
        <v/>
      </c>
      <c r="H20" s="18">
        <f>IF($A20="","",IF(H$4="","",IFERROR(SUMIFS(Allocations!$D$5:$D$204,Allocations!$A$5:$A$204,$A20,Allocations!$C$5:$C$204,H$4)/SUMIFS(Capacity!$F$5:$F$204,Capacity!$A$5:$A$204,$A20,Capacity!$B$5:$B$204,H$4),"")))</f>
        <v/>
      </c>
      <c r="I20" s="18">
        <f>IF($A20="","",IF(I$4="","",IFERROR(SUMIFS(Allocations!$D$5:$D$204,Allocations!$A$5:$A$204,$A20,Allocations!$C$5:$C$204,I$4)/SUMIFS(Capacity!$F$5:$F$204,Capacity!$A$5:$A$204,$A20,Capacity!$B$5:$B$204,I$4),"")))</f>
        <v/>
      </c>
      <c r="J20" s="18">
        <f>IF($A20="","",IF(J$4="","",IFERROR(SUMIFS(Allocations!$D$5:$D$204,Allocations!$A$5:$A$204,$A20,Allocations!$C$5:$C$204,J$4)/SUMIFS(Capacity!$F$5:$F$204,Capacity!$A$5:$A$204,$A20,Capacity!$B$5:$B$204,J$4),"")))</f>
        <v/>
      </c>
      <c r="K20" s="18">
        <f>IF($A20="","",IF(K$4="","",IFERROR(SUMIFS(Allocations!$D$5:$D$204,Allocations!$A$5:$A$204,$A20,Allocations!$C$5:$C$204,K$4)/SUMIFS(Capacity!$F$5:$F$204,Capacity!$A$5:$A$204,$A20,Capacity!$B$5:$B$204,K$4),"")))</f>
        <v/>
      </c>
      <c r="L20" s="18">
        <f>IF($A20="","",IF(L$4="","",IFERROR(SUMIFS(Allocations!$D$5:$D$204,Allocations!$A$5:$A$204,$A20,Allocations!$C$5:$C$204,L$4)/SUMIFS(Capacity!$F$5:$F$204,Capacity!$A$5:$A$204,$A20,Capacity!$B$5:$B$204,L$4),"")))</f>
        <v/>
      </c>
      <c r="M20" s="18">
        <f>IF($A20="","",IF(M$4="","",IFERROR(SUMIFS(Allocations!$D$5:$D$204,Allocations!$A$5:$A$204,$A20,Allocations!$C$5:$C$204,M$4)/SUMIFS(Capacity!$F$5:$F$204,Capacity!$A$5:$A$204,$A20,Capacity!$B$5:$B$204,M$4),"")))</f>
        <v/>
      </c>
    </row>
    <row r="21">
      <c r="A21" s="9" t="n"/>
      <c r="B21" s="18">
        <f>IF($A21="","",IF(B$4="","",IFERROR(SUMIFS(Allocations!$D$5:$D$204,Allocations!$A$5:$A$204,$A21,Allocations!$C$5:$C$204,B$4)/SUMIFS(Capacity!$F$5:$F$204,Capacity!$A$5:$A$204,$A21,Capacity!$B$5:$B$204,B$4),"")))</f>
        <v/>
      </c>
      <c r="C21" s="18">
        <f>IF($A21="","",IF(C$4="","",IFERROR(SUMIFS(Allocations!$D$5:$D$204,Allocations!$A$5:$A$204,$A21,Allocations!$C$5:$C$204,C$4)/SUMIFS(Capacity!$F$5:$F$204,Capacity!$A$5:$A$204,$A21,Capacity!$B$5:$B$204,C$4),"")))</f>
        <v/>
      </c>
      <c r="D21" s="18">
        <f>IF($A21="","",IF(D$4="","",IFERROR(SUMIFS(Allocations!$D$5:$D$204,Allocations!$A$5:$A$204,$A21,Allocations!$C$5:$C$204,D$4)/SUMIFS(Capacity!$F$5:$F$204,Capacity!$A$5:$A$204,$A21,Capacity!$B$5:$B$204,D$4),"")))</f>
        <v/>
      </c>
      <c r="E21" s="18">
        <f>IF($A21="","",IF(E$4="","",IFERROR(SUMIFS(Allocations!$D$5:$D$204,Allocations!$A$5:$A$204,$A21,Allocations!$C$5:$C$204,E$4)/SUMIFS(Capacity!$F$5:$F$204,Capacity!$A$5:$A$204,$A21,Capacity!$B$5:$B$204,E$4),"")))</f>
        <v/>
      </c>
      <c r="F21" s="18">
        <f>IF($A21="","",IF(F$4="","",IFERROR(SUMIFS(Allocations!$D$5:$D$204,Allocations!$A$5:$A$204,$A21,Allocations!$C$5:$C$204,F$4)/SUMIFS(Capacity!$F$5:$F$204,Capacity!$A$5:$A$204,$A21,Capacity!$B$5:$B$204,F$4),"")))</f>
        <v/>
      </c>
      <c r="G21" s="18">
        <f>IF($A21="","",IF(G$4="","",IFERROR(SUMIFS(Allocations!$D$5:$D$204,Allocations!$A$5:$A$204,$A21,Allocations!$C$5:$C$204,G$4)/SUMIFS(Capacity!$F$5:$F$204,Capacity!$A$5:$A$204,$A21,Capacity!$B$5:$B$204,G$4),"")))</f>
        <v/>
      </c>
      <c r="H21" s="18">
        <f>IF($A21="","",IF(H$4="","",IFERROR(SUMIFS(Allocations!$D$5:$D$204,Allocations!$A$5:$A$204,$A21,Allocations!$C$5:$C$204,H$4)/SUMIFS(Capacity!$F$5:$F$204,Capacity!$A$5:$A$204,$A21,Capacity!$B$5:$B$204,H$4),"")))</f>
        <v/>
      </c>
      <c r="I21" s="18">
        <f>IF($A21="","",IF(I$4="","",IFERROR(SUMIFS(Allocations!$D$5:$D$204,Allocations!$A$5:$A$204,$A21,Allocations!$C$5:$C$204,I$4)/SUMIFS(Capacity!$F$5:$F$204,Capacity!$A$5:$A$204,$A21,Capacity!$B$5:$B$204,I$4),"")))</f>
        <v/>
      </c>
      <c r="J21" s="18">
        <f>IF($A21="","",IF(J$4="","",IFERROR(SUMIFS(Allocations!$D$5:$D$204,Allocations!$A$5:$A$204,$A21,Allocations!$C$5:$C$204,J$4)/SUMIFS(Capacity!$F$5:$F$204,Capacity!$A$5:$A$204,$A21,Capacity!$B$5:$B$204,J$4),"")))</f>
        <v/>
      </c>
      <c r="K21" s="18">
        <f>IF($A21="","",IF(K$4="","",IFERROR(SUMIFS(Allocations!$D$5:$D$204,Allocations!$A$5:$A$204,$A21,Allocations!$C$5:$C$204,K$4)/SUMIFS(Capacity!$F$5:$F$204,Capacity!$A$5:$A$204,$A21,Capacity!$B$5:$B$204,K$4),"")))</f>
        <v/>
      </c>
      <c r="L21" s="18">
        <f>IF($A21="","",IF(L$4="","",IFERROR(SUMIFS(Allocations!$D$5:$D$204,Allocations!$A$5:$A$204,$A21,Allocations!$C$5:$C$204,L$4)/SUMIFS(Capacity!$F$5:$F$204,Capacity!$A$5:$A$204,$A21,Capacity!$B$5:$B$204,L$4),"")))</f>
        <v/>
      </c>
      <c r="M21" s="18">
        <f>IF($A21="","",IF(M$4="","",IFERROR(SUMIFS(Allocations!$D$5:$D$204,Allocations!$A$5:$A$204,$A21,Allocations!$C$5:$C$204,M$4)/SUMIFS(Capacity!$F$5:$F$204,Capacity!$A$5:$A$204,$A21,Capacity!$B$5:$B$204,M$4),"")))</f>
        <v/>
      </c>
    </row>
    <row r="22">
      <c r="A22" s="9" t="n"/>
      <c r="B22" s="18">
        <f>IF($A22="","",IF(B$4="","",IFERROR(SUMIFS(Allocations!$D$5:$D$204,Allocations!$A$5:$A$204,$A22,Allocations!$C$5:$C$204,B$4)/SUMIFS(Capacity!$F$5:$F$204,Capacity!$A$5:$A$204,$A22,Capacity!$B$5:$B$204,B$4),"")))</f>
        <v/>
      </c>
      <c r="C22" s="18">
        <f>IF($A22="","",IF(C$4="","",IFERROR(SUMIFS(Allocations!$D$5:$D$204,Allocations!$A$5:$A$204,$A22,Allocations!$C$5:$C$204,C$4)/SUMIFS(Capacity!$F$5:$F$204,Capacity!$A$5:$A$204,$A22,Capacity!$B$5:$B$204,C$4),"")))</f>
        <v/>
      </c>
      <c r="D22" s="18">
        <f>IF($A22="","",IF(D$4="","",IFERROR(SUMIFS(Allocations!$D$5:$D$204,Allocations!$A$5:$A$204,$A22,Allocations!$C$5:$C$204,D$4)/SUMIFS(Capacity!$F$5:$F$204,Capacity!$A$5:$A$204,$A22,Capacity!$B$5:$B$204,D$4),"")))</f>
        <v/>
      </c>
      <c r="E22" s="18">
        <f>IF($A22="","",IF(E$4="","",IFERROR(SUMIFS(Allocations!$D$5:$D$204,Allocations!$A$5:$A$204,$A22,Allocations!$C$5:$C$204,E$4)/SUMIFS(Capacity!$F$5:$F$204,Capacity!$A$5:$A$204,$A22,Capacity!$B$5:$B$204,E$4),"")))</f>
        <v/>
      </c>
      <c r="F22" s="18">
        <f>IF($A22="","",IF(F$4="","",IFERROR(SUMIFS(Allocations!$D$5:$D$204,Allocations!$A$5:$A$204,$A22,Allocations!$C$5:$C$204,F$4)/SUMIFS(Capacity!$F$5:$F$204,Capacity!$A$5:$A$204,$A22,Capacity!$B$5:$B$204,F$4),"")))</f>
        <v/>
      </c>
      <c r="G22" s="18">
        <f>IF($A22="","",IF(G$4="","",IFERROR(SUMIFS(Allocations!$D$5:$D$204,Allocations!$A$5:$A$204,$A22,Allocations!$C$5:$C$204,G$4)/SUMIFS(Capacity!$F$5:$F$204,Capacity!$A$5:$A$204,$A22,Capacity!$B$5:$B$204,G$4),"")))</f>
        <v/>
      </c>
      <c r="H22" s="18">
        <f>IF($A22="","",IF(H$4="","",IFERROR(SUMIFS(Allocations!$D$5:$D$204,Allocations!$A$5:$A$204,$A22,Allocations!$C$5:$C$204,H$4)/SUMIFS(Capacity!$F$5:$F$204,Capacity!$A$5:$A$204,$A22,Capacity!$B$5:$B$204,H$4),"")))</f>
        <v/>
      </c>
      <c r="I22" s="18">
        <f>IF($A22="","",IF(I$4="","",IFERROR(SUMIFS(Allocations!$D$5:$D$204,Allocations!$A$5:$A$204,$A22,Allocations!$C$5:$C$204,I$4)/SUMIFS(Capacity!$F$5:$F$204,Capacity!$A$5:$A$204,$A22,Capacity!$B$5:$B$204,I$4),"")))</f>
        <v/>
      </c>
      <c r="J22" s="18">
        <f>IF($A22="","",IF(J$4="","",IFERROR(SUMIFS(Allocations!$D$5:$D$204,Allocations!$A$5:$A$204,$A22,Allocations!$C$5:$C$204,J$4)/SUMIFS(Capacity!$F$5:$F$204,Capacity!$A$5:$A$204,$A22,Capacity!$B$5:$B$204,J$4),"")))</f>
        <v/>
      </c>
      <c r="K22" s="18">
        <f>IF($A22="","",IF(K$4="","",IFERROR(SUMIFS(Allocations!$D$5:$D$204,Allocations!$A$5:$A$204,$A22,Allocations!$C$5:$C$204,K$4)/SUMIFS(Capacity!$F$5:$F$204,Capacity!$A$5:$A$204,$A22,Capacity!$B$5:$B$204,K$4),"")))</f>
        <v/>
      </c>
      <c r="L22" s="18">
        <f>IF($A22="","",IF(L$4="","",IFERROR(SUMIFS(Allocations!$D$5:$D$204,Allocations!$A$5:$A$204,$A22,Allocations!$C$5:$C$204,L$4)/SUMIFS(Capacity!$F$5:$F$204,Capacity!$A$5:$A$204,$A22,Capacity!$B$5:$B$204,L$4),"")))</f>
        <v/>
      </c>
      <c r="M22" s="18">
        <f>IF($A22="","",IF(M$4="","",IFERROR(SUMIFS(Allocations!$D$5:$D$204,Allocations!$A$5:$A$204,$A22,Allocations!$C$5:$C$204,M$4)/SUMIFS(Capacity!$F$5:$F$204,Capacity!$A$5:$A$204,$A22,Capacity!$B$5:$B$204,M$4),"")))</f>
        <v/>
      </c>
    </row>
    <row r="23">
      <c r="A23" s="9" t="n"/>
      <c r="B23" s="18">
        <f>IF($A23="","",IF(B$4="","",IFERROR(SUMIFS(Allocations!$D$5:$D$204,Allocations!$A$5:$A$204,$A23,Allocations!$C$5:$C$204,B$4)/SUMIFS(Capacity!$F$5:$F$204,Capacity!$A$5:$A$204,$A23,Capacity!$B$5:$B$204,B$4),"")))</f>
        <v/>
      </c>
      <c r="C23" s="18">
        <f>IF($A23="","",IF(C$4="","",IFERROR(SUMIFS(Allocations!$D$5:$D$204,Allocations!$A$5:$A$204,$A23,Allocations!$C$5:$C$204,C$4)/SUMIFS(Capacity!$F$5:$F$204,Capacity!$A$5:$A$204,$A23,Capacity!$B$5:$B$204,C$4),"")))</f>
        <v/>
      </c>
      <c r="D23" s="18">
        <f>IF($A23="","",IF(D$4="","",IFERROR(SUMIFS(Allocations!$D$5:$D$204,Allocations!$A$5:$A$204,$A23,Allocations!$C$5:$C$204,D$4)/SUMIFS(Capacity!$F$5:$F$204,Capacity!$A$5:$A$204,$A23,Capacity!$B$5:$B$204,D$4),"")))</f>
        <v/>
      </c>
      <c r="E23" s="18">
        <f>IF($A23="","",IF(E$4="","",IFERROR(SUMIFS(Allocations!$D$5:$D$204,Allocations!$A$5:$A$204,$A23,Allocations!$C$5:$C$204,E$4)/SUMIFS(Capacity!$F$5:$F$204,Capacity!$A$5:$A$204,$A23,Capacity!$B$5:$B$204,E$4),"")))</f>
        <v/>
      </c>
      <c r="F23" s="18">
        <f>IF($A23="","",IF(F$4="","",IFERROR(SUMIFS(Allocations!$D$5:$D$204,Allocations!$A$5:$A$204,$A23,Allocations!$C$5:$C$204,F$4)/SUMIFS(Capacity!$F$5:$F$204,Capacity!$A$5:$A$204,$A23,Capacity!$B$5:$B$204,F$4),"")))</f>
        <v/>
      </c>
      <c r="G23" s="18">
        <f>IF($A23="","",IF(G$4="","",IFERROR(SUMIFS(Allocations!$D$5:$D$204,Allocations!$A$5:$A$204,$A23,Allocations!$C$5:$C$204,G$4)/SUMIFS(Capacity!$F$5:$F$204,Capacity!$A$5:$A$204,$A23,Capacity!$B$5:$B$204,G$4),"")))</f>
        <v/>
      </c>
      <c r="H23" s="18">
        <f>IF($A23="","",IF(H$4="","",IFERROR(SUMIFS(Allocations!$D$5:$D$204,Allocations!$A$5:$A$204,$A23,Allocations!$C$5:$C$204,H$4)/SUMIFS(Capacity!$F$5:$F$204,Capacity!$A$5:$A$204,$A23,Capacity!$B$5:$B$204,H$4),"")))</f>
        <v/>
      </c>
      <c r="I23" s="18">
        <f>IF($A23="","",IF(I$4="","",IFERROR(SUMIFS(Allocations!$D$5:$D$204,Allocations!$A$5:$A$204,$A23,Allocations!$C$5:$C$204,I$4)/SUMIFS(Capacity!$F$5:$F$204,Capacity!$A$5:$A$204,$A23,Capacity!$B$5:$B$204,I$4),"")))</f>
        <v/>
      </c>
      <c r="J23" s="18">
        <f>IF($A23="","",IF(J$4="","",IFERROR(SUMIFS(Allocations!$D$5:$D$204,Allocations!$A$5:$A$204,$A23,Allocations!$C$5:$C$204,J$4)/SUMIFS(Capacity!$F$5:$F$204,Capacity!$A$5:$A$204,$A23,Capacity!$B$5:$B$204,J$4),"")))</f>
        <v/>
      </c>
      <c r="K23" s="18">
        <f>IF($A23="","",IF(K$4="","",IFERROR(SUMIFS(Allocations!$D$5:$D$204,Allocations!$A$5:$A$204,$A23,Allocations!$C$5:$C$204,K$4)/SUMIFS(Capacity!$F$5:$F$204,Capacity!$A$5:$A$204,$A23,Capacity!$B$5:$B$204,K$4),"")))</f>
        <v/>
      </c>
      <c r="L23" s="18">
        <f>IF($A23="","",IF(L$4="","",IFERROR(SUMIFS(Allocations!$D$5:$D$204,Allocations!$A$5:$A$204,$A23,Allocations!$C$5:$C$204,L$4)/SUMIFS(Capacity!$F$5:$F$204,Capacity!$A$5:$A$204,$A23,Capacity!$B$5:$B$204,L$4),"")))</f>
        <v/>
      </c>
      <c r="M23" s="18">
        <f>IF($A23="","",IF(M$4="","",IFERROR(SUMIFS(Allocations!$D$5:$D$204,Allocations!$A$5:$A$204,$A23,Allocations!$C$5:$C$204,M$4)/SUMIFS(Capacity!$F$5:$F$204,Capacity!$A$5:$A$204,$A23,Capacity!$B$5:$B$204,M$4),"")))</f>
        <v/>
      </c>
    </row>
    <row r="24">
      <c r="A24" s="9" t="n"/>
      <c r="B24" s="18">
        <f>IF($A24="","",IF(B$4="","",IFERROR(SUMIFS(Allocations!$D$5:$D$204,Allocations!$A$5:$A$204,$A24,Allocations!$C$5:$C$204,B$4)/SUMIFS(Capacity!$F$5:$F$204,Capacity!$A$5:$A$204,$A24,Capacity!$B$5:$B$204,B$4),"")))</f>
        <v/>
      </c>
      <c r="C24" s="18">
        <f>IF($A24="","",IF(C$4="","",IFERROR(SUMIFS(Allocations!$D$5:$D$204,Allocations!$A$5:$A$204,$A24,Allocations!$C$5:$C$204,C$4)/SUMIFS(Capacity!$F$5:$F$204,Capacity!$A$5:$A$204,$A24,Capacity!$B$5:$B$204,C$4),"")))</f>
        <v/>
      </c>
      <c r="D24" s="18">
        <f>IF($A24="","",IF(D$4="","",IFERROR(SUMIFS(Allocations!$D$5:$D$204,Allocations!$A$5:$A$204,$A24,Allocations!$C$5:$C$204,D$4)/SUMIFS(Capacity!$F$5:$F$204,Capacity!$A$5:$A$204,$A24,Capacity!$B$5:$B$204,D$4),"")))</f>
        <v/>
      </c>
      <c r="E24" s="18">
        <f>IF($A24="","",IF(E$4="","",IFERROR(SUMIFS(Allocations!$D$5:$D$204,Allocations!$A$5:$A$204,$A24,Allocations!$C$5:$C$204,E$4)/SUMIFS(Capacity!$F$5:$F$204,Capacity!$A$5:$A$204,$A24,Capacity!$B$5:$B$204,E$4),"")))</f>
        <v/>
      </c>
      <c r="F24" s="18">
        <f>IF($A24="","",IF(F$4="","",IFERROR(SUMIFS(Allocations!$D$5:$D$204,Allocations!$A$5:$A$204,$A24,Allocations!$C$5:$C$204,F$4)/SUMIFS(Capacity!$F$5:$F$204,Capacity!$A$5:$A$204,$A24,Capacity!$B$5:$B$204,F$4),"")))</f>
        <v/>
      </c>
      <c r="G24" s="18">
        <f>IF($A24="","",IF(G$4="","",IFERROR(SUMIFS(Allocations!$D$5:$D$204,Allocations!$A$5:$A$204,$A24,Allocations!$C$5:$C$204,G$4)/SUMIFS(Capacity!$F$5:$F$204,Capacity!$A$5:$A$204,$A24,Capacity!$B$5:$B$204,G$4),"")))</f>
        <v/>
      </c>
      <c r="H24" s="18">
        <f>IF($A24="","",IF(H$4="","",IFERROR(SUMIFS(Allocations!$D$5:$D$204,Allocations!$A$5:$A$204,$A24,Allocations!$C$5:$C$204,H$4)/SUMIFS(Capacity!$F$5:$F$204,Capacity!$A$5:$A$204,$A24,Capacity!$B$5:$B$204,H$4),"")))</f>
        <v/>
      </c>
      <c r="I24" s="18">
        <f>IF($A24="","",IF(I$4="","",IFERROR(SUMIFS(Allocations!$D$5:$D$204,Allocations!$A$5:$A$204,$A24,Allocations!$C$5:$C$204,I$4)/SUMIFS(Capacity!$F$5:$F$204,Capacity!$A$5:$A$204,$A24,Capacity!$B$5:$B$204,I$4),"")))</f>
        <v/>
      </c>
      <c r="J24" s="18">
        <f>IF($A24="","",IF(J$4="","",IFERROR(SUMIFS(Allocations!$D$5:$D$204,Allocations!$A$5:$A$204,$A24,Allocations!$C$5:$C$204,J$4)/SUMIFS(Capacity!$F$5:$F$204,Capacity!$A$5:$A$204,$A24,Capacity!$B$5:$B$204,J$4),"")))</f>
        <v/>
      </c>
      <c r="K24" s="18">
        <f>IF($A24="","",IF(K$4="","",IFERROR(SUMIFS(Allocations!$D$5:$D$204,Allocations!$A$5:$A$204,$A24,Allocations!$C$5:$C$204,K$4)/SUMIFS(Capacity!$F$5:$F$204,Capacity!$A$5:$A$204,$A24,Capacity!$B$5:$B$204,K$4),"")))</f>
        <v/>
      </c>
      <c r="L24" s="18">
        <f>IF($A24="","",IF(L$4="","",IFERROR(SUMIFS(Allocations!$D$5:$D$204,Allocations!$A$5:$A$204,$A24,Allocations!$C$5:$C$204,L$4)/SUMIFS(Capacity!$F$5:$F$204,Capacity!$A$5:$A$204,$A24,Capacity!$B$5:$B$204,L$4),"")))</f>
        <v/>
      </c>
      <c r="M24" s="18">
        <f>IF($A24="","",IF(M$4="","",IFERROR(SUMIFS(Allocations!$D$5:$D$204,Allocations!$A$5:$A$204,$A24,Allocations!$C$5:$C$204,M$4)/SUMIFS(Capacity!$F$5:$F$204,Capacity!$A$5:$A$204,$A24,Capacity!$B$5:$B$204,M$4),"")))</f>
        <v/>
      </c>
    </row>
    <row r="25">
      <c r="A25" s="9" t="n"/>
      <c r="B25" s="18">
        <f>IF($A25="","",IF(B$4="","",IFERROR(SUMIFS(Allocations!$D$5:$D$204,Allocations!$A$5:$A$204,$A25,Allocations!$C$5:$C$204,B$4)/SUMIFS(Capacity!$F$5:$F$204,Capacity!$A$5:$A$204,$A25,Capacity!$B$5:$B$204,B$4),"")))</f>
        <v/>
      </c>
      <c r="C25" s="18">
        <f>IF($A25="","",IF(C$4="","",IFERROR(SUMIFS(Allocations!$D$5:$D$204,Allocations!$A$5:$A$204,$A25,Allocations!$C$5:$C$204,C$4)/SUMIFS(Capacity!$F$5:$F$204,Capacity!$A$5:$A$204,$A25,Capacity!$B$5:$B$204,C$4),"")))</f>
        <v/>
      </c>
      <c r="D25" s="18">
        <f>IF($A25="","",IF(D$4="","",IFERROR(SUMIFS(Allocations!$D$5:$D$204,Allocations!$A$5:$A$204,$A25,Allocations!$C$5:$C$204,D$4)/SUMIFS(Capacity!$F$5:$F$204,Capacity!$A$5:$A$204,$A25,Capacity!$B$5:$B$204,D$4),"")))</f>
        <v/>
      </c>
      <c r="E25" s="18">
        <f>IF($A25="","",IF(E$4="","",IFERROR(SUMIFS(Allocations!$D$5:$D$204,Allocations!$A$5:$A$204,$A25,Allocations!$C$5:$C$204,E$4)/SUMIFS(Capacity!$F$5:$F$204,Capacity!$A$5:$A$204,$A25,Capacity!$B$5:$B$204,E$4),"")))</f>
        <v/>
      </c>
      <c r="F25" s="18">
        <f>IF($A25="","",IF(F$4="","",IFERROR(SUMIFS(Allocations!$D$5:$D$204,Allocations!$A$5:$A$204,$A25,Allocations!$C$5:$C$204,F$4)/SUMIFS(Capacity!$F$5:$F$204,Capacity!$A$5:$A$204,$A25,Capacity!$B$5:$B$204,F$4),"")))</f>
        <v/>
      </c>
      <c r="G25" s="18">
        <f>IF($A25="","",IF(G$4="","",IFERROR(SUMIFS(Allocations!$D$5:$D$204,Allocations!$A$5:$A$204,$A25,Allocations!$C$5:$C$204,G$4)/SUMIFS(Capacity!$F$5:$F$204,Capacity!$A$5:$A$204,$A25,Capacity!$B$5:$B$204,G$4),"")))</f>
        <v/>
      </c>
      <c r="H25" s="18">
        <f>IF($A25="","",IF(H$4="","",IFERROR(SUMIFS(Allocations!$D$5:$D$204,Allocations!$A$5:$A$204,$A25,Allocations!$C$5:$C$204,H$4)/SUMIFS(Capacity!$F$5:$F$204,Capacity!$A$5:$A$204,$A25,Capacity!$B$5:$B$204,H$4),"")))</f>
        <v/>
      </c>
      <c r="I25" s="18">
        <f>IF($A25="","",IF(I$4="","",IFERROR(SUMIFS(Allocations!$D$5:$D$204,Allocations!$A$5:$A$204,$A25,Allocations!$C$5:$C$204,I$4)/SUMIFS(Capacity!$F$5:$F$204,Capacity!$A$5:$A$204,$A25,Capacity!$B$5:$B$204,I$4),"")))</f>
        <v/>
      </c>
      <c r="J25" s="18">
        <f>IF($A25="","",IF(J$4="","",IFERROR(SUMIFS(Allocations!$D$5:$D$204,Allocations!$A$5:$A$204,$A25,Allocations!$C$5:$C$204,J$4)/SUMIFS(Capacity!$F$5:$F$204,Capacity!$A$5:$A$204,$A25,Capacity!$B$5:$B$204,J$4),"")))</f>
        <v/>
      </c>
      <c r="K25" s="18">
        <f>IF($A25="","",IF(K$4="","",IFERROR(SUMIFS(Allocations!$D$5:$D$204,Allocations!$A$5:$A$204,$A25,Allocations!$C$5:$C$204,K$4)/SUMIFS(Capacity!$F$5:$F$204,Capacity!$A$5:$A$204,$A25,Capacity!$B$5:$B$204,K$4),"")))</f>
        <v/>
      </c>
      <c r="L25" s="18">
        <f>IF($A25="","",IF(L$4="","",IFERROR(SUMIFS(Allocations!$D$5:$D$204,Allocations!$A$5:$A$204,$A25,Allocations!$C$5:$C$204,L$4)/SUMIFS(Capacity!$F$5:$F$204,Capacity!$A$5:$A$204,$A25,Capacity!$B$5:$B$204,L$4),"")))</f>
        <v/>
      </c>
      <c r="M25" s="18">
        <f>IF($A25="","",IF(M$4="","",IFERROR(SUMIFS(Allocations!$D$5:$D$204,Allocations!$A$5:$A$204,$A25,Allocations!$C$5:$C$204,M$4)/SUMIFS(Capacity!$F$5:$F$204,Capacity!$A$5:$A$204,$A25,Capacity!$B$5:$B$204,M$4),"")))</f>
        <v/>
      </c>
    </row>
    <row r="26">
      <c r="A26" s="9" t="n"/>
      <c r="B26" s="18">
        <f>IF($A26="","",IF(B$4="","",IFERROR(SUMIFS(Allocations!$D$5:$D$204,Allocations!$A$5:$A$204,$A26,Allocations!$C$5:$C$204,B$4)/SUMIFS(Capacity!$F$5:$F$204,Capacity!$A$5:$A$204,$A26,Capacity!$B$5:$B$204,B$4),"")))</f>
        <v/>
      </c>
      <c r="C26" s="18">
        <f>IF($A26="","",IF(C$4="","",IFERROR(SUMIFS(Allocations!$D$5:$D$204,Allocations!$A$5:$A$204,$A26,Allocations!$C$5:$C$204,C$4)/SUMIFS(Capacity!$F$5:$F$204,Capacity!$A$5:$A$204,$A26,Capacity!$B$5:$B$204,C$4),"")))</f>
        <v/>
      </c>
      <c r="D26" s="18">
        <f>IF($A26="","",IF(D$4="","",IFERROR(SUMIFS(Allocations!$D$5:$D$204,Allocations!$A$5:$A$204,$A26,Allocations!$C$5:$C$204,D$4)/SUMIFS(Capacity!$F$5:$F$204,Capacity!$A$5:$A$204,$A26,Capacity!$B$5:$B$204,D$4),"")))</f>
        <v/>
      </c>
      <c r="E26" s="18">
        <f>IF($A26="","",IF(E$4="","",IFERROR(SUMIFS(Allocations!$D$5:$D$204,Allocations!$A$5:$A$204,$A26,Allocations!$C$5:$C$204,E$4)/SUMIFS(Capacity!$F$5:$F$204,Capacity!$A$5:$A$204,$A26,Capacity!$B$5:$B$204,E$4),"")))</f>
        <v/>
      </c>
      <c r="F26" s="18">
        <f>IF($A26="","",IF(F$4="","",IFERROR(SUMIFS(Allocations!$D$5:$D$204,Allocations!$A$5:$A$204,$A26,Allocations!$C$5:$C$204,F$4)/SUMIFS(Capacity!$F$5:$F$204,Capacity!$A$5:$A$204,$A26,Capacity!$B$5:$B$204,F$4),"")))</f>
        <v/>
      </c>
      <c r="G26" s="18">
        <f>IF($A26="","",IF(G$4="","",IFERROR(SUMIFS(Allocations!$D$5:$D$204,Allocations!$A$5:$A$204,$A26,Allocations!$C$5:$C$204,G$4)/SUMIFS(Capacity!$F$5:$F$204,Capacity!$A$5:$A$204,$A26,Capacity!$B$5:$B$204,G$4),"")))</f>
        <v/>
      </c>
      <c r="H26" s="18">
        <f>IF($A26="","",IF(H$4="","",IFERROR(SUMIFS(Allocations!$D$5:$D$204,Allocations!$A$5:$A$204,$A26,Allocations!$C$5:$C$204,H$4)/SUMIFS(Capacity!$F$5:$F$204,Capacity!$A$5:$A$204,$A26,Capacity!$B$5:$B$204,H$4),"")))</f>
        <v/>
      </c>
      <c r="I26" s="18">
        <f>IF($A26="","",IF(I$4="","",IFERROR(SUMIFS(Allocations!$D$5:$D$204,Allocations!$A$5:$A$204,$A26,Allocations!$C$5:$C$204,I$4)/SUMIFS(Capacity!$F$5:$F$204,Capacity!$A$5:$A$204,$A26,Capacity!$B$5:$B$204,I$4),"")))</f>
        <v/>
      </c>
      <c r="J26" s="18">
        <f>IF($A26="","",IF(J$4="","",IFERROR(SUMIFS(Allocations!$D$5:$D$204,Allocations!$A$5:$A$204,$A26,Allocations!$C$5:$C$204,J$4)/SUMIFS(Capacity!$F$5:$F$204,Capacity!$A$5:$A$204,$A26,Capacity!$B$5:$B$204,J$4),"")))</f>
        <v/>
      </c>
      <c r="K26" s="18">
        <f>IF($A26="","",IF(K$4="","",IFERROR(SUMIFS(Allocations!$D$5:$D$204,Allocations!$A$5:$A$204,$A26,Allocations!$C$5:$C$204,K$4)/SUMIFS(Capacity!$F$5:$F$204,Capacity!$A$5:$A$204,$A26,Capacity!$B$5:$B$204,K$4),"")))</f>
        <v/>
      </c>
      <c r="L26" s="18">
        <f>IF($A26="","",IF(L$4="","",IFERROR(SUMIFS(Allocations!$D$5:$D$204,Allocations!$A$5:$A$204,$A26,Allocations!$C$5:$C$204,L$4)/SUMIFS(Capacity!$F$5:$F$204,Capacity!$A$5:$A$204,$A26,Capacity!$B$5:$B$204,L$4),"")))</f>
        <v/>
      </c>
      <c r="M26" s="18">
        <f>IF($A26="","",IF(M$4="","",IFERROR(SUMIFS(Allocations!$D$5:$D$204,Allocations!$A$5:$A$204,$A26,Allocations!$C$5:$C$204,M$4)/SUMIFS(Capacity!$F$5:$F$204,Capacity!$A$5:$A$204,$A26,Capacity!$B$5:$B$204,M$4),"")))</f>
        <v/>
      </c>
    </row>
    <row r="27">
      <c r="A27" s="9" t="n"/>
      <c r="B27" s="18">
        <f>IF($A27="","",IF(B$4="","",IFERROR(SUMIFS(Allocations!$D$5:$D$204,Allocations!$A$5:$A$204,$A27,Allocations!$C$5:$C$204,B$4)/SUMIFS(Capacity!$F$5:$F$204,Capacity!$A$5:$A$204,$A27,Capacity!$B$5:$B$204,B$4),"")))</f>
        <v/>
      </c>
      <c r="C27" s="18">
        <f>IF($A27="","",IF(C$4="","",IFERROR(SUMIFS(Allocations!$D$5:$D$204,Allocations!$A$5:$A$204,$A27,Allocations!$C$5:$C$204,C$4)/SUMIFS(Capacity!$F$5:$F$204,Capacity!$A$5:$A$204,$A27,Capacity!$B$5:$B$204,C$4),"")))</f>
        <v/>
      </c>
      <c r="D27" s="18">
        <f>IF($A27="","",IF(D$4="","",IFERROR(SUMIFS(Allocations!$D$5:$D$204,Allocations!$A$5:$A$204,$A27,Allocations!$C$5:$C$204,D$4)/SUMIFS(Capacity!$F$5:$F$204,Capacity!$A$5:$A$204,$A27,Capacity!$B$5:$B$204,D$4),"")))</f>
        <v/>
      </c>
      <c r="E27" s="18">
        <f>IF($A27="","",IF(E$4="","",IFERROR(SUMIFS(Allocations!$D$5:$D$204,Allocations!$A$5:$A$204,$A27,Allocations!$C$5:$C$204,E$4)/SUMIFS(Capacity!$F$5:$F$204,Capacity!$A$5:$A$204,$A27,Capacity!$B$5:$B$204,E$4),"")))</f>
        <v/>
      </c>
      <c r="F27" s="18">
        <f>IF($A27="","",IF(F$4="","",IFERROR(SUMIFS(Allocations!$D$5:$D$204,Allocations!$A$5:$A$204,$A27,Allocations!$C$5:$C$204,F$4)/SUMIFS(Capacity!$F$5:$F$204,Capacity!$A$5:$A$204,$A27,Capacity!$B$5:$B$204,F$4),"")))</f>
        <v/>
      </c>
      <c r="G27" s="18">
        <f>IF($A27="","",IF(G$4="","",IFERROR(SUMIFS(Allocations!$D$5:$D$204,Allocations!$A$5:$A$204,$A27,Allocations!$C$5:$C$204,G$4)/SUMIFS(Capacity!$F$5:$F$204,Capacity!$A$5:$A$204,$A27,Capacity!$B$5:$B$204,G$4),"")))</f>
        <v/>
      </c>
      <c r="H27" s="18">
        <f>IF($A27="","",IF(H$4="","",IFERROR(SUMIFS(Allocations!$D$5:$D$204,Allocations!$A$5:$A$204,$A27,Allocations!$C$5:$C$204,H$4)/SUMIFS(Capacity!$F$5:$F$204,Capacity!$A$5:$A$204,$A27,Capacity!$B$5:$B$204,H$4),"")))</f>
        <v/>
      </c>
      <c r="I27" s="18">
        <f>IF($A27="","",IF(I$4="","",IFERROR(SUMIFS(Allocations!$D$5:$D$204,Allocations!$A$5:$A$204,$A27,Allocations!$C$5:$C$204,I$4)/SUMIFS(Capacity!$F$5:$F$204,Capacity!$A$5:$A$204,$A27,Capacity!$B$5:$B$204,I$4),"")))</f>
        <v/>
      </c>
      <c r="J27" s="18">
        <f>IF($A27="","",IF(J$4="","",IFERROR(SUMIFS(Allocations!$D$5:$D$204,Allocations!$A$5:$A$204,$A27,Allocations!$C$5:$C$204,J$4)/SUMIFS(Capacity!$F$5:$F$204,Capacity!$A$5:$A$204,$A27,Capacity!$B$5:$B$204,J$4),"")))</f>
        <v/>
      </c>
      <c r="K27" s="18">
        <f>IF($A27="","",IF(K$4="","",IFERROR(SUMIFS(Allocations!$D$5:$D$204,Allocations!$A$5:$A$204,$A27,Allocations!$C$5:$C$204,K$4)/SUMIFS(Capacity!$F$5:$F$204,Capacity!$A$5:$A$204,$A27,Capacity!$B$5:$B$204,K$4),"")))</f>
        <v/>
      </c>
      <c r="L27" s="18">
        <f>IF($A27="","",IF(L$4="","",IFERROR(SUMIFS(Allocations!$D$5:$D$204,Allocations!$A$5:$A$204,$A27,Allocations!$C$5:$C$204,L$4)/SUMIFS(Capacity!$F$5:$F$204,Capacity!$A$5:$A$204,$A27,Capacity!$B$5:$B$204,L$4),"")))</f>
        <v/>
      </c>
      <c r="M27" s="18">
        <f>IF($A27="","",IF(M$4="","",IFERROR(SUMIFS(Allocations!$D$5:$D$204,Allocations!$A$5:$A$204,$A27,Allocations!$C$5:$C$204,M$4)/SUMIFS(Capacity!$F$5:$F$204,Capacity!$A$5:$A$204,$A27,Capacity!$B$5:$B$204,M$4),"")))</f>
        <v/>
      </c>
    </row>
    <row r="28">
      <c r="A28" s="9" t="n"/>
      <c r="B28" s="18">
        <f>IF($A28="","",IF(B$4="","",IFERROR(SUMIFS(Allocations!$D$5:$D$204,Allocations!$A$5:$A$204,$A28,Allocations!$C$5:$C$204,B$4)/SUMIFS(Capacity!$F$5:$F$204,Capacity!$A$5:$A$204,$A28,Capacity!$B$5:$B$204,B$4),"")))</f>
        <v/>
      </c>
      <c r="C28" s="18">
        <f>IF($A28="","",IF(C$4="","",IFERROR(SUMIFS(Allocations!$D$5:$D$204,Allocations!$A$5:$A$204,$A28,Allocations!$C$5:$C$204,C$4)/SUMIFS(Capacity!$F$5:$F$204,Capacity!$A$5:$A$204,$A28,Capacity!$B$5:$B$204,C$4),"")))</f>
        <v/>
      </c>
      <c r="D28" s="18">
        <f>IF($A28="","",IF(D$4="","",IFERROR(SUMIFS(Allocations!$D$5:$D$204,Allocations!$A$5:$A$204,$A28,Allocations!$C$5:$C$204,D$4)/SUMIFS(Capacity!$F$5:$F$204,Capacity!$A$5:$A$204,$A28,Capacity!$B$5:$B$204,D$4),"")))</f>
        <v/>
      </c>
      <c r="E28" s="18">
        <f>IF($A28="","",IF(E$4="","",IFERROR(SUMIFS(Allocations!$D$5:$D$204,Allocations!$A$5:$A$204,$A28,Allocations!$C$5:$C$204,E$4)/SUMIFS(Capacity!$F$5:$F$204,Capacity!$A$5:$A$204,$A28,Capacity!$B$5:$B$204,E$4),"")))</f>
        <v/>
      </c>
      <c r="F28" s="18">
        <f>IF($A28="","",IF(F$4="","",IFERROR(SUMIFS(Allocations!$D$5:$D$204,Allocations!$A$5:$A$204,$A28,Allocations!$C$5:$C$204,F$4)/SUMIFS(Capacity!$F$5:$F$204,Capacity!$A$5:$A$204,$A28,Capacity!$B$5:$B$204,F$4),"")))</f>
        <v/>
      </c>
      <c r="G28" s="18">
        <f>IF($A28="","",IF(G$4="","",IFERROR(SUMIFS(Allocations!$D$5:$D$204,Allocations!$A$5:$A$204,$A28,Allocations!$C$5:$C$204,G$4)/SUMIFS(Capacity!$F$5:$F$204,Capacity!$A$5:$A$204,$A28,Capacity!$B$5:$B$204,G$4),"")))</f>
        <v/>
      </c>
      <c r="H28" s="18">
        <f>IF($A28="","",IF(H$4="","",IFERROR(SUMIFS(Allocations!$D$5:$D$204,Allocations!$A$5:$A$204,$A28,Allocations!$C$5:$C$204,H$4)/SUMIFS(Capacity!$F$5:$F$204,Capacity!$A$5:$A$204,$A28,Capacity!$B$5:$B$204,H$4),"")))</f>
        <v/>
      </c>
      <c r="I28" s="18">
        <f>IF($A28="","",IF(I$4="","",IFERROR(SUMIFS(Allocations!$D$5:$D$204,Allocations!$A$5:$A$204,$A28,Allocations!$C$5:$C$204,I$4)/SUMIFS(Capacity!$F$5:$F$204,Capacity!$A$5:$A$204,$A28,Capacity!$B$5:$B$204,I$4),"")))</f>
        <v/>
      </c>
      <c r="J28" s="18">
        <f>IF($A28="","",IF(J$4="","",IFERROR(SUMIFS(Allocations!$D$5:$D$204,Allocations!$A$5:$A$204,$A28,Allocations!$C$5:$C$204,J$4)/SUMIFS(Capacity!$F$5:$F$204,Capacity!$A$5:$A$204,$A28,Capacity!$B$5:$B$204,J$4),"")))</f>
        <v/>
      </c>
      <c r="K28" s="18">
        <f>IF($A28="","",IF(K$4="","",IFERROR(SUMIFS(Allocations!$D$5:$D$204,Allocations!$A$5:$A$204,$A28,Allocations!$C$5:$C$204,K$4)/SUMIFS(Capacity!$F$5:$F$204,Capacity!$A$5:$A$204,$A28,Capacity!$B$5:$B$204,K$4),"")))</f>
        <v/>
      </c>
      <c r="L28" s="18">
        <f>IF($A28="","",IF(L$4="","",IFERROR(SUMIFS(Allocations!$D$5:$D$204,Allocations!$A$5:$A$204,$A28,Allocations!$C$5:$C$204,L$4)/SUMIFS(Capacity!$F$5:$F$204,Capacity!$A$5:$A$204,$A28,Capacity!$B$5:$B$204,L$4),"")))</f>
        <v/>
      </c>
      <c r="M28" s="18">
        <f>IF($A28="","",IF(M$4="","",IFERROR(SUMIFS(Allocations!$D$5:$D$204,Allocations!$A$5:$A$204,$A28,Allocations!$C$5:$C$204,M$4)/SUMIFS(Capacity!$F$5:$F$204,Capacity!$A$5:$A$204,$A28,Capacity!$B$5:$B$204,M$4),"")))</f>
        <v/>
      </c>
    </row>
    <row r="29">
      <c r="A29" s="9" t="n"/>
      <c r="B29" s="18">
        <f>IF($A29="","",IF(B$4="","",IFERROR(SUMIFS(Allocations!$D$5:$D$204,Allocations!$A$5:$A$204,$A29,Allocations!$C$5:$C$204,B$4)/SUMIFS(Capacity!$F$5:$F$204,Capacity!$A$5:$A$204,$A29,Capacity!$B$5:$B$204,B$4),"")))</f>
        <v/>
      </c>
      <c r="C29" s="18">
        <f>IF($A29="","",IF(C$4="","",IFERROR(SUMIFS(Allocations!$D$5:$D$204,Allocations!$A$5:$A$204,$A29,Allocations!$C$5:$C$204,C$4)/SUMIFS(Capacity!$F$5:$F$204,Capacity!$A$5:$A$204,$A29,Capacity!$B$5:$B$204,C$4),"")))</f>
        <v/>
      </c>
      <c r="D29" s="18">
        <f>IF($A29="","",IF(D$4="","",IFERROR(SUMIFS(Allocations!$D$5:$D$204,Allocations!$A$5:$A$204,$A29,Allocations!$C$5:$C$204,D$4)/SUMIFS(Capacity!$F$5:$F$204,Capacity!$A$5:$A$204,$A29,Capacity!$B$5:$B$204,D$4),"")))</f>
        <v/>
      </c>
      <c r="E29" s="18">
        <f>IF($A29="","",IF(E$4="","",IFERROR(SUMIFS(Allocations!$D$5:$D$204,Allocations!$A$5:$A$204,$A29,Allocations!$C$5:$C$204,E$4)/SUMIFS(Capacity!$F$5:$F$204,Capacity!$A$5:$A$204,$A29,Capacity!$B$5:$B$204,E$4),"")))</f>
        <v/>
      </c>
      <c r="F29" s="18">
        <f>IF($A29="","",IF(F$4="","",IFERROR(SUMIFS(Allocations!$D$5:$D$204,Allocations!$A$5:$A$204,$A29,Allocations!$C$5:$C$204,F$4)/SUMIFS(Capacity!$F$5:$F$204,Capacity!$A$5:$A$204,$A29,Capacity!$B$5:$B$204,F$4),"")))</f>
        <v/>
      </c>
      <c r="G29" s="18">
        <f>IF($A29="","",IF(G$4="","",IFERROR(SUMIFS(Allocations!$D$5:$D$204,Allocations!$A$5:$A$204,$A29,Allocations!$C$5:$C$204,G$4)/SUMIFS(Capacity!$F$5:$F$204,Capacity!$A$5:$A$204,$A29,Capacity!$B$5:$B$204,G$4),"")))</f>
        <v/>
      </c>
      <c r="H29" s="18">
        <f>IF($A29="","",IF(H$4="","",IFERROR(SUMIFS(Allocations!$D$5:$D$204,Allocations!$A$5:$A$204,$A29,Allocations!$C$5:$C$204,H$4)/SUMIFS(Capacity!$F$5:$F$204,Capacity!$A$5:$A$204,$A29,Capacity!$B$5:$B$204,H$4),"")))</f>
        <v/>
      </c>
      <c r="I29" s="18">
        <f>IF($A29="","",IF(I$4="","",IFERROR(SUMIFS(Allocations!$D$5:$D$204,Allocations!$A$5:$A$204,$A29,Allocations!$C$5:$C$204,I$4)/SUMIFS(Capacity!$F$5:$F$204,Capacity!$A$5:$A$204,$A29,Capacity!$B$5:$B$204,I$4),"")))</f>
        <v/>
      </c>
      <c r="J29" s="18">
        <f>IF($A29="","",IF(J$4="","",IFERROR(SUMIFS(Allocations!$D$5:$D$204,Allocations!$A$5:$A$204,$A29,Allocations!$C$5:$C$204,J$4)/SUMIFS(Capacity!$F$5:$F$204,Capacity!$A$5:$A$204,$A29,Capacity!$B$5:$B$204,J$4),"")))</f>
        <v/>
      </c>
      <c r="K29" s="18">
        <f>IF($A29="","",IF(K$4="","",IFERROR(SUMIFS(Allocations!$D$5:$D$204,Allocations!$A$5:$A$204,$A29,Allocations!$C$5:$C$204,K$4)/SUMIFS(Capacity!$F$5:$F$204,Capacity!$A$5:$A$204,$A29,Capacity!$B$5:$B$204,K$4),"")))</f>
        <v/>
      </c>
      <c r="L29" s="18">
        <f>IF($A29="","",IF(L$4="","",IFERROR(SUMIFS(Allocations!$D$5:$D$204,Allocations!$A$5:$A$204,$A29,Allocations!$C$5:$C$204,L$4)/SUMIFS(Capacity!$F$5:$F$204,Capacity!$A$5:$A$204,$A29,Capacity!$B$5:$B$204,L$4),"")))</f>
        <v/>
      </c>
      <c r="M29" s="18">
        <f>IF($A29="","",IF(M$4="","",IFERROR(SUMIFS(Allocations!$D$5:$D$204,Allocations!$A$5:$A$204,$A29,Allocations!$C$5:$C$204,M$4)/SUMIFS(Capacity!$F$5:$F$204,Capacity!$A$5:$A$204,$A29,Capacity!$B$5:$B$204,M$4),"")))</f>
        <v/>
      </c>
    </row>
    <row r="30">
      <c r="A30" s="9" t="n"/>
      <c r="B30" s="18">
        <f>IF($A30="","",IF(B$4="","",IFERROR(SUMIFS(Allocations!$D$5:$D$204,Allocations!$A$5:$A$204,$A30,Allocations!$C$5:$C$204,B$4)/SUMIFS(Capacity!$F$5:$F$204,Capacity!$A$5:$A$204,$A30,Capacity!$B$5:$B$204,B$4),"")))</f>
        <v/>
      </c>
      <c r="C30" s="18">
        <f>IF($A30="","",IF(C$4="","",IFERROR(SUMIFS(Allocations!$D$5:$D$204,Allocations!$A$5:$A$204,$A30,Allocations!$C$5:$C$204,C$4)/SUMIFS(Capacity!$F$5:$F$204,Capacity!$A$5:$A$204,$A30,Capacity!$B$5:$B$204,C$4),"")))</f>
        <v/>
      </c>
      <c r="D30" s="18">
        <f>IF($A30="","",IF(D$4="","",IFERROR(SUMIFS(Allocations!$D$5:$D$204,Allocations!$A$5:$A$204,$A30,Allocations!$C$5:$C$204,D$4)/SUMIFS(Capacity!$F$5:$F$204,Capacity!$A$5:$A$204,$A30,Capacity!$B$5:$B$204,D$4),"")))</f>
        <v/>
      </c>
      <c r="E30" s="18">
        <f>IF($A30="","",IF(E$4="","",IFERROR(SUMIFS(Allocations!$D$5:$D$204,Allocations!$A$5:$A$204,$A30,Allocations!$C$5:$C$204,E$4)/SUMIFS(Capacity!$F$5:$F$204,Capacity!$A$5:$A$204,$A30,Capacity!$B$5:$B$204,E$4),"")))</f>
        <v/>
      </c>
      <c r="F30" s="18">
        <f>IF($A30="","",IF(F$4="","",IFERROR(SUMIFS(Allocations!$D$5:$D$204,Allocations!$A$5:$A$204,$A30,Allocations!$C$5:$C$204,F$4)/SUMIFS(Capacity!$F$5:$F$204,Capacity!$A$5:$A$204,$A30,Capacity!$B$5:$B$204,F$4),"")))</f>
        <v/>
      </c>
      <c r="G30" s="18">
        <f>IF($A30="","",IF(G$4="","",IFERROR(SUMIFS(Allocations!$D$5:$D$204,Allocations!$A$5:$A$204,$A30,Allocations!$C$5:$C$204,G$4)/SUMIFS(Capacity!$F$5:$F$204,Capacity!$A$5:$A$204,$A30,Capacity!$B$5:$B$204,G$4),"")))</f>
        <v/>
      </c>
      <c r="H30" s="18">
        <f>IF($A30="","",IF(H$4="","",IFERROR(SUMIFS(Allocations!$D$5:$D$204,Allocations!$A$5:$A$204,$A30,Allocations!$C$5:$C$204,H$4)/SUMIFS(Capacity!$F$5:$F$204,Capacity!$A$5:$A$204,$A30,Capacity!$B$5:$B$204,H$4),"")))</f>
        <v/>
      </c>
      <c r="I30" s="18">
        <f>IF($A30="","",IF(I$4="","",IFERROR(SUMIFS(Allocations!$D$5:$D$204,Allocations!$A$5:$A$204,$A30,Allocations!$C$5:$C$204,I$4)/SUMIFS(Capacity!$F$5:$F$204,Capacity!$A$5:$A$204,$A30,Capacity!$B$5:$B$204,I$4),"")))</f>
        <v/>
      </c>
      <c r="J30" s="18">
        <f>IF($A30="","",IF(J$4="","",IFERROR(SUMIFS(Allocations!$D$5:$D$204,Allocations!$A$5:$A$204,$A30,Allocations!$C$5:$C$204,J$4)/SUMIFS(Capacity!$F$5:$F$204,Capacity!$A$5:$A$204,$A30,Capacity!$B$5:$B$204,J$4),"")))</f>
        <v/>
      </c>
      <c r="K30" s="18">
        <f>IF($A30="","",IF(K$4="","",IFERROR(SUMIFS(Allocations!$D$5:$D$204,Allocations!$A$5:$A$204,$A30,Allocations!$C$5:$C$204,K$4)/SUMIFS(Capacity!$F$5:$F$204,Capacity!$A$5:$A$204,$A30,Capacity!$B$5:$B$204,K$4),"")))</f>
        <v/>
      </c>
      <c r="L30" s="18">
        <f>IF($A30="","",IF(L$4="","",IFERROR(SUMIFS(Allocations!$D$5:$D$204,Allocations!$A$5:$A$204,$A30,Allocations!$C$5:$C$204,L$4)/SUMIFS(Capacity!$F$5:$F$204,Capacity!$A$5:$A$204,$A30,Capacity!$B$5:$B$204,L$4),"")))</f>
        <v/>
      </c>
      <c r="M30" s="18">
        <f>IF($A30="","",IF(M$4="","",IFERROR(SUMIFS(Allocations!$D$5:$D$204,Allocations!$A$5:$A$204,$A30,Allocations!$C$5:$C$204,M$4)/SUMIFS(Capacity!$F$5:$F$204,Capacity!$A$5:$A$204,$A30,Capacity!$B$5:$B$204,M$4),"")))</f>
        <v/>
      </c>
    </row>
    <row r="31">
      <c r="A31" s="9" t="n"/>
      <c r="B31" s="18">
        <f>IF($A31="","",IF(B$4="","",IFERROR(SUMIFS(Allocations!$D$5:$D$204,Allocations!$A$5:$A$204,$A31,Allocations!$C$5:$C$204,B$4)/SUMIFS(Capacity!$F$5:$F$204,Capacity!$A$5:$A$204,$A31,Capacity!$B$5:$B$204,B$4),"")))</f>
        <v/>
      </c>
      <c r="C31" s="18">
        <f>IF($A31="","",IF(C$4="","",IFERROR(SUMIFS(Allocations!$D$5:$D$204,Allocations!$A$5:$A$204,$A31,Allocations!$C$5:$C$204,C$4)/SUMIFS(Capacity!$F$5:$F$204,Capacity!$A$5:$A$204,$A31,Capacity!$B$5:$B$204,C$4),"")))</f>
        <v/>
      </c>
      <c r="D31" s="18">
        <f>IF($A31="","",IF(D$4="","",IFERROR(SUMIFS(Allocations!$D$5:$D$204,Allocations!$A$5:$A$204,$A31,Allocations!$C$5:$C$204,D$4)/SUMIFS(Capacity!$F$5:$F$204,Capacity!$A$5:$A$204,$A31,Capacity!$B$5:$B$204,D$4),"")))</f>
        <v/>
      </c>
      <c r="E31" s="18">
        <f>IF($A31="","",IF(E$4="","",IFERROR(SUMIFS(Allocations!$D$5:$D$204,Allocations!$A$5:$A$204,$A31,Allocations!$C$5:$C$204,E$4)/SUMIFS(Capacity!$F$5:$F$204,Capacity!$A$5:$A$204,$A31,Capacity!$B$5:$B$204,E$4),"")))</f>
        <v/>
      </c>
      <c r="F31" s="18">
        <f>IF($A31="","",IF(F$4="","",IFERROR(SUMIFS(Allocations!$D$5:$D$204,Allocations!$A$5:$A$204,$A31,Allocations!$C$5:$C$204,F$4)/SUMIFS(Capacity!$F$5:$F$204,Capacity!$A$5:$A$204,$A31,Capacity!$B$5:$B$204,F$4),"")))</f>
        <v/>
      </c>
      <c r="G31" s="18">
        <f>IF($A31="","",IF(G$4="","",IFERROR(SUMIFS(Allocations!$D$5:$D$204,Allocations!$A$5:$A$204,$A31,Allocations!$C$5:$C$204,G$4)/SUMIFS(Capacity!$F$5:$F$204,Capacity!$A$5:$A$204,$A31,Capacity!$B$5:$B$204,G$4),"")))</f>
        <v/>
      </c>
      <c r="H31" s="18">
        <f>IF($A31="","",IF(H$4="","",IFERROR(SUMIFS(Allocations!$D$5:$D$204,Allocations!$A$5:$A$204,$A31,Allocations!$C$5:$C$204,H$4)/SUMIFS(Capacity!$F$5:$F$204,Capacity!$A$5:$A$204,$A31,Capacity!$B$5:$B$204,H$4),"")))</f>
        <v/>
      </c>
      <c r="I31" s="18">
        <f>IF($A31="","",IF(I$4="","",IFERROR(SUMIFS(Allocations!$D$5:$D$204,Allocations!$A$5:$A$204,$A31,Allocations!$C$5:$C$204,I$4)/SUMIFS(Capacity!$F$5:$F$204,Capacity!$A$5:$A$204,$A31,Capacity!$B$5:$B$204,I$4),"")))</f>
        <v/>
      </c>
      <c r="J31" s="18">
        <f>IF($A31="","",IF(J$4="","",IFERROR(SUMIFS(Allocations!$D$5:$D$204,Allocations!$A$5:$A$204,$A31,Allocations!$C$5:$C$204,J$4)/SUMIFS(Capacity!$F$5:$F$204,Capacity!$A$5:$A$204,$A31,Capacity!$B$5:$B$204,J$4),"")))</f>
        <v/>
      </c>
      <c r="K31" s="18">
        <f>IF($A31="","",IF(K$4="","",IFERROR(SUMIFS(Allocations!$D$5:$D$204,Allocations!$A$5:$A$204,$A31,Allocations!$C$5:$C$204,K$4)/SUMIFS(Capacity!$F$5:$F$204,Capacity!$A$5:$A$204,$A31,Capacity!$B$5:$B$204,K$4),"")))</f>
        <v/>
      </c>
      <c r="L31" s="18">
        <f>IF($A31="","",IF(L$4="","",IFERROR(SUMIFS(Allocations!$D$5:$D$204,Allocations!$A$5:$A$204,$A31,Allocations!$C$5:$C$204,L$4)/SUMIFS(Capacity!$F$5:$F$204,Capacity!$A$5:$A$204,$A31,Capacity!$B$5:$B$204,L$4),"")))</f>
        <v/>
      </c>
      <c r="M31" s="18">
        <f>IF($A31="","",IF(M$4="","",IFERROR(SUMIFS(Allocations!$D$5:$D$204,Allocations!$A$5:$A$204,$A31,Allocations!$C$5:$C$204,M$4)/SUMIFS(Capacity!$F$5:$F$204,Capacity!$A$5:$A$204,$A31,Capacity!$B$5:$B$204,M$4),"")))</f>
        <v/>
      </c>
    </row>
    <row r="32">
      <c r="A32" s="9" t="n"/>
      <c r="B32" s="18">
        <f>IF($A32="","",IF(B$4="","",IFERROR(SUMIFS(Allocations!$D$5:$D$204,Allocations!$A$5:$A$204,$A32,Allocations!$C$5:$C$204,B$4)/SUMIFS(Capacity!$F$5:$F$204,Capacity!$A$5:$A$204,$A32,Capacity!$B$5:$B$204,B$4),"")))</f>
        <v/>
      </c>
      <c r="C32" s="18">
        <f>IF($A32="","",IF(C$4="","",IFERROR(SUMIFS(Allocations!$D$5:$D$204,Allocations!$A$5:$A$204,$A32,Allocations!$C$5:$C$204,C$4)/SUMIFS(Capacity!$F$5:$F$204,Capacity!$A$5:$A$204,$A32,Capacity!$B$5:$B$204,C$4),"")))</f>
        <v/>
      </c>
      <c r="D32" s="18">
        <f>IF($A32="","",IF(D$4="","",IFERROR(SUMIFS(Allocations!$D$5:$D$204,Allocations!$A$5:$A$204,$A32,Allocations!$C$5:$C$204,D$4)/SUMIFS(Capacity!$F$5:$F$204,Capacity!$A$5:$A$204,$A32,Capacity!$B$5:$B$204,D$4),"")))</f>
        <v/>
      </c>
      <c r="E32" s="18">
        <f>IF($A32="","",IF(E$4="","",IFERROR(SUMIFS(Allocations!$D$5:$D$204,Allocations!$A$5:$A$204,$A32,Allocations!$C$5:$C$204,E$4)/SUMIFS(Capacity!$F$5:$F$204,Capacity!$A$5:$A$204,$A32,Capacity!$B$5:$B$204,E$4),"")))</f>
        <v/>
      </c>
      <c r="F32" s="18">
        <f>IF($A32="","",IF(F$4="","",IFERROR(SUMIFS(Allocations!$D$5:$D$204,Allocations!$A$5:$A$204,$A32,Allocations!$C$5:$C$204,F$4)/SUMIFS(Capacity!$F$5:$F$204,Capacity!$A$5:$A$204,$A32,Capacity!$B$5:$B$204,F$4),"")))</f>
        <v/>
      </c>
      <c r="G32" s="18">
        <f>IF($A32="","",IF(G$4="","",IFERROR(SUMIFS(Allocations!$D$5:$D$204,Allocations!$A$5:$A$204,$A32,Allocations!$C$5:$C$204,G$4)/SUMIFS(Capacity!$F$5:$F$204,Capacity!$A$5:$A$204,$A32,Capacity!$B$5:$B$204,G$4),"")))</f>
        <v/>
      </c>
      <c r="H32" s="18">
        <f>IF($A32="","",IF(H$4="","",IFERROR(SUMIFS(Allocations!$D$5:$D$204,Allocations!$A$5:$A$204,$A32,Allocations!$C$5:$C$204,H$4)/SUMIFS(Capacity!$F$5:$F$204,Capacity!$A$5:$A$204,$A32,Capacity!$B$5:$B$204,H$4),"")))</f>
        <v/>
      </c>
      <c r="I32" s="18">
        <f>IF($A32="","",IF(I$4="","",IFERROR(SUMIFS(Allocations!$D$5:$D$204,Allocations!$A$5:$A$204,$A32,Allocations!$C$5:$C$204,I$4)/SUMIFS(Capacity!$F$5:$F$204,Capacity!$A$5:$A$204,$A32,Capacity!$B$5:$B$204,I$4),"")))</f>
        <v/>
      </c>
      <c r="J32" s="18">
        <f>IF($A32="","",IF(J$4="","",IFERROR(SUMIFS(Allocations!$D$5:$D$204,Allocations!$A$5:$A$204,$A32,Allocations!$C$5:$C$204,J$4)/SUMIFS(Capacity!$F$5:$F$204,Capacity!$A$5:$A$204,$A32,Capacity!$B$5:$B$204,J$4),"")))</f>
        <v/>
      </c>
      <c r="K32" s="18">
        <f>IF($A32="","",IF(K$4="","",IFERROR(SUMIFS(Allocations!$D$5:$D$204,Allocations!$A$5:$A$204,$A32,Allocations!$C$5:$C$204,K$4)/SUMIFS(Capacity!$F$5:$F$204,Capacity!$A$5:$A$204,$A32,Capacity!$B$5:$B$204,K$4),"")))</f>
        <v/>
      </c>
      <c r="L32" s="18">
        <f>IF($A32="","",IF(L$4="","",IFERROR(SUMIFS(Allocations!$D$5:$D$204,Allocations!$A$5:$A$204,$A32,Allocations!$C$5:$C$204,L$4)/SUMIFS(Capacity!$F$5:$F$204,Capacity!$A$5:$A$204,$A32,Capacity!$B$5:$B$204,L$4),"")))</f>
        <v/>
      </c>
      <c r="M32" s="18">
        <f>IF($A32="","",IF(M$4="","",IFERROR(SUMIFS(Allocations!$D$5:$D$204,Allocations!$A$5:$A$204,$A32,Allocations!$C$5:$C$204,M$4)/SUMIFS(Capacity!$F$5:$F$204,Capacity!$A$5:$A$204,$A32,Capacity!$B$5:$B$204,M$4),"")))</f>
        <v/>
      </c>
    </row>
    <row r="33">
      <c r="A33" s="9" t="n"/>
      <c r="B33" s="18">
        <f>IF($A33="","",IF(B$4="","",IFERROR(SUMIFS(Allocations!$D$5:$D$204,Allocations!$A$5:$A$204,$A33,Allocations!$C$5:$C$204,B$4)/SUMIFS(Capacity!$F$5:$F$204,Capacity!$A$5:$A$204,$A33,Capacity!$B$5:$B$204,B$4),"")))</f>
        <v/>
      </c>
      <c r="C33" s="18">
        <f>IF($A33="","",IF(C$4="","",IFERROR(SUMIFS(Allocations!$D$5:$D$204,Allocations!$A$5:$A$204,$A33,Allocations!$C$5:$C$204,C$4)/SUMIFS(Capacity!$F$5:$F$204,Capacity!$A$5:$A$204,$A33,Capacity!$B$5:$B$204,C$4),"")))</f>
        <v/>
      </c>
      <c r="D33" s="18">
        <f>IF($A33="","",IF(D$4="","",IFERROR(SUMIFS(Allocations!$D$5:$D$204,Allocations!$A$5:$A$204,$A33,Allocations!$C$5:$C$204,D$4)/SUMIFS(Capacity!$F$5:$F$204,Capacity!$A$5:$A$204,$A33,Capacity!$B$5:$B$204,D$4),"")))</f>
        <v/>
      </c>
      <c r="E33" s="18">
        <f>IF($A33="","",IF(E$4="","",IFERROR(SUMIFS(Allocations!$D$5:$D$204,Allocations!$A$5:$A$204,$A33,Allocations!$C$5:$C$204,E$4)/SUMIFS(Capacity!$F$5:$F$204,Capacity!$A$5:$A$204,$A33,Capacity!$B$5:$B$204,E$4),"")))</f>
        <v/>
      </c>
      <c r="F33" s="18">
        <f>IF($A33="","",IF(F$4="","",IFERROR(SUMIFS(Allocations!$D$5:$D$204,Allocations!$A$5:$A$204,$A33,Allocations!$C$5:$C$204,F$4)/SUMIFS(Capacity!$F$5:$F$204,Capacity!$A$5:$A$204,$A33,Capacity!$B$5:$B$204,F$4),"")))</f>
        <v/>
      </c>
      <c r="G33" s="18">
        <f>IF($A33="","",IF(G$4="","",IFERROR(SUMIFS(Allocations!$D$5:$D$204,Allocations!$A$5:$A$204,$A33,Allocations!$C$5:$C$204,G$4)/SUMIFS(Capacity!$F$5:$F$204,Capacity!$A$5:$A$204,$A33,Capacity!$B$5:$B$204,G$4),"")))</f>
        <v/>
      </c>
      <c r="H33" s="18">
        <f>IF($A33="","",IF(H$4="","",IFERROR(SUMIFS(Allocations!$D$5:$D$204,Allocations!$A$5:$A$204,$A33,Allocations!$C$5:$C$204,H$4)/SUMIFS(Capacity!$F$5:$F$204,Capacity!$A$5:$A$204,$A33,Capacity!$B$5:$B$204,H$4),"")))</f>
        <v/>
      </c>
      <c r="I33" s="18">
        <f>IF($A33="","",IF(I$4="","",IFERROR(SUMIFS(Allocations!$D$5:$D$204,Allocations!$A$5:$A$204,$A33,Allocations!$C$5:$C$204,I$4)/SUMIFS(Capacity!$F$5:$F$204,Capacity!$A$5:$A$204,$A33,Capacity!$B$5:$B$204,I$4),"")))</f>
        <v/>
      </c>
      <c r="J33" s="18">
        <f>IF($A33="","",IF(J$4="","",IFERROR(SUMIFS(Allocations!$D$5:$D$204,Allocations!$A$5:$A$204,$A33,Allocations!$C$5:$C$204,J$4)/SUMIFS(Capacity!$F$5:$F$204,Capacity!$A$5:$A$204,$A33,Capacity!$B$5:$B$204,J$4),"")))</f>
        <v/>
      </c>
      <c r="K33" s="18">
        <f>IF($A33="","",IF(K$4="","",IFERROR(SUMIFS(Allocations!$D$5:$D$204,Allocations!$A$5:$A$204,$A33,Allocations!$C$5:$C$204,K$4)/SUMIFS(Capacity!$F$5:$F$204,Capacity!$A$5:$A$204,$A33,Capacity!$B$5:$B$204,K$4),"")))</f>
        <v/>
      </c>
      <c r="L33" s="18">
        <f>IF($A33="","",IF(L$4="","",IFERROR(SUMIFS(Allocations!$D$5:$D$204,Allocations!$A$5:$A$204,$A33,Allocations!$C$5:$C$204,L$4)/SUMIFS(Capacity!$F$5:$F$204,Capacity!$A$5:$A$204,$A33,Capacity!$B$5:$B$204,L$4),"")))</f>
        <v/>
      </c>
      <c r="M33" s="18">
        <f>IF($A33="","",IF(M$4="","",IFERROR(SUMIFS(Allocations!$D$5:$D$204,Allocations!$A$5:$A$204,$A33,Allocations!$C$5:$C$204,M$4)/SUMIFS(Capacity!$F$5:$F$204,Capacity!$A$5:$A$204,$A33,Capacity!$B$5:$B$204,M$4),"")))</f>
        <v/>
      </c>
    </row>
    <row r="34">
      <c r="A34" s="9" t="n"/>
      <c r="B34" s="18">
        <f>IF($A34="","",IF(B$4="","",IFERROR(SUMIFS(Allocations!$D$5:$D$204,Allocations!$A$5:$A$204,$A34,Allocations!$C$5:$C$204,B$4)/SUMIFS(Capacity!$F$5:$F$204,Capacity!$A$5:$A$204,$A34,Capacity!$B$5:$B$204,B$4),"")))</f>
        <v/>
      </c>
      <c r="C34" s="18">
        <f>IF($A34="","",IF(C$4="","",IFERROR(SUMIFS(Allocations!$D$5:$D$204,Allocations!$A$5:$A$204,$A34,Allocations!$C$5:$C$204,C$4)/SUMIFS(Capacity!$F$5:$F$204,Capacity!$A$5:$A$204,$A34,Capacity!$B$5:$B$204,C$4),"")))</f>
        <v/>
      </c>
      <c r="D34" s="18">
        <f>IF($A34="","",IF(D$4="","",IFERROR(SUMIFS(Allocations!$D$5:$D$204,Allocations!$A$5:$A$204,$A34,Allocations!$C$5:$C$204,D$4)/SUMIFS(Capacity!$F$5:$F$204,Capacity!$A$5:$A$204,$A34,Capacity!$B$5:$B$204,D$4),"")))</f>
        <v/>
      </c>
      <c r="E34" s="18">
        <f>IF($A34="","",IF(E$4="","",IFERROR(SUMIFS(Allocations!$D$5:$D$204,Allocations!$A$5:$A$204,$A34,Allocations!$C$5:$C$204,E$4)/SUMIFS(Capacity!$F$5:$F$204,Capacity!$A$5:$A$204,$A34,Capacity!$B$5:$B$204,E$4),"")))</f>
        <v/>
      </c>
      <c r="F34" s="18">
        <f>IF($A34="","",IF(F$4="","",IFERROR(SUMIFS(Allocations!$D$5:$D$204,Allocations!$A$5:$A$204,$A34,Allocations!$C$5:$C$204,F$4)/SUMIFS(Capacity!$F$5:$F$204,Capacity!$A$5:$A$204,$A34,Capacity!$B$5:$B$204,F$4),"")))</f>
        <v/>
      </c>
      <c r="G34" s="18">
        <f>IF($A34="","",IF(G$4="","",IFERROR(SUMIFS(Allocations!$D$5:$D$204,Allocations!$A$5:$A$204,$A34,Allocations!$C$5:$C$204,G$4)/SUMIFS(Capacity!$F$5:$F$204,Capacity!$A$5:$A$204,$A34,Capacity!$B$5:$B$204,G$4),"")))</f>
        <v/>
      </c>
      <c r="H34" s="18">
        <f>IF($A34="","",IF(H$4="","",IFERROR(SUMIFS(Allocations!$D$5:$D$204,Allocations!$A$5:$A$204,$A34,Allocations!$C$5:$C$204,H$4)/SUMIFS(Capacity!$F$5:$F$204,Capacity!$A$5:$A$204,$A34,Capacity!$B$5:$B$204,H$4),"")))</f>
        <v/>
      </c>
      <c r="I34" s="18">
        <f>IF($A34="","",IF(I$4="","",IFERROR(SUMIFS(Allocations!$D$5:$D$204,Allocations!$A$5:$A$204,$A34,Allocations!$C$5:$C$204,I$4)/SUMIFS(Capacity!$F$5:$F$204,Capacity!$A$5:$A$204,$A34,Capacity!$B$5:$B$204,I$4),"")))</f>
        <v/>
      </c>
      <c r="J34" s="18">
        <f>IF($A34="","",IF(J$4="","",IFERROR(SUMIFS(Allocations!$D$5:$D$204,Allocations!$A$5:$A$204,$A34,Allocations!$C$5:$C$204,J$4)/SUMIFS(Capacity!$F$5:$F$204,Capacity!$A$5:$A$204,$A34,Capacity!$B$5:$B$204,J$4),"")))</f>
        <v/>
      </c>
      <c r="K34" s="18">
        <f>IF($A34="","",IF(K$4="","",IFERROR(SUMIFS(Allocations!$D$5:$D$204,Allocations!$A$5:$A$204,$A34,Allocations!$C$5:$C$204,K$4)/SUMIFS(Capacity!$F$5:$F$204,Capacity!$A$5:$A$204,$A34,Capacity!$B$5:$B$204,K$4),"")))</f>
        <v/>
      </c>
      <c r="L34" s="18">
        <f>IF($A34="","",IF(L$4="","",IFERROR(SUMIFS(Allocations!$D$5:$D$204,Allocations!$A$5:$A$204,$A34,Allocations!$C$5:$C$204,L$4)/SUMIFS(Capacity!$F$5:$F$204,Capacity!$A$5:$A$204,$A34,Capacity!$B$5:$B$204,L$4),"")))</f>
        <v/>
      </c>
      <c r="M34" s="18">
        <f>IF($A34="","",IF(M$4="","",IFERROR(SUMIFS(Allocations!$D$5:$D$204,Allocations!$A$5:$A$204,$A34,Allocations!$C$5:$C$204,M$4)/SUMIFS(Capacity!$F$5:$F$204,Capacity!$A$5:$A$204,$A34,Capacity!$B$5:$B$204,M$4),"")))</f>
        <v/>
      </c>
    </row>
    <row r="36">
      <c r="A36" s="3" t="inlineStr">
        <is>
          <t>Overallocation in hours — the same grid, in the unit people argue about</t>
        </is>
      </c>
    </row>
    <row r="37">
      <c r="A37" s="8" t="inlineStr">
        <is>
          <t>Person</t>
        </is>
      </c>
      <c r="B37" s="23">
        <f>B$4</f>
        <v/>
      </c>
      <c r="C37" s="23">
        <f>C$4</f>
        <v/>
      </c>
      <c r="D37" s="23">
        <f>D$4</f>
        <v/>
      </c>
      <c r="E37" s="23">
        <f>E$4</f>
        <v/>
      </c>
      <c r="F37" s="23">
        <f>F$4</f>
        <v/>
      </c>
      <c r="G37" s="23">
        <f>G$4</f>
        <v/>
      </c>
      <c r="H37" s="23">
        <f>H$4</f>
        <v/>
      </c>
      <c r="I37" s="23">
        <f>I$4</f>
        <v/>
      </c>
      <c r="J37" s="23">
        <f>J$4</f>
        <v/>
      </c>
      <c r="K37" s="23">
        <f>K$4</f>
        <v/>
      </c>
      <c r="L37" s="23">
        <f>L$4</f>
        <v/>
      </c>
      <c r="M37" s="23">
        <f>M$4</f>
        <v/>
      </c>
    </row>
    <row r="38">
      <c r="A38" s="14">
        <f>IF($A5="","",$A5)</f>
        <v/>
      </c>
      <c r="B38" s="11">
        <f>IF($A38="","",IF(B$4="","",MAX(0,SUMIFS(Allocations!$D$5:$D$204,Allocations!$A$5:$A$204,$A38,Allocations!$C$5:$C$204,B$4)-SUMIFS(Capacity!$F$5:$F$204,Capacity!$A$5:$A$204,$A38,Capacity!$B$5:$B$204,B$4))))</f>
        <v/>
      </c>
      <c r="C38" s="11">
        <f>IF($A38="","",IF(C$4="","",MAX(0,SUMIFS(Allocations!$D$5:$D$204,Allocations!$A$5:$A$204,$A38,Allocations!$C$5:$C$204,C$4)-SUMIFS(Capacity!$F$5:$F$204,Capacity!$A$5:$A$204,$A38,Capacity!$B$5:$B$204,C$4))))</f>
        <v/>
      </c>
      <c r="D38" s="11">
        <f>IF($A38="","",IF(D$4="","",MAX(0,SUMIFS(Allocations!$D$5:$D$204,Allocations!$A$5:$A$204,$A38,Allocations!$C$5:$C$204,D$4)-SUMIFS(Capacity!$F$5:$F$204,Capacity!$A$5:$A$204,$A38,Capacity!$B$5:$B$204,D$4))))</f>
        <v/>
      </c>
      <c r="E38" s="11">
        <f>IF($A38="","",IF(E$4="","",MAX(0,SUMIFS(Allocations!$D$5:$D$204,Allocations!$A$5:$A$204,$A38,Allocations!$C$5:$C$204,E$4)-SUMIFS(Capacity!$F$5:$F$204,Capacity!$A$5:$A$204,$A38,Capacity!$B$5:$B$204,E$4))))</f>
        <v/>
      </c>
      <c r="F38" s="11">
        <f>IF($A38="","",IF(F$4="","",MAX(0,SUMIFS(Allocations!$D$5:$D$204,Allocations!$A$5:$A$204,$A38,Allocations!$C$5:$C$204,F$4)-SUMIFS(Capacity!$F$5:$F$204,Capacity!$A$5:$A$204,$A38,Capacity!$B$5:$B$204,F$4))))</f>
        <v/>
      </c>
      <c r="G38" s="11">
        <f>IF($A38="","",IF(G$4="","",MAX(0,SUMIFS(Allocations!$D$5:$D$204,Allocations!$A$5:$A$204,$A38,Allocations!$C$5:$C$204,G$4)-SUMIFS(Capacity!$F$5:$F$204,Capacity!$A$5:$A$204,$A38,Capacity!$B$5:$B$204,G$4))))</f>
        <v/>
      </c>
      <c r="H38" s="11">
        <f>IF($A38="","",IF(H$4="","",MAX(0,SUMIFS(Allocations!$D$5:$D$204,Allocations!$A$5:$A$204,$A38,Allocations!$C$5:$C$204,H$4)-SUMIFS(Capacity!$F$5:$F$204,Capacity!$A$5:$A$204,$A38,Capacity!$B$5:$B$204,H$4))))</f>
        <v/>
      </c>
      <c r="I38" s="11">
        <f>IF($A38="","",IF(I$4="","",MAX(0,SUMIFS(Allocations!$D$5:$D$204,Allocations!$A$5:$A$204,$A38,Allocations!$C$5:$C$204,I$4)-SUMIFS(Capacity!$F$5:$F$204,Capacity!$A$5:$A$204,$A38,Capacity!$B$5:$B$204,I$4))))</f>
        <v/>
      </c>
      <c r="J38" s="11">
        <f>IF($A38="","",IF(J$4="","",MAX(0,SUMIFS(Allocations!$D$5:$D$204,Allocations!$A$5:$A$204,$A38,Allocations!$C$5:$C$204,J$4)-SUMIFS(Capacity!$F$5:$F$204,Capacity!$A$5:$A$204,$A38,Capacity!$B$5:$B$204,J$4))))</f>
        <v/>
      </c>
      <c r="K38" s="11">
        <f>IF($A38="","",IF(K$4="","",MAX(0,SUMIFS(Allocations!$D$5:$D$204,Allocations!$A$5:$A$204,$A38,Allocations!$C$5:$C$204,K$4)-SUMIFS(Capacity!$F$5:$F$204,Capacity!$A$5:$A$204,$A38,Capacity!$B$5:$B$204,K$4))))</f>
        <v/>
      </c>
      <c r="L38" s="11">
        <f>IF($A38="","",IF(L$4="","",MAX(0,SUMIFS(Allocations!$D$5:$D$204,Allocations!$A$5:$A$204,$A38,Allocations!$C$5:$C$204,L$4)-SUMIFS(Capacity!$F$5:$F$204,Capacity!$A$5:$A$204,$A38,Capacity!$B$5:$B$204,L$4))))</f>
        <v/>
      </c>
      <c r="M38" s="11">
        <f>IF($A38="","",IF(M$4="","",MAX(0,SUMIFS(Allocations!$D$5:$D$204,Allocations!$A$5:$A$204,$A38,Allocations!$C$5:$C$204,M$4)-SUMIFS(Capacity!$F$5:$F$204,Capacity!$A$5:$A$204,$A38,Capacity!$B$5:$B$204,M$4))))</f>
        <v/>
      </c>
    </row>
    <row r="39">
      <c r="A39" s="14">
        <f>IF($A6="","",$A6)</f>
        <v/>
      </c>
      <c r="B39" s="11">
        <f>IF($A39="","",IF(B$4="","",MAX(0,SUMIFS(Allocations!$D$5:$D$204,Allocations!$A$5:$A$204,$A39,Allocations!$C$5:$C$204,B$4)-SUMIFS(Capacity!$F$5:$F$204,Capacity!$A$5:$A$204,$A39,Capacity!$B$5:$B$204,B$4))))</f>
        <v/>
      </c>
      <c r="C39" s="11">
        <f>IF($A39="","",IF(C$4="","",MAX(0,SUMIFS(Allocations!$D$5:$D$204,Allocations!$A$5:$A$204,$A39,Allocations!$C$5:$C$204,C$4)-SUMIFS(Capacity!$F$5:$F$204,Capacity!$A$5:$A$204,$A39,Capacity!$B$5:$B$204,C$4))))</f>
        <v/>
      </c>
      <c r="D39" s="11">
        <f>IF($A39="","",IF(D$4="","",MAX(0,SUMIFS(Allocations!$D$5:$D$204,Allocations!$A$5:$A$204,$A39,Allocations!$C$5:$C$204,D$4)-SUMIFS(Capacity!$F$5:$F$204,Capacity!$A$5:$A$204,$A39,Capacity!$B$5:$B$204,D$4))))</f>
        <v/>
      </c>
      <c r="E39" s="11">
        <f>IF($A39="","",IF(E$4="","",MAX(0,SUMIFS(Allocations!$D$5:$D$204,Allocations!$A$5:$A$204,$A39,Allocations!$C$5:$C$204,E$4)-SUMIFS(Capacity!$F$5:$F$204,Capacity!$A$5:$A$204,$A39,Capacity!$B$5:$B$204,E$4))))</f>
        <v/>
      </c>
      <c r="F39" s="11">
        <f>IF($A39="","",IF(F$4="","",MAX(0,SUMIFS(Allocations!$D$5:$D$204,Allocations!$A$5:$A$204,$A39,Allocations!$C$5:$C$204,F$4)-SUMIFS(Capacity!$F$5:$F$204,Capacity!$A$5:$A$204,$A39,Capacity!$B$5:$B$204,F$4))))</f>
        <v/>
      </c>
      <c r="G39" s="11">
        <f>IF($A39="","",IF(G$4="","",MAX(0,SUMIFS(Allocations!$D$5:$D$204,Allocations!$A$5:$A$204,$A39,Allocations!$C$5:$C$204,G$4)-SUMIFS(Capacity!$F$5:$F$204,Capacity!$A$5:$A$204,$A39,Capacity!$B$5:$B$204,G$4))))</f>
        <v/>
      </c>
      <c r="H39" s="11">
        <f>IF($A39="","",IF(H$4="","",MAX(0,SUMIFS(Allocations!$D$5:$D$204,Allocations!$A$5:$A$204,$A39,Allocations!$C$5:$C$204,H$4)-SUMIFS(Capacity!$F$5:$F$204,Capacity!$A$5:$A$204,$A39,Capacity!$B$5:$B$204,H$4))))</f>
        <v/>
      </c>
      <c r="I39" s="11">
        <f>IF($A39="","",IF(I$4="","",MAX(0,SUMIFS(Allocations!$D$5:$D$204,Allocations!$A$5:$A$204,$A39,Allocations!$C$5:$C$204,I$4)-SUMIFS(Capacity!$F$5:$F$204,Capacity!$A$5:$A$204,$A39,Capacity!$B$5:$B$204,I$4))))</f>
        <v/>
      </c>
      <c r="J39" s="11">
        <f>IF($A39="","",IF(J$4="","",MAX(0,SUMIFS(Allocations!$D$5:$D$204,Allocations!$A$5:$A$204,$A39,Allocations!$C$5:$C$204,J$4)-SUMIFS(Capacity!$F$5:$F$204,Capacity!$A$5:$A$204,$A39,Capacity!$B$5:$B$204,J$4))))</f>
        <v/>
      </c>
      <c r="K39" s="11">
        <f>IF($A39="","",IF(K$4="","",MAX(0,SUMIFS(Allocations!$D$5:$D$204,Allocations!$A$5:$A$204,$A39,Allocations!$C$5:$C$204,K$4)-SUMIFS(Capacity!$F$5:$F$204,Capacity!$A$5:$A$204,$A39,Capacity!$B$5:$B$204,K$4))))</f>
        <v/>
      </c>
      <c r="L39" s="11">
        <f>IF($A39="","",IF(L$4="","",MAX(0,SUMIFS(Allocations!$D$5:$D$204,Allocations!$A$5:$A$204,$A39,Allocations!$C$5:$C$204,L$4)-SUMIFS(Capacity!$F$5:$F$204,Capacity!$A$5:$A$204,$A39,Capacity!$B$5:$B$204,L$4))))</f>
        <v/>
      </c>
      <c r="M39" s="11">
        <f>IF($A39="","",IF(M$4="","",MAX(0,SUMIFS(Allocations!$D$5:$D$204,Allocations!$A$5:$A$204,$A39,Allocations!$C$5:$C$204,M$4)-SUMIFS(Capacity!$F$5:$F$204,Capacity!$A$5:$A$204,$A39,Capacity!$B$5:$B$204,M$4))))</f>
        <v/>
      </c>
    </row>
    <row r="40">
      <c r="A40" s="14">
        <f>IF($A7="","",$A7)</f>
        <v/>
      </c>
      <c r="B40" s="11">
        <f>IF($A40="","",IF(B$4="","",MAX(0,SUMIFS(Allocations!$D$5:$D$204,Allocations!$A$5:$A$204,$A40,Allocations!$C$5:$C$204,B$4)-SUMIFS(Capacity!$F$5:$F$204,Capacity!$A$5:$A$204,$A40,Capacity!$B$5:$B$204,B$4))))</f>
        <v/>
      </c>
      <c r="C40" s="11">
        <f>IF($A40="","",IF(C$4="","",MAX(0,SUMIFS(Allocations!$D$5:$D$204,Allocations!$A$5:$A$204,$A40,Allocations!$C$5:$C$204,C$4)-SUMIFS(Capacity!$F$5:$F$204,Capacity!$A$5:$A$204,$A40,Capacity!$B$5:$B$204,C$4))))</f>
        <v/>
      </c>
      <c r="D40" s="11">
        <f>IF($A40="","",IF(D$4="","",MAX(0,SUMIFS(Allocations!$D$5:$D$204,Allocations!$A$5:$A$204,$A40,Allocations!$C$5:$C$204,D$4)-SUMIFS(Capacity!$F$5:$F$204,Capacity!$A$5:$A$204,$A40,Capacity!$B$5:$B$204,D$4))))</f>
        <v/>
      </c>
      <c r="E40" s="11">
        <f>IF($A40="","",IF(E$4="","",MAX(0,SUMIFS(Allocations!$D$5:$D$204,Allocations!$A$5:$A$204,$A40,Allocations!$C$5:$C$204,E$4)-SUMIFS(Capacity!$F$5:$F$204,Capacity!$A$5:$A$204,$A40,Capacity!$B$5:$B$204,E$4))))</f>
        <v/>
      </c>
      <c r="F40" s="11">
        <f>IF($A40="","",IF(F$4="","",MAX(0,SUMIFS(Allocations!$D$5:$D$204,Allocations!$A$5:$A$204,$A40,Allocations!$C$5:$C$204,F$4)-SUMIFS(Capacity!$F$5:$F$204,Capacity!$A$5:$A$204,$A40,Capacity!$B$5:$B$204,F$4))))</f>
        <v/>
      </c>
      <c r="G40" s="11">
        <f>IF($A40="","",IF(G$4="","",MAX(0,SUMIFS(Allocations!$D$5:$D$204,Allocations!$A$5:$A$204,$A40,Allocations!$C$5:$C$204,G$4)-SUMIFS(Capacity!$F$5:$F$204,Capacity!$A$5:$A$204,$A40,Capacity!$B$5:$B$204,G$4))))</f>
        <v/>
      </c>
      <c r="H40" s="11">
        <f>IF($A40="","",IF(H$4="","",MAX(0,SUMIFS(Allocations!$D$5:$D$204,Allocations!$A$5:$A$204,$A40,Allocations!$C$5:$C$204,H$4)-SUMIFS(Capacity!$F$5:$F$204,Capacity!$A$5:$A$204,$A40,Capacity!$B$5:$B$204,H$4))))</f>
        <v/>
      </c>
      <c r="I40" s="11">
        <f>IF($A40="","",IF(I$4="","",MAX(0,SUMIFS(Allocations!$D$5:$D$204,Allocations!$A$5:$A$204,$A40,Allocations!$C$5:$C$204,I$4)-SUMIFS(Capacity!$F$5:$F$204,Capacity!$A$5:$A$204,$A40,Capacity!$B$5:$B$204,I$4))))</f>
        <v/>
      </c>
      <c r="J40" s="11">
        <f>IF($A40="","",IF(J$4="","",MAX(0,SUMIFS(Allocations!$D$5:$D$204,Allocations!$A$5:$A$204,$A40,Allocations!$C$5:$C$204,J$4)-SUMIFS(Capacity!$F$5:$F$204,Capacity!$A$5:$A$204,$A40,Capacity!$B$5:$B$204,J$4))))</f>
        <v/>
      </c>
      <c r="K40" s="11">
        <f>IF($A40="","",IF(K$4="","",MAX(0,SUMIFS(Allocations!$D$5:$D$204,Allocations!$A$5:$A$204,$A40,Allocations!$C$5:$C$204,K$4)-SUMIFS(Capacity!$F$5:$F$204,Capacity!$A$5:$A$204,$A40,Capacity!$B$5:$B$204,K$4))))</f>
        <v/>
      </c>
      <c r="L40" s="11">
        <f>IF($A40="","",IF(L$4="","",MAX(0,SUMIFS(Allocations!$D$5:$D$204,Allocations!$A$5:$A$204,$A40,Allocations!$C$5:$C$204,L$4)-SUMIFS(Capacity!$F$5:$F$204,Capacity!$A$5:$A$204,$A40,Capacity!$B$5:$B$204,L$4))))</f>
        <v/>
      </c>
      <c r="M40" s="11">
        <f>IF($A40="","",IF(M$4="","",MAX(0,SUMIFS(Allocations!$D$5:$D$204,Allocations!$A$5:$A$204,$A40,Allocations!$C$5:$C$204,M$4)-SUMIFS(Capacity!$F$5:$F$204,Capacity!$A$5:$A$204,$A40,Capacity!$B$5:$B$204,M$4))))</f>
        <v/>
      </c>
    </row>
    <row r="41">
      <c r="A41" s="14">
        <f>IF($A8="","",$A8)</f>
        <v/>
      </c>
      <c r="B41" s="11">
        <f>IF($A41="","",IF(B$4="","",MAX(0,SUMIFS(Allocations!$D$5:$D$204,Allocations!$A$5:$A$204,$A41,Allocations!$C$5:$C$204,B$4)-SUMIFS(Capacity!$F$5:$F$204,Capacity!$A$5:$A$204,$A41,Capacity!$B$5:$B$204,B$4))))</f>
        <v/>
      </c>
      <c r="C41" s="11">
        <f>IF($A41="","",IF(C$4="","",MAX(0,SUMIFS(Allocations!$D$5:$D$204,Allocations!$A$5:$A$204,$A41,Allocations!$C$5:$C$204,C$4)-SUMIFS(Capacity!$F$5:$F$204,Capacity!$A$5:$A$204,$A41,Capacity!$B$5:$B$204,C$4))))</f>
        <v/>
      </c>
      <c r="D41" s="11">
        <f>IF($A41="","",IF(D$4="","",MAX(0,SUMIFS(Allocations!$D$5:$D$204,Allocations!$A$5:$A$204,$A41,Allocations!$C$5:$C$204,D$4)-SUMIFS(Capacity!$F$5:$F$204,Capacity!$A$5:$A$204,$A41,Capacity!$B$5:$B$204,D$4))))</f>
        <v/>
      </c>
      <c r="E41" s="11">
        <f>IF($A41="","",IF(E$4="","",MAX(0,SUMIFS(Allocations!$D$5:$D$204,Allocations!$A$5:$A$204,$A41,Allocations!$C$5:$C$204,E$4)-SUMIFS(Capacity!$F$5:$F$204,Capacity!$A$5:$A$204,$A41,Capacity!$B$5:$B$204,E$4))))</f>
        <v/>
      </c>
      <c r="F41" s="11">
        <f>IF($A41="","",IF(F$4="","",MAX(0,SUMIFS(Allocations!$D$5:$D$204,Allocations!$A$5:$A$204,$A41,Allocations!$C$5:$C$204,F$4)-SUMIFS(Capacity!$F$5:$F$204,Capacity!$A$5:$A$204,$A41,Capacity!$B$5:$B$204,F$4))))</f>
        <v/>
      </c>
      <c r="G41" s="11">
        <f>IF($A41="","",IF(G$4="","",MAX(0,SUMIFS(Allocations!$D$5:$D$204,Allocations!$A$5:$A$204,$A41,Allocations!$C$5:$C$204,G$4)-SUMIFS(Capacity!$F$5:$F$204,Capacity!$A$5:$A$204,$A41,Capacity!$B$5:$B$204,G$4))))</f>
        <v/>
      </c>
      <c r="H41" s="11">
        <f>IF($A41="","",IF(H$4="","",MAX(0,SUMIFS(Allocations!$D$5:$D$204,Allocations!$A$5:$A$204,$A41,Allocations!$C$5:$C$204,H$4)-SUMIFS(Capacity!$F$5:$F$204,Capacity!$A$5:$A$204,$A41,Capacity!$B$5:$B$204,H$4))))</f>
        <v/>
      </c>
      <c r="I41" s="11">
        <f>IF($A41="","",IF(I$4="","",MAX(0,SUMIFS(Allocations!$D$5:$D$204,Allocations!$A$5:$A$204,$A41,Allocations!$C$5:$C$204,I$4)-SUMIFS(Capacity!$F$5:$F$204,Capacity!$A$5:$A$204,$A41,Capacity!$B$5:$B$204,I$4))))</f>
        <v/>
      </c>
      <c r="J41" s="11">
        <f>IF($A41="","",IF(J$4="","",MAX(0,SUMIFS(Allocations!$D$5:$D$204,Allocations!$A$5:$A$204,$A41,Allocations!$C$5:$C$204,J$4)-SUMIFS(Capacity!$F$5:$F$204,Capacity!$A$5:$A$204,$A41,Capacity!$B$5:$B$204,J$4))))</f>
        <v/>
      </c>
      <c r="K41" s="11">
        <f>IF($A41="","",IF(K$4="","",MAX(0,SUMIFS(Allocations!$D$5:$D$204,Allocations!$A$5:$A$204,$A41,Allocations!$C$5:$C$204,K$4)-SUMIFS(Capacity!$F$5:$F$204,Capacity!$A$5:$A$204,$A41,Capacity!$B$5:$B$204,K$4))))</f>
        <v/>
      </c>
      <c r="L41" s="11">
        <f>IF($A41="","",IF(L$4="","",MAX(0,SUMIFS(Allocations!$D$5:$D$204,Allocations!$A$5:$A$204,$A41,Allocations!$C$5:$C$204,L$4)-SUMIFS(Capacity!$F$5:$F$204,Capacity!$A$5:$A$204,$A41,Capacity!$B$5:$B$204,L$4))))</f>
        <v/>
      </c>
      <c r="M41" s="11">
        <f>IF($A41="","",IF(M$4="","",MAX(0,SUMIFS(Allocations!$D$5:$D$204,Allocations!$A$5:$A$204,$A41,Allocations!$C$5:$C$204,M$4)-SUMIFS(Capacity!$F$5:$F$204,Capacity!$A$5:$A$204,$A41,Capacity!$B$5:$B$204,M$4))))</f>
        <v/>
      </c>
    </row>
    <row r="42">
      <c r="A42" s="14">
        <f>IF($A9="","",$A9)</f>
        <v/>
      </c>
      <c r="B42" s="11">
        <f>IF($A42="","",IF(B$4="","",MAX(0,SUMIFS(Allocations!$D$5:$D$204,Allocations!$A$5:$A$204,$A42,Allocations!$C$5:$C$204,B$4)-SUMIFS(Capacity!$F$5:$F$204,Capacity!$A$5:$A$204,$A42,Capacity!$B$5:$B$204,B$4))))</f>
        <v/>
      </c>
      <c r="C42" s="11">
        <f>IF($A42="","",IF(C$4="","",MAX(0,SUMIFS(Allocations!$D$5:$D$204,Allocations!$A$5:$A$204,$A42,Allocations!$C$5:$C$204,C$4)-SUMIFS(Capacity!$F$5:$F$204,Capacity!$A$5:$A$204,$A42,Capacity!$B$5:$B$204,C$4))))</f>
        <v/>
      </c>
      <c r="D42" s="11">
        <f>IF($A42="","",IF(D$4="","",MAX(0,SUMIFS(Allocations!$D$5:$D$204,Allocations!$A$5:$A$204,$A42,Allocations!$C$5:$C$204,D$4)-SUMIFS(Capacity!$F$5:$F$204,Capacity!$A$5:$A$204,$A42,Capacity!$B$5:$B$204,D$4))))</f>
        <v/>
      </c>
      <c r="E42" s="11">
        <f>IF($A42="","",IF(E$4="","",MAX(0,SUMIFS(Allocations!$D$5:$D$204,Allocations!$A$5:$A$204,$A42,Allocations!$C$5:$C$204,E$4)-SUMIFS(Capacity!$F$5:$F$204,Capacity!$A$5:$A$204,$A42,Capacity!$B$5:$B$204,E$4))))</f>
        <v/>
      </c>
      <c r="F42" s="11">
        <f>IF($A42="","",IF(F$4="","",MAX(0,SUMIFS(Allocations!$D$5:$D$204,Allocations!$A$5:$A$204,$A42,Allocations!$C$5:$C$204,F$4)-SUMIFS(Capacity!$F$5:$F$204,Capacity!$A$5:$A$204,$A42,Capacity!$B$5:$B$204,F$4))))</f>
        <v/>
      </c>
      <c r="G42" s="11">
        <f>IF($A42="","",IF(G$4="","",MAX(0,SUMIFS(Allocations!$D$5:$D$204,Allocations!$A$5:$A$204,$A42,Allocations!$C$5:$C$204,G$4)-SUMIFS(Capacity!$F$5:$F$204,Capacity!$A$5:$A$204,$A42,Capacity!$B$5:$B$204,G$4))))</f>
        <v/>
      </c>
      <c r="H42" s="11">
        <f>IF($A42="","",IF(H$4="","",MAX(0,SUMIFS(Allocations!$D$5:$D$204,Allocations!$A$5:$A$204,$A42,Allocations!$C$5:$C$204,H$4)-SUMIFS(Capacity!$F$5:$F$204,Capacity!$A$5:$A$204,$A42,Capacity!$B$5:$B$204,H$4))))</f>
        <v/>
      </c>
      <c r="I42" s="11">
        <f>IF($A42="","",IF(I$4="","",MAX(0,SUMIFS(Allocations!$D$5:$D$204,Allocations!$A$5:$A$204,$A42,Allocations!$C$5:$C$204,I$4)-SUMIFS(Capacity!$F$5:$F$204,Capacity!$A$5:$A$204,$A42,Capacity!$B$5:$B$204,I$4))))</f>
        <v/>
      </c>
      <c r="J42" s="11">
        <f>IF($A42="","",IF(J$4="","",MAX(0,SUMIFS(Allocations!$D$5:$D$204,Allocations!$A$5:$A$204,$A42,Allocations!$C$5:$C$204,J$4)-SUMIFS(Capacity!$F$5:$F$204,Capacity!$A$5:$A$204,$A42,Capacity!$B$5:$B$204,J$4))))</f>
        <v/>
      </c>
      <c r="K42" s="11">
        <f>IF($A42="","",IF(K$4="","",MAX(0,SUMIFS(Allocations!$D$5:$D$204,Allocations!$A$5:$A$204,$A42,Allocations!$C$5:$C$204,K$4)-SUMIFS(Capacity!$F$5:$F$204,Capacity!$A$5:$A$204,$A42,Capacity!$B$5:$B$204,K$4))))</f>
        <v/>
      </c>
      <c r="L42" s="11">
        <f>IF($A42="","",IF(L$4="","",MAX(0,SUMIFS(Allocations!$D$5:$D$204,Allocations!$A$5:$A$204,$A42,Allocations!$C$5:$C$204,L$4)-SUMIFS(Capacity!$F$5:$F$204,Capacity!$A$5:$A$204,$A42,Capacity!$B$5:$B$204,L$4))))</f>
        <v/>
      </c>
      <c r="M42" s="11">
        <f>IF($A42="","",IF(M$4="","",MAX(0,SUMIFS(Allocations!$D$5:$D$204,Allocations!$A$5:$A$204,$A42,Allocations!$C$5:$C$204,M$4)-SUMIFS(Capacity!$F$5:$F$204,Capacity!$A$5:$A$204,$A42,Capacity!$B$5:$B$204,M$4))))</f>
        <v/>
      </c>
    </row>
    <row r="43">
      <c r="A43" s="14">
        <f>IF($A10="","",$A10)</f>
        <v/>
      </c>
      <c r="B43" s="11">
        <f>IF($A43="","",IF(B$4="","",MAX(0,SUMIFS(Allocations!$D$5:$D$204,Allocations!$A$5:$A$204,$A43,Allocations!$C$5:$C$204,B$4)-SUMIFS(Capacity!$F$5:$F$204,Capacity!$A$5:$A$204,$A43,Capacity!$B$5:$B$204,B$4))))</f>
        <v/>
      </c>
      <c r="C43" s="11">
        <f>IF($A43="","",IF(C$4="","",MAX(0,SUMIFS(Allocations!$D$5:$D$204,Allocations!$A$5:$A$204,$A43,Allocations!$C$5:$C$204,C$4)-SUMIFS(Capacity!$F$5:$F$204,Capacity!$A$5:$A$204,$A43,Capacity!$B$5:$B$204,C$4))))</f>
        <v/>
      </c>
      <c r="D43" s="11">
        <f>IF($A43="","",IF(D$4="","",MAX(0,SUMIFS(Allocations!$D$5:$D$204,Allocations!$A$5:$A$204,$A43,Allocations!$C$5:$C$204,D$4)-SUMIFS(Capacity!$F$5:$F$204,Capacity!$A$5:$A$204,$A43,Capacity!$B$5:$B$204,D$4))))</f>
        <v/>
      </c>
      <c r="E43" s="11">
        <f>IF($A43="","",IF(E$4="","",MAX(0,SUMIFS(Allocations!$D$5:$D$204,Allocations!$A$5:$A$204,$A43,Allocations!$C$5:$C$204,E$4)-SUMIFS(Capacity!$F$5:$F$204,Capacity!$A$5:$A$204,$A43,Capacity!$B$5:$B$204,E$4))))</f>
        <v/>
      </c>
      <c r="F43" s="11">
        <f>IF($A43="","",IF(F$4="","",MAX(0,SUMIFS(Allocations!$D$5:$D$204,Allocations!$A$5:$A$204,$A43,Allocations!$C$5:$C$204,F$4)-SUMIFS(Capacity!$F$5:$F$204,Capacity!$A$5:$A$204,$A43,Capacity!$B$5:$B$204,F$4))))</f>
        <v/>
      </c>
      <c r="G43" s="11">
        <f>IF($A43="","",IF(G$4="","",MAX(0,SUMIFS(Allocations!$D$5:$D$204,Allocations!$A$5:$A$204,$A43,Allocations!$C$5:$C$204,G$4)-SUMIFS(Capacity!$F$5:$F$204,Capacity!$A$5:$A$204,$A43,Capacity!$B$5:$B$204,G$4))))</f>
        <v/>
      </c>
      <c r="H43" s="11">
        <f>IF($A43="","",IF(H$4="","",MAX(0,SUMIFS(Allocations!$D$5:$D$204,Allocations!$A$5:$A$204,$A43,Allocations!$C$5:$C$204,H$4)-SUMIFS(Capacity!$F$5:$F$204,Capacity!$A$5:$A$204,$A43,Capacity!$B$5:$B$204,H$4))))</f>
        <v/>
      </c>
      <c r="I43" s="11">
        <f>IF($A43="","",IF(I$4="","",MAX(0,SUMIFS(Allocations!$D$5:$D$204,Allocations!$A$5:$A$204,$A43,Allocations!$C$5:$C$204,I$4)-SUMIFS(Capacity!$F$5:$F$204,Capacity!$A$5:$A$204,$A43,Capacity!$B$5:$B$204,I$4))))</f>
        <v/>
      </c>
      <c r="J43" s="11">
        <f>IF($A43="","",IF(J$4="","",MAX(0,SUMIFS(Allocations!$D$5:$D$204,Allocations!$A$5:$A$204,$A43,Allocations!$C$5:$C$204,J$4)-SUMIFS(Capacity!$F$5:$F$204,Capacity!$A$5:$A$204,$A43,Capacity!$B$5:$B$204,J$4))))</f>
        <v/>
      </c>
      <c r="K43" s="11">
        <f>IF($A43="","",IF(K$4="","",MAX(0,SUMIFS(Allocations!$D$5:$D$204,Allocations!$A$5:$A$204,$A43,Allocations!$C$5:$C$204,K$4)-SUMIFS(Capacity!$F$5:$F$204,Capacity!$A$5:$A$204,$A43,Capacity!$B$5:$B$204,K$4))))</f>
        <v/>
      </c>
      <c r="L43" s="11">
        <f>IF($A43="","",IF(L$4="","",MAX(0,SUMIFS(Allocations!$D$5:$D$204,Allocations!$A$5:$A$204,$A43,Allocations!$C$5:$C$204,L$4)-SUMIFS(Capacity!$F$5:$F$204,Capacity!$A$5:$A$204,$A43,Capacity!$B$5:$B$204,L$4))))</f>
        <v/>
      </c>
      <c r="M43" s="11">
        <f>IF($A43="","",IF(M$4="","",MAX(0,SUMIFS(Allocations!$D$5:$D$204,Allocations!$A$5:$A$204,$A43,Allocations!$C$5:$C$204,M$4)-SUMIFS(Capacity!$F$5:$F$204,Capacity!$A$5:$A$204,$A43,Capacity!$B$5:$B$204,M$4))))</f>
        <v/>
      </c>
    </row>
    <row r="44">
      <c r="A44" s="14">
        <f>IF($A11="","",$A11)</f>
        <v/>
      </c>
      <c r="B44" s="11">
        <f>IF($A44="","",IF(B$4="","",MAX(0,SUMIFS(Allocations!$D$5:$D$204,Allocations!$A$5:$A$204,$A44,Allocations!$C$5:$C$204,B$4)-SUMIFS(Capacity!$F$5:$F$204,Capacity!$A$5:$A$204,$A44,Capacity!$B$5:$B$204,B$4))))</f>
        <v/>
      </c>
      <c r="C44" s="11">
        <f>IF($A44="","",IF(C$4="","",MAX(0,SUMIFS(Allocations!$D$5:$D$204,Allocations!$A$5:$A$204,$A44,Allocations!$C$5:$C$204,C$4)-SUMIFS(Capacity!$F$5:$F$204,Capacity!$A$5:$A$204,$A44,Capacity!$B$5:$B$204,C$4))))</f>
        <v/>
      </c>
      <c r="D44" s="11">
        <f>IF($A44="","",IF(D$4="","",MAX(0,SUMIFS(Allocations!$D$5:$D$204,Allocations!$A$5:$A$204,$A44,Allocations!$C$5:$C$204,D$4)-SUMIFS(Capacity!$F$5:$F$204,Capacity!$A$5:$A$204,$A44,Capacity!$B$5:$B$204,D$4))))</f>
        <v/>
      </c>
      <c r="E44" s="11">
        <f>IF($A44="","",IF(E$4="","",MAX(0,SUMIFS(Allocations!$D$5:$D$204,Allocations!$A$5:$A$204,$A44,Allocations!$C$5:$C$204,E$4)-SUMIFS(Capacity!$F$5:$F$204,Capacity!$A$5:$A$204,$A44,Capacity!$B$5:$B$204,E$4))))</f>
        <v/>
      </c>
      <c r="F44" s="11">
        <f>IF($A44="","",IF(F$4="","",MAX(0,SUMIFS(Allocations!$D$5:$D$204,Allocations!$A$5:$A$204,$A44,Allocations!$C$5:$C$204,F$4)-SUMIFS(Capacity!$F$5:$F$204,Capacity!$A$5:$A$204,$A44,Capacity!$B$5:$B$204,F$4))))</f>
        <v/>
      </c>
      <c r="G44" s="11">
        <f>IF($A44="","",IF(G$4="","",MAX(0,SUMIFS(Allocations!$D$5:$D$204,Allocations!$A$5:$A$204,$A44,Allocations!$C$5:$C$204,G$4)-SUMIFS(Capacity!$F$5:$F$204,Capacity!$A$5:$A$204,$A44,Capacity!$B$5:$B$204,G$4))))</f>
        <v/>
      </c>
      <c r="H44" s="11">
        <f>IF($A44="","",IF(H$4="","",MAX(0,SUMIFS(Allocations!$D$5:$D$204,Allocations!$A$5:$A$204,$A44,Allocations!$C$5:$C$204,H$4)-SUMIFS(Capacity!$F$5:$F$204,Capacity!$A$5:$A$204,$A44,Capacity!$B$5:$B$204,H$4))))</f>
        <v/>
      </c>
      <c r="I44" s="11">
        <f>IF($A44="","",IF(I$4="","",MAX(0,SUMIFS(Allocations!$D$5:$D$204,Allocations!$A$5:$A$204,$A44,Allocations!$C$5:$C$204,I$4)-SUMIFS(Capacity!$F$5:$F$204,Capacity!$A$5:$A$204,$A44,Capacity!$B$5:$B$204,I$4))))</f>
        <v/>
      </c>
      <c r="J44" s="11">
        <f>IF($A44="","",IF(J$4="","",MAX(0,SUMIFS(Allocations!$D$5:$D$204,Allocations!$A$5:$A$204,$A44,Allocations!$C$5:$C$204,J$4)-SUMIFS(Capacity!$F$5:$F$204,Capacity!$A$5:$A$204,$A44,Capacity!$B$5:$B$204,J$4))))</f>
        <v/>
      </c>
      <c r="K44" s="11">
        <f>IF($A44="","",IF(K$4="","",MAX(0,SUMIFS(Allocations!$D$5:$D$204,Allocations!$A$5:$A$204,$A44,Allocations!$C$5:$C$204,K$4)-SUMIFS(Capacity!$F$5:$F$204,Capacity!$A$5:$A$204,$A44,Capacity!$B$5:$B$204,K$4))))</f>
        <v/>
      </c>
      <c r="L44" s="11">
        <f>IF($A44="","",IF(L$4="","",MAX(0,SUMIFS(Allocations!$D$5:$D$204,Allocations!$A$5:$A$204,$A44,Allocations!$C$5:$C$204,L$4)-SUMIFS(Capacity!$F$5:$F$204,Capacity!$A$5:$A$204,$A44,Capacity!$B$5:$B$204,L$4))))</f>
        <v/>
      </c>
      <c r="M44" s="11">
        <f>IF($A44="","",IF(M$4="","",MAX(0,SUMIFS(Allocations!$D$5:$D$204,Allocations!$A$5:$A$204,$A44,Allocations!$C$5:$C$204,M$4)-SUMIFS(Capacity!$F$5:$F$204,Capacity!$A$5:$A$204,$A44,Capacity!$B$5:$B$204,M$4))))</f>
        <v/>
      </c>
    </row>
    <row r="45">
      <c r="A45" s="14">
        <f>IF($A12="","",$A12)</f>
        <v/>
      </c>
      <c r="B45" s="11">
        <f>IF($A45="","",IF(B$4="","",MAX(0,SUMIFS(Allocations!$D$5:$D$204,Allocations!$A$5:$A$204,$A45,Allocations!$C$5:$C$204,B$4)-SUMIFS(Capacity!$F$5:$F$204,Capacity!$A$5:$A$204,$A45,Capacity!$B$5:$B$204,B$4))))</f>
        <v/>
      </c>
      <c r="C45" s="11">
        <f>IF($A45="","",IF(C$4="","",MAX(0,SUMIFS(Allocations!$D$5:$D$204,Allocations!$A$5:$A$204,$A45,Allocations!$C$5:$C$204,C$4)-SUMIFS(Capacity!$F$5:$F$204,Capacity!$A$5:$A$204,$A45,Capacity!$B$5:$B$204,C$4))))</f>
        <v/>
      </c>
      <c r="D45" s="11">
        <f>IF($A45="","",IF(D$4="","",MAX(0,SUMIFS(Allocations!$D$5:$D$204,Allocations!$A$5:$A$204,$A45,Allocations!$C$5:$C$204,D$4)-SUMIFS(Capacity!$F$5:$F$204,Capacity!$A$5:$A$204,$A45,Capacity!$B$5:$B$204,D$4))))</f>
        <v/>
      </c>
      <c r="E45" s="11">
        <f>IF($A45="","",IF(E$4="","",MAX(0,SUMIFS(Allocations!$D$5:$D$204,Allocations!$A$5:$A$204,$A45,Allocations!$C$5:$C$204,E$4)-SUMIFS(Capacity!$F$5:$F$204,Capacity!$A$5:$A$204,$A45,Capacity!$B$5:$B$204,E$4))))</f>
        <v/>
      </c>
      <c r="F45" s="11">
        <f>IF($A45="","",IF(F$4="","",MAX(0,SUMIFS(Allocations!$D$5:$D$204,Allocations!$A$5:$A$204,$A45,Allocations!$C$5:$C$204,F$4)-SUMIFS(Capacity!$F$5:$F$204,Capacity!$A$5:$A$204,$A45,Capacity!$B$5:$B$204,F$4))))</f>
        <v/>
      </c>
      <c r="G45" s="11">
        <f>IF($A45="","",IF(G$4="","",MAX(0,SUMIFS(Allocations!$D$5:$D$204,Allocations!$A$5:$A$204,$A45,Allocations!$C$5:$C$204,G$4)-SUMIFS(Capacity!$F$5:$F$204,Capacity!$A$5:$A$204,$A45,Capacity!$B$5:$B$204,G$4))))</f>
        <v/>
      </c>
      <c r="H45" s="11">
        <f>IF($A45="","",IF(H$4="","",MAX(0,SUMIFS(Allocations!$D$5:$D$204,Allocations!$A$5:$A$204,$A45,Allocations!$C$5:$C$204,H$4)-SUMIFS(Capacity!$F$5:$F$204,Capacity!$A$5:$A$204,$A45,Capacity!$B$5:$B$204,H$4))))</f>
        <v/>
      </c>
      <c r="I45" s="11">
        <f>IF($A45="","",IF(I$4="","",MAX(0,SUMIFS(Allocations!$D$5:$D$204,Allocations!$A$5:$A$204,$A45,Allocations!$C$5:$C$204,I$4)-SUMIFS(Capacity!$F$5:$F$204,Capacity!$A$5:$A$204,$A45,Capacity!$B$5:$B$204,I$4))))</f>
        <v/>
      </c>
      <c r="J45" s="11">
        <f>IF($A45="","",IF(J$4="","",MAX(0,SUMIFS(Allocations!$D$5:$D$204,Allocations!$A$5:$A$204,$A45,Allocations!$C$5:$C$204,J$4)-SUMIFS(Capacity!$F$5:$F$204,Capacity!$A$5:$A$204,$A45,Capacity!$B$5:$B$204,J$4))))</f>
        <v/>
      </c>
      <c r="K45" s="11">
        <f>IF($A45="","",IF(K$4="","",MAX(0,SUMIFS(Allocations!$D$5:$D$204,Allocations!$A$5:$A$204,$A45,Allocations!$C$5:$C$204,K$4)-SUMIFS(Capacity!$F$5:$F$204,Capacity!$A$5:$A$204,$A45,Capacity!$B$5:$B$204,K$4))))</f>
        <v/>
      </c>
      <c r="L45" s="11">
        <f>IF($A45="","",IF(L$4="","",MAX(0,SUMIFS(Allocations!$D$5:$D$204,Allocations!$A$5:$A$204,$A45,Allocations!$C$5:$C$204,L$4)-SUMIFS(Capacity!$F$5:$F$204,Capacity!$A$5:$A$204,$A45,Capacity!$B$5:$B$204,L$4))))</f>
        <v/>
      </c>
      <c r="M45" s="11">
        <f>IF($A45="","",IF(M$4="","",MAX(0,SUMIFS(Allocations!$D$5:$D$204,Allocations!$A$5:$A$204,$A45,Allocations!$C$5:$C$204,M$4)-SUMIFS(Capacity!$F$5:$F$204,Capacity!$A$5:$A$204,$A45,Capacity!$B$5:$B$204,M$4))))</f>
        <v/>
      </c>
    </row>
    <row r="46">
      <c r="A46" s="14">
        <f>IF($A13="","",$A13)</f>
        <v/>
      </c>
      <c r="B46" s="11">
        <f>IF($A46="","",IF(B$4="","",MAX(0,SUMIFS(Allocations!$D$5:$D$204,Allocations!$A$5:$A$204,$A46,Allocations!$C$5:$C$204,B$4)-SUMIFS(Capacity!$F$5:$F$204,Capacity!$A$5:$A$204,$A46,Capacity!$B$5:$B$204,B$4))))</f>
        <v/>
      </c>
      <c r="C46" s="11">
        <f>IF($A46="","",IF(C$4="","",MAX(0,SUMIFS(Allocations!$D$5:$D$204,Allocations!$A$5:$A$204,$A46,Allocations!$C$5:$C$204,C$4)-SUMIFS(Capacity!$F$5:$F$204,Capacity!$A$5:$A$204,$A46,Capacity!$B$5:$B$204,C$4))))</f>
        <v/>
      </c>
      <c r="D46" s="11">
        <f>IF($A46="","",IF(D$4="","",MAX(0,SUMIFS(Allocations!$D$5:$D$204,Allocations!$A$5:$A$204,$A46,Allocations!$C$5:$C$204,D$4)-SUMIFS(Capacity!$F$5:$F$204,Capacity!$A$5:$A$204,$A46,Capacity!$B$5:$B$204,D$4))))</f>
        <v/>
      </c>
      <c r="E46" s="11">
        <f>IF($A46="","",IF(E$4="","",MAX(0,SUMIFS(Allocations!$D$5:$D$204,Allocations!$A$5:$A$204,$A46,Allocations!$C$5:$C$204,E$4)-SUMIFS(Capacity!$F$5:$F$204,Capacity!$A$5:$A$204,$A46,Capacity!$B$5:$B$204,E$4))))</f>
        <v/>
      </c>
      <c r="F46" s="11">
        <f>IF($A46="","",IF(F$4="","",MAX(0,SUMIFS(Allocations!$D$5:$D$204,Allocations!$A$5:$A$204,$A46,Allocations!$C$5:$C$204,F$4)-SUMIFS(Capacity!$F$5:$F$204,Capacity!$A$5:$A$204,$A46,Capacity!$B$5:$B$204,F$4))))</f>
        <v/>
      </c>
      <c r="G46" s="11">
        <f>IF($A46="","",IF(G$4="","",MAX(0,SUMIFS(Allocations!$D$5:$D$204,Allocations!$A$5:$A$204,$A46,Allocations!$C$5:$C$204,G$4)-SUMIFS(Capacity!$F$5:$F$204,Capacity!$A$5:$A$204,$A46,Capacity!$B$5:$B$204,G$4))))</f>
        <v/>
      </c>
      <c r="H46" s="11">
        <f>IF($A46="","",IF(H$4="","",MAX(0,SUMIFS(Allocations!$D$5:$D$204,Allocations!$A$5:$A$204,$A46,Allocations!$C$5:$C$204,H$4)-SUMIFS(Capacity!$F$5:$F$204,Capacity!$A$5:$A$204,$A46,Capacity!$B$5:$B$204,H$4))))</f>
        <v/>
      </c>
      <c r="I46" s="11">
        <f>IF($A46="","",IF(I$4="","",MAX(0,SUMIFS(Allocations!$D$5:$D$204,Allocations!$A$5:$A$204,$A46,Allocations!$C$5:$C$204,I$4)-SUMIFS(Capacity!$F$5:$F$204,Capacity!$A$5:$A$204,$A46,Capacity!$B$5:$B$204,I$4))))</f>
        <v/>
      </c>
      <c r="J46" s="11">
        <f>IF($A46="","",IF(J$4="","",MAX(0,SUMIFS(Allocations!$D$5:$D$204,Allocations!$A$5:$A$204,$A46,Allocations!$C$5:$C$204,J$4)-SUMIFS(Capacity!$F$5:$F$204,Capacity!$A$5:$A$204,$A46,Capacity!$B$5:$B$204,J$4))))</f>
        <v/>
      </c>
      <c r="K46" s="11">
        <f>IF($A46="","",IF(K$4="","",MAX(0,SUMIFS(Allocations!$D$5:$D$204,Allocations!$A$5:$A$204,$A46,Allocations!$C$5:$C$204,K$4)-SUMIFS(Capacity!$F$5:$F$204,Capacity!$A$5:$A$204,$A46,Capacity!$B$5:$B$204,K$4))))</f>
        <v/>
      </c>
      <c r="L46" s="11">
        <f>IF($A46="","",IF(L$4="","",MAX(0,SUMIFS(Allocations!$D$5:$D$204,Allocations!$A$5:$A$204,$A46,Allocations!$C$5:$C$204,L$4)-SUMIFS(Capacity!$F$5:$F$204,Capacity!$A$5:$A$204,$A46,Capacity!$B$5:$B$204,L$4))))</f>
        <v/>
      </c>
      <c r="M46" s="11">
        <f>IF($A46="","",IF(M$4="","",MAX(0,SUMIFS(Allocations!$D$5:$D$204,Allocations!$A$5:$A$204,$A46,Allocations!$C$5:$C$204,M$4)-SUMIFS(Capacity!$F$5:$F$204,Capacity!$A$5:$A$204,$A46,Capacity!$B$5:$B$204,M$4))))</f>
        <v/>
      </c>
    </row>
    <row r="47">
      <c r="A47" s="14">
        <f>IF($A14="","",$A14)</f>
        <v/>
      </c>
      <c r="B47" s="11">
        <f>IF($A47="","",IF(B$4="","",MAX(0,SUMIFS(Allocations!$D$5:$D$204,Allocations!$A$5:$A$204,$A47,Allocations!$C$5:$C$204,B$4)-SUMIFS(Capacity!$F$5:$F$204,Capacity!$A$5:$A$204,$A47,Capacity!$B$5:$B$204,B$4))))</f>
        <v/>
      </c>
      <c r="C47" s="11">
        <f>IF($A47="","",IF(C$4="","",MAX(0,SUMIFS(Allocations!$D$5:$D$204,Allocations!$A$5:$A$204,$A47,Allocations!$C$5:$C$204,C$4)-SUMIFS(Capacity!$F$5:$F$204,Capacity!$A$5:$A$204,$A47,Capacity!$B$5:$B$204,C$4))))</f>
        <v/>
      </c>
      <c r="D47" s="11">
        <f>IF($A47="","",IF(D$4="","",MAX(0,SUMIFS(Allocations!$D$5:$D$204,Allocations!$A$5:$A$204,$A47,Allocations!$C$5:$C$204,D$4)-SUMIFS(Capacity!$F$5:$F$204,Capacity!$A$5:$A$204,$A47,Capacity!$B$5:$B$204,D$4))))</f>
        <v/>
      </c>
      <c r="E47" s="11">
        <f>IF($A47="","",IF(E$4="","",MAX(0,SUMIFS(Allocations!$D$5:$D$204,Allocations!$A$5:$A$204,$A47,Allocations!$C$5:$C$204,E$4)-SUMIFS(Capacity!$F$5:$F$204,Capacity!$A$5:$A$204,$A47,Capacity!$B$5:$B$204,E$4))))</f>
        <v/>
      </c>
      <c r="F47" s="11">
        <f>IF($A47="","",IF(F$4="","",MAX(0,SUMIFS(Allocations!$D$5:$D$204,Allocations!$A$5:$A$204,$A47,Allocations!$C$5:$C$204,F$4)-SUMIFS(Capacity!$F$5:$F$204,Capacity!$A$5:$A$204,$A47,Capacity!$B$5:$B$204,F$4))))</f>
        <v/>
      </c>
      <c r="G47" s="11">
        <f>IF($A47="","",IF(G$4="","",MAX(0,SUMIFS(Allocations!$D$5:$D$204,Allocations!$A$5:$A$204,$A47,Allocations!$C$5:$C$204,G$4)-SUMIFS(Capacity!$F$5:$F$204,Capacity!$A$5:$A$204,$A47,Capacity!$B$5:$B$204,G$4))))</f>
        <v/>
      </c>
      <c r="H47" s="11">
        <f>IF($A47="","",IF(H$4="","",MAX(0,SUMIFS(Allocations!$D$5:$D$204,Allocations!$A$5:$A$204,$A47,Allocations!$C$5:$C$204,H$4)-SUMIFS(Capacity!$F$5:$F$204,Capacity!$A$5:$A$204,$A47,Capacity!$B$5:$B$204,H$4))))</f>
        <v/>
      </c>
      <c r="I47" s="11">
        <f>IF($A47="","",IF(I$4="","",MAX(0,SUMIFS(Allocations!$D$5:$D$204,Allocations!$A$5:$A$204,$A47,Allocations!$C$5:$C$204,I$4)-SUMIFS(Capacity!$F$5:$F$204,Capacity!$A$5:$A$204,$A47,Capacity!$B$5:$B$204,I$4))))</f>
        <v/>
      </c>
      <c r="J47" s="11">
        <f>IF($A47="","",IF(J$4="","",MAX(0,SUMIFS(Allocations!$D$5:$D$204,Allocations!$A$5:$A$204,$A47,Allocations!$C$5:$C$204,J$4)-SUMIFS(Capacity!$F$5:$F$204,Capacity!$A$5:$A$204,$A47,Capacity!$B$5:$B$204,J$4))))</f>
        <v/>
      </c>
      <c r="K47" s="11">
        <f>IF($A47="","",IF(K$4="","",MAX(0,SUMIFS(Allocations!$D$5:$D$204,Allocations!$A$5:$A$204,$A47,Allocations!$C$5:$C$204,K$4)-SUMIFS(Capacity!$F$5:$F$204,Capacity!$A$5:$A$204,$A47,Capacity!$B$5:$B$204,K$4))))</f>
        <v/>
      </c>
      <c r="L47" s="11">
        <f>IF($A47="","",IF(L$4="","",MAX(0,SUMIFS(Allocations!$D$5:$D$204,Allocations!$A$5:$A$204,$A47,Allocations!$C$5:$C$204,L$4)-SUMIFS(Capacity!$F$5:$F$204,Capacity!$A$5:$A$204,$A47,Capacity!$B$5:$B$204,L$4))))</f>
        <v/>
      </c>
      <c r="M47" s="11">
        <f>IF($A47="","",IF(M$4="","",MAX(0,SUMIFS(Allocations!$D$5:$D$204,Allocations!$A$5:$A$204,$A47,Allocations!$C$5:$C$204,M$4)-SUMIFS(Capacity!$F$5:$F$204,Capacity!$A$5:$A$204,$A47,Capacity!$B$5:$B$204,M$4))))</f>
        <v/>
      </c>
    </row>
    <row r="48">
      <c r="A48" s="14">
        <f>IF($A15="","",$A15)</f>
        <v/>
      </c>
      <c r="B48" s="11">
        <f>IF($A48="","",IF(B$4="","",MAX(0,SUMIFS(Allocations!$D$5:$D$204,Allocations!$A$5:$A$204,$A48,Allocations!$C$5:$C$204,B$4)-SUMIFS(Capacity!$F$5:$F$204,Capacity!$A$5:$A$204,$A48,Capacity!$B$5:$B$204,B$4))))</f>
        <v/>
      </c>
      <c r="C48" s="11">
        <f>IF($A48="","",IF(C$4="","",MAX(0,SUMIFS(Allocations!$D$5:$D$204,Allocations!$A$5:$A$204,$A48,Allocations!$C$5:$C$204,C$4)-SUMIFS(Capacity!$F$5:$F$204,Capacity!$A$5:$A$204,$A48,Capacity!$B$5:$B$204,C$4))))</f>
        <v/>
      </c>
      <c r="D48" s="11">
        <f>IF($A48="","",IF(D$4="","",MAX(0,SUMIFS(Allocations!$D$5:$D$204,Allocations!$A$5:$A$204,$A48,Allocations!$C$5:$C$204,D$4)-SUMIFS(Capacity!$F$5:$F$204,Capacity!$A$5:$A$204,$A48,Capacity!$B$5:$B$204,D$4))))</f>
        <v/>
      </c>
      <c r="E48" s="11">
        <f>IF($A48="","",IF(E$4="","",MAX(0,SUMIFS(Allocations!$D$5:$D$204,Allocations!$A$5:$A$204,$A48,Allocations!$C$5:$C$204,E$4)-SUMIFS(Capacity!$F$5:$F$204,Capacity!$A$5:$A$204,$A48,Capacity!$B$5:$B$204,E$4))))</f>
        <v/>
      </c>
      <c r="F48" s="11">
        <f>IF($A48="","",IF(F$4="","",MAX(0,SUMIFS(Allocations!$D$5:$D$204,Allocations!$A$5:$A$204,$A48,Allocations!$C$5:$C$204,F$4)-SUMIFS(Capacity!$F$5:$F$204,Capacity!$A$5:$A$204,$A48,Capacity!$B$5:$B$204,F$4))))</f>
        <v/>
      </c>
      <c r="G48" s="11">
        <f>IF($A48="","",IF(G$4="","",MAX(0,SUMIFS(Allocations!$D$5:$D$204,Allocations!$A$5:$A$204,$A48,Allocations!$C$5:$C$204,G$4)-SUMIFS(Capacity!$F$5:$F$204,Capacity!$A$5:$A$204,$A48,Capacity!$B$5:$B$204,G$4))))</f>
        <v/>
      </c>
      <c r="H48" s="11">
        <f>IF($A48="","",IF(H$4="","",MAX(0,SUMIFS(Allocations!$D$5:$D$204,Allocations!$A$5:$A$204,$A48,Allocations!$C$5:$C$204,H$4)-SUMIFS(Capacity!$F$5:$F$204,Capacity!$A$5:$A$204,$A48,Capacity!$B$5:$B$204,H$4))))</f>
        <v/>
      </c>
      <c r="I48" s="11">
        <f>IF($A48="","",IF(I$4="","",MAX(0,SUMIFS(Allocations!$D$5:$D$204,Allocations!$A$5:$A$204,$A48,Allocations!$C$5:$C$204,I$4)-SUMIFS(Capacity!$F$5:$F$204,Capacity!$A$5:$A$204,$A48,Capacity!$B$5:$B$204,I$4))))</f>
        <v/>
      </c>
      <c r="J48" s="11">
        <f>IF($A48="","",IF(J$4="","",MAX(0,SUMIFS(Allocations!$D$5:$D$204,Allocations!$A$5:$A$204,$A48,Allocations!$C$5:$C$204,J$4)-SUMIFS(Capacity!$F$5:$F$204,Capacity!$A$5:$A$204,$A48,Capacity!$B$5:$B$204,J$4))))</f>
        <v/>
      </c>
      <c r="K48" s="11">
        <f>IF($A48="","",IF(K$4="","",MAX(0,SUMIFS(Allocations!$D$5:$D$204,Allocations!$A$5:$A$204,$A48,Allocations!$C$5:$C$204,K$4)-SUMIFS(Capacity!$F$5:$F$204,Capacity!$A$5:$A$204,$A48,Capacity!$B$5:$B$204,K$4))))</f>
        <v/>
      </c>
      <c r="L48" s="11">
        <f>IF($A48="","",IF(L$4="","",MAX(0,SUMIFS(Allocations!$D$5:$D$204,Allocations!$A$5:$A$204,$A48,Allocations!$C$5:$C$204,L$4)-SUMIFS(Capacity!$F$5:$F$204,Capacity!$A$5:$A$204,$A48,Capacity!$B$5:$B$204,L$4))))</f>
        <v/>
      </c>
      <c r="M48" s="11">
        <f>IF($A48="","",IF(M$4="","",MAX(0,SUMIFS(Allocations!$D$5:$D$204,Allocations!$A$5:$A$204,$A48,Allocations!$C$5:$C$204,M$4)-SUMIFS(Capacity!$F$5:$F$204,Capacity!$A$5:$A$204,$A48,Capacity!$B$5:$B$204,M$4))))</f>
        <v/>
      </c>
    </row>
    <row r="49">
      <c r="A49" s="14">
        <f>IF($A16="","",$A16)</f>
        <v/>
      </c>
      <c r="B49" s="11">
        <f>IF($A49="","",IF(B$4="","",MAX(0,SUMIFS(Allocations!$D$5:$D$204,Allocations!$A$5:$A$204,$A49,Allocations!$C$5:$C$204,B$4)-SUMIFS(Capacity!$F$5:$F$204,Capacity!$A$5:$A$204,$A49,Capacity!$B$5:$B$204,B$4))))</f>
        <v/>
      </c>
      <c r="C49" s="11">
        <f>IF($A49="","",IF(C$4="","",MAX(0,SUMIFS(Allocations!$D$5:$D$204,Allocations!$A$5:$A$204,$A49,Allocations!$C$5:$C$204,C$4)-SUMIFS(Capacity!$F$5:$F$204,Capacity!$A$5:$A$204,$A49,Capacity!$B$5:$B$204,C$4))))</f>
        <v/>
      </c>
      <c r="D49" s="11">
        <f>IF($A49="","",IF(D$4="","",MAX(0,SUMIFS(Allocations!$D$5:$D$204,Allocations!$A$5:$A$204,$A49,Allocations!$C$5:$C$204,D$4)-SUMIFS(Capacity!$F$5:$F$204,Capacity!$A$5:$A$204,$A49,Capacity!$B$5:$B$204,D$4))))</f>
        <v/>
      </c>
      <c r="E49" s="11">
        <f>IF($A49="","",IF(E$4="","",MAX(0,SUMIFS(Allocations!$D$5:$D$204,Allocations!$A$5:$A$204,$A49,Allocations!$C$5:$C$204,E$4)-SUMIFS(Capacity!$F$5:$F$204,Capacity!$A$5:$A$204,$A49,Capacity!$B$5:$B$204,E$4))))</f>
        <v/>
      </c>
      <c r="F49" s="11">
        <f>IF($A49="","",IF(F$4="","",MAX(0,SUMIFS(Allocations!$D$5:$D$204,Allocations!$A$5:$A$204,$A49,Allocations!$C$5:$C$204,F$4)-SUMIFS(Capacity!$F$5:$F$204,Capacity!$A$5:$A$204,$A49,Capacity!$B$5:$B$204,F$4))))</f>
        <v/>
      </c>
      <c r="G49" s="11">
        <f>IF($A49="","",IF(G$4="","",MAX(0,SUMIFS(Allocations!$D$5:$D$204,Allocations!$A$5:$A$204,$A49,Allocations!$C$5:$C$204,G$4)-SUMIFS(Capacity!$F$5:$F$204,Capacity!$A$5:$A$204,$A49,Capacity!$B$5:$B$204,G$4))))</f>
        <v/>
      </c>
      <c r="H49" s="11">
        <f>IF($A49="","",IF(H$4="","",MAX(0,SUMIFS(Allocations!$D$5:$D$204,Allocations!$A$5:$A$204,$A49,Allocations!$C$5:$C$204,H$4)-SUMIFS(Capacity!$F$5:$F$204,Capacity!$A$5:$A$204,$A49,Capacity!$B$5:$B$204,H$4))))</f>
        <v/>
      </c>
      <c r="I49" s="11">
        <f>IF($A49="","",IF(I$4="","",MAX(0,SUMIFS(Allocations!$D$5:$D$204,Allocations!$A$5:$A$204,$A49,Allocations!$C$5:$C$204,I$4)-SUMIFS(Capacity!$F$5:$F$204,Capacity!$A$5:$A$204,$A49,Capacity!$B$5:$B$204,I$4))))</f>
        <v/>
      </c>
      <c r="J49" s="11">
        <f>IF($A49="","",IF(J$4="","",MAX(0,SUMIFS(Allocations!$D$5:$D$204,Allocations!$A$5:$A$204,$A49,Allocations!$C$5:$C$204,J$4)-SUMIFS(Capacity!$F$5:$F$204,Capacity!$A$5:$A$204,$A49,Capacity!$B$5:$B$204,J$4))))</f>
        <v/>
      </c>
      <c r="K49" s="11">
        <f>IF($A49="","",IF(K$4="","",MAX(0,SUMIFS(Allocations!$D$5:$D$204,Allocations!$A$5:$A$204,$A49,Allocations!$C$5:$C$204,K$4)-SUMIFS(Capacity!$F$5:$F$204,Capacity!$A$5:$A$204,$A49,Capacity!$B$5:$B$204,K$4))))</f>
        <v/>
      </c>
      <c r="L49" s="11">
        <f>IF($A49="","",IF(L$4="","",MAX(0,SUMIFS(Allocations!$D$5:$D$204,Allocations!$A$5:$A$204,$A49,Allocations!$C$5:$C$204,L$4)-SUMIFS(Capacity!$F$5:$F$204,Capacity!$A$5:$A$204,$A49,Capacity!$B$5:$B$204,L$4))))</f>
        <v/>
      </c>
      <c r="M49" s="11">
        <f>IF($A49="","",IF(M$4="","",MAX(0,SUMIFS(Allocations!$D$5:$D$204,Allocations!$A$5:$A$204,$A49,Allocations!$C$5:$C$204,M$4)-SUMIFS(Capacity!$F$5:$F$204,Capacity!$A$5:$A$204,$A49,Capacity!$B$5:$B$204,M$4))))</f>
        <v/>
      </c>
    </row>
    <row r="50">
      <c r="A50" s="14">
        <f>IF($A17="","",$A17)</f>
        <v/>
      </c>
      <c r="B50" s="11">
        <f>IF($A50="","",IF(B$4="","",MAX(0,SUMIFS(Allocations!$D$5:$D$204,Allocations!$A$5:$A$204,$A50,Allocations!$C$5:$C$204,B$4)-SUMIFS(Capacity!$F$5:$F$204,Capacity!$A$5:$A$204,$A50,Capacity!$B$5:$B$204,B$4))))</f>
        <v/>
      </c>
      <c r="C50" s="11">
        <f>IF($A50="","",IF(C$4="","",MAX(0,SUMIFS(Allocations!$D$5:$D$204,Allocations!$A$5:$A$204,$A50,Allocations!$C$5:$C$204,C$4)-SUMIFS(Capacity!$F$5:$F$204,Capacity!$A$5:$A$204,$A50,Capacity!$B$5:$B$204,C$4))))</f>
        <v/>
      </c>
      <c r="D50" s="11">
        <f>IF($A50="","",IF(D$4="","",MAX(0,SUMIFS(Allocations!$D$5:$D$204,Allocations!$A$5:$A$204,$A50,Allocations!$C$5:$C$204,D$4)-SUMIFS(Capacity!$F$5:$F$204,Capacity!$A$5:$A$204,$A50,Capacity!$B$5:$B$204,D$4))))</f>
        <v/>
      </c>
      <c r="E50" s="11">
        <f>IF($A50="","",IF(E$4="","",MAX(0,SUMIFS(Allocations!$D$5:$D$204,Allocations!$A$5:$A$204,$A50,Allocations!$C$5:$C$204,E$4)-SUMIFS(Capacity!$F$5:$F$204,Capacity!$A$5:$A$204,$A50,Capacity!$B$5:$B$204,E$4))))</f>
        <v/>
      </c>
      <c r="F50" s="11">
        <f>IF($A50="","",IF(F$4="","",MAX(0,SUMIFS(Allocations!$D$5:$D$204,Allocations!$A$5:$A$204,$A50,Allocations!$C$5:$C$204,F$4)-SUMIFS(Capacity!$F$5:$F$204,Capacity!$A$5:$A$204,$A50,Capacity!$B$5:$B$204,F$4))))</f>
        <v/>
      </c>
      <c r="G50" s="11">
        <f>IF($A50="","",IF(G$4="","",MAX(0,SUMIFS(Allocations!$D$5:$D$204,Allocations!$A$5:$A$204,$A50,Allocations!$C$5:$C$204,G$4)-SUMIFS(Capacity!$F$5:$F$204,Capacity!$A$5:$A$204,$A50,Capacity!$B$5:$B$204,G$4))))</f>
        <v/>
      </c>
      <c r="H50" s="11">
        <f>IF($A50="","",IF(H$4="","",MAX(0,SUMIFS(Allocations!$D$5:$D$204,Allocations!$A$5:$A$204,$A50,Allocations!$C$5:$C$204,H$4)-SUMIFS(Capacity!$F$5:$F$204,Capacity!$A$5:$A$204,$A50,Capacity!$B$5:$B$204,H$4))))</f>
        <v/>
      </c>
      <c r="I50" s="11">
        <f>IF($A50="","",IF(I$4="","",MAX(0,SUMIFS(Allocations!$D$5:$D$204,Allocations!$A$5:$A$204,$A50,Allocations!$C$5:$C$204,I$4)-SUMIFS(Capacity!$F$5:$F$204,Capacity!$A$5:$A$204,$A50,Capacity!$B$5:$B$204,I$4))))</f>
        <v/>
      </c>
      <c r="J50" s="11">
        <f>IF($A50="","",IF(J$4="","",MAX(0,SUMIFS(Allocations!$D$5:$D$204,Allocations!$A$5:$A$204,$A50,Allocations!$C$5:$C$204,J$4)-SUMIFS(Capacity!$F$5:$F$204,Capacity!$A$5:$A$204,$A50,Capacity!$B$5:$B$204,J$4))))</f>
        <v/>
      </c>
      <c r="K50" s="11">
        <f>IF($A50="","",IF(K$4="","",MAX(0,SUMIFS(Allocations!$D$5:$D$204,Allocations!$A$5:$A$204,$A50,Allocations!$C$5:$C$204,K$4)-SUMIFS(Capacity!$F$5:$F$204,Capacity!$A$5:$A$204,$A50,Capacity!$B$5:$B$204,K$4))))</f>
        <v/>
      </c>
      <c r="L50" s="11">
        <f>IF($A50="","",IF(L$4="","",MAX(0,SUMIFS(Allocations!$D$5:$D$204,Allocations!$A$5:$A$204,$A50,Allocations!$C$5:$C$204,L$4)-SUMIFS(Capacity!$F$5:$F$204,Capacity!$A$5:$A$204,$A50,Capacity!$B$5:$B$204,L$4))))</f>
        <v/>
      </c>
      <c r="M50" s="11">
        <f>IF($A50="","",IF(M$4="","",MAX(0,SUMIFS(Allocations!$D$5:$D$204,Allocations!$A$5:$A$204,$A50,Allocations!$C$5:$C$204,M$4)-SUMIFS(Capacity!$F$5:$F$204,Capacity!$A$5:$A$204,$A50,Capacity!$B$5:$B$204,M$4))))</f>
        <v/>
      </c>
    </row>
    <row r="51">
      <c r="A51" s="14">
        <f>IF($A18="","",$A18)</f>
        <v/>
      </c>
      <c r="B51" s="11">
        <f>IF($A51="","",IF(B$4="","",MAX(0,SUMIFS(Allocations!$D$5:$D$204,Allocations!$A$5:$A$204,$A51,Allocations!$C$5:$C$204,B$4)-SUMIFS(Capacity!$F$5:$F$204,Capacity!$A$5:$A$204,$A51,Capacity!$B$5:$B$204,B$4))))</f>
        <v/>
      </c>
      <c r="C51" s="11">
        <f>IF($A51="","",IF(C$4="","",MAX(0,SUMIFS(Allocations!$D$5:$D$204,Allocations!$A$5:$A$204,$A51,Allocations!$C$5:$C$204,C$4)-SUMIFS(Capacity!$F$5:$F$204,Capacity!$A$5:$A$204,$A51,Capacity!$B$5:$B$204,C$4))))</f>
        <v/>
      </c>
      <c r="D51" s="11">
        <f>IF($A51="","",IF(D$4="","",MAX(0,SUMIFS(Allocations!$D$5:$D$204,Allocations!$A$5:$A$204,$A51,Allocations!$C$5:$C$204,D$4)-SUMIFS(Capacity!$F$5:$F$204,Capacity!$A$5:$A$204,$A51,Capacity!$B$5:$B$204,D$4))))</f>
        <v/>
      </c>
      <c r="E51" s="11">
        <f>IF($A51="","",IF(E$4="","",MAX(0,SUMIFS(Allocations!$D$5:$D$204,Allocations!$A$5:$A$204,$A51,Allocations!$C$5:$C$204,E$4)-SUMIFS(Capacity!$F$5:$F$204,Capacity!$A$5:$A$204,$A51,Capacity!$B$5:$B$204,E$4))))</f>
        <v/>
      </c>
      <c r="F51" s="11">
        <f>IF($A51="","",IF(F$4="","",MAX(0,SUMIFS(Allocations!$D$5:$D$204,Allocations!$A$5:$A$204,$A51,Allocations!$C$5:$C$204,F$4)-SUMIFS(Capacity!$F$5:$F$204,Capacity!$A$5:$A$204,$A51,Capacity!$B$5:$B$204,F$4))))</f>
        <v/>
      </c>
      <c r="G51" s="11">
        <f>IF($A51="","",IF(G$4="","",MAX(0,SUMIFS(Allocations!$D$5:$D$204,Allocations!$A$5:$A$204,$A51,Allocations!$C$5:$C$204,G$4)-SUMIFS(Capacity!$F$5:$F$204,Capacity!$A$5:$A$204,$A51,Capacity!$B$5:$B$204,G$4))))</f>
        <v/>
      </c>
      <c r="H51" s="11">
        <f>IF($A51="","",IF(H$4="","",MAX(0,SUMIFS(Allocations!$D$5:$D$204,Allocations!$A$5:$A$204,$A51,Allocations!$C$5:$C$204,H$4)-SUMIFS(Capacity!$F$5:$F$204,Capacity!$A$5:$A$204,$A51,Capacity!$B$5:$B$204,H$4))))</f>
        <v/>
      </c>
      <c r="I51" s="11">
        <f>IF($A51="","",IF(I$4="","",MAX(0,SUMIFS(Allocations!$D$5:$D$204,Allocations!$A$5:$A$204,$A51,Allocations!$C$5:$C$204,I$4)-SUMIFS(Capacity!$F$5:$F$204,Capacity!$A$5:$A$204,$A51,Capacity!$B$5:$B$204,I$4))))</f>
        <v/>
      </c>
      <c r="J51" s="11">
        <f>IF($A51="","",IF(J$4="","",MAX(0,SUMIFS(Allocations!$D$5:$D$204,Allocations!$A$5:$A$204,$A51,Allocations!$C$5:$C$204,J$4)-SUMIFS(Capacity!$F$5:$F$204,Capacity!$A$5:$A$204,$A51,Capacity!$B$5:$B$204,J$4))))</f>
        <v/>
      </c>
      <c r="K51" s="11">
        <f>IF($A51="","",IF(K$4="","",MAX(0,SUMIFS(Allocations!$D$5:$D$204,Allocations!$A$5:$A$204,$A51,Allocations!$C$5:$C$204,K$4)-SUMIFS(Capacity!$F$5:$F$204,Capacity!$A$5:$A$204,$A51,Capacity!$B$5:$B$204,K$4))))</f>
        <v/>
      </c>
      <c r="L51" s="11">
        <f>IF($A51="","",IF(L$4="","",MAX(0,SUMIFS(Allocations!$D$5:$D$204,Allocations!$A$5:$A$204,$A51,Allocations!$C$5:$C$204,L$4)-SUMIFS(Capacity!$F$5:$F$204,Capacity!$A$5:$A$204,$A51,Capacity!$B$5:$B$204,L$4))))</f>
        <v/>
      </c>
      <c r="M51" s="11">
        <f>IF($A51="","",IF(M$4="","",MAX(0,SUMIFS(Allocations!$D$5:$D$204,Allocations!$A$5:$A$204,$A51,Allocations!$C$5:$C$204,M$4)-SUMIFS(Capacity!$F$5:$F$204,Capacity!$A$5:$A$204,$A51,Capacity!$B$5:$B$204,M$4))))</f>
        <v/>
      </c>
    </row>
    <row r="52">
      <c r="A52" s="14">
        <f>IF($A19="","",$A19)</f>
        <v/>
      </c>
      <c r="B52" s="11">
        <f>IF($A52="","",IF(B$4="","",MAX(0,SUMIFS(Allocations!$D$5:$D$204,Allocations!$A$5:$A$204,$A52,Allocations!$C$5:$C$204,B$4)-SUMIFS(Capacity!$F$5:$F$204,Capacity!$A$5:$A$204,$A52,Capacity!$B$5:$B$204,B$4))))</f>
        <v/>
      </c>
      <c r="C52" s="11">
        <f>IF($A52="","",IF(C$4="","",MAX(0,SUMIFS(Allocations!$D$5:$D$204,Allocations!$A$5:$A$204,$A52,Allocations!$C$5:$C$204,C$4)-SUMIFS(Capacity!$F$5:$F$204,Capacity!$A$5:$A$204,$A52,Capacity!$B$5:$B$204,C$4))))</f>
        <v/>
      </c>
      <c r="D52" s="11">
        <f>IF($A52="","",IF(D$4="","",MAX(0,SUMIFS(Allocations!$D$5:$D$204,Allocations!$A$5:$A$204,$A52,Allocations!$C$5:$C$204,D$4)-SUMIFS(Capacity!$F$5:$F$204,Capacity!$A$5:$A$204,$A52,Capacity!$B$5:$B$204,D$4))))</f>
        <v/>
      </c>
      <c r="E52" s="11">
        <f>IF($A52="","",IF(E$4="","",MAX(0,SUMIFS(Allocations!$D$5:$D$204,Allocations!$A$5:$A$204,$A52,Allocations!$C$5:$C$204,E$4)-SUMIFS(Capacity!$F$5:$F$204,Capacity!$A$5:$A$204,$A52,Capacity!$B$5:$B$204,E$4))))</f>
        <v/>
      </c>
      <c r="F52" s="11">
        <f>IF($A52="","",IF(F$4="","",MAX(0,SUMIFS(Allocations!$D$5:$D$204,Allocations!$A$5:$A$204,$A52,Allocations!$C$5:$C$204,F$4)-SUMIFS(Capacity!$F$5:$F$204,Capacity!$A$5:$A$204,$A52,Capacity!$B$5:$B$204,F$4))))</f>
        <v/>
      </c>
      <c r="G52" s="11">
        <f>IF($A52="","",IF(G$4="","",MAX(0,SUMIFS(Allocations!$D$5:$D$204,Allocations!$A$5:$A$204,$A52,Allocations!$C$5:$C$204,G$4)-SUMIFS(Capacity!$F$5:$F$204,Capacity!$A$5:$A$204,$A52,Capacity!$B$5:$B$204,G$4))))</f>
        <v/>
      </c>
      <c r="H52" s="11">
        <f>IF($A52="","",IF(H$4="","",MAX(0,SUMIFS(Allocations!$D$5:$D$204,Allocations!$A$5:$A$204,$A52,Allocations!$C$5:$C$204,H$4)-SUMIFS(Capacity!$F$5:$F$204,Capacity!$A$5:$A$204,$A52,Capacity!$B$5:$B$204,H$4))))</f>
        <v/>
      </c>
      <c r="I52" s="11">
        <f>IF($A52="","",IF(I$4="","",MAX(0,SUMIFS(Allocations!$D$5:$D$204,Allocations!$A$5:$A$204,$A52,Allocations!$C$5:$C$204,I$4)-SUMIFS(Capacity!$F$5:$F$204,Capacity!$A$5:$A$204,$A52,Capacity!$B$5:$B$204,I$4))))</f>
        <v/>
      </c>
      <c r="J52" s="11">
        <f>IF($A52="","",IF(J$4="","",MAX(0,SUMIFS(Allocations!$D$5:$D$204,Allocations!$A$5:$A$204,$A52,Allocations!$C$5:$C$204,J$4)-SUMIFS(Capacity!$F$5:$F$204,Capacity!$A$5:$A$204,$A52,Capacity!$B$5:$B$204,J$4))))</f>
        <v/>
      </c>
      <c r="K52" s="11">
        <f>IF($A52="","",IF(K$4="","",MAX(0,SUMIFS(Allocations!$D$5:$D$204,Allocations!$A$5:$A$204,$A52,Allocations!$C$5:$C$204,K$4)-SUMIFS(Capacity!$F$5:$F$204,Capacity!$A$5:$A$204,$A52,Capacity!$B$5:$B$204,K$4))))</f>
        <v/>
      </c>
      <c r="L52" s="11">
        <f>IF($A52="","",IF(L$4="","",MAX(0,SUMIFS(Allocations!$D$5:$D$204,Allocations!$A$5:$A$204,$A52,Allocations!$C$5:$C$204,L$4)-SUMIFS(Capacity!$F$5:$F$204,Capacity!$A$5:$A$204,$A52,Capacity!$B$5:$B$204,L$4))))</f>
        <v/>
      </c>
      <c r="M52" s="11">
        <f>IF($A52="","",IF(M$4="","",MAX(0,SUMIFS(Allocations!$D$5:$D$204,Allocations!$A$5:$A$204,$A52,Allocations!$C$5:$C$204,M$4)-SUMIFS(Capacity!$F$5:$F$204,Capacity!$A$5:$A$204,$A52,Capacity!$B$5:$B$204,M$4))))</f>
        <v/>
      </c>
    </row>
    <row r="53">
      <c r="A53" s="14">
        <f>IF($A20="","",$A20)</f>
        <v/>
      </c>
      <c r="B53" s="11">
        <f>IF($A53="","",IF(B$4="","",MAX(0,SUMIFS(Allocations!$D$5:$D$204,Allocations!$A$5:$A$204,$A53,Allocations!$C$5:$C$204,B$4)-SUMIFS(Capacity!$F$5:$F$204,Capacity!$A$5:$A$204,$A53,Capacity!$B$5:$B$204,B$4))))</f>
        <v/>
      </c>
      <c r="C53" s="11">
        <f>IF($A53="","",IF(C$4="","",MAX(0,SUMIFS(Allocations!$D$5:$D$204,Allocations!$A$5:$A$204,$A53,Allocations!$C$5:$C$204,C$4)-SUMIFS(Capacity!$F$5:$F$204,Capacity!$A$5:$A$204,$A53,Capacity!$B$5:$B$204,C$4))))</f>
        <v/>
      </c>
      <c r="D53" s="11">
        <f>IF($A53="","",IF(D$4="","",MAX(0,SUMIFS(Allocations!$D$5:$D$204,Allocations!$A$5:$A$204,$A53,Allocations!$C$5:$C$204,D$4)-SUMIFS(Capacity!$F$5:$F$204,Capacity!$A$5:$A$204,$A53,Capacity!$B$5:$B$204,D$4))))</f>
        <v/>
      </c>
      <c r="E53" s="11">
        <f>IF($A53="","",IF(E$4="","",MAX(0,SUMIFS(Allocations!$D$5:$D$204,Allocations!$A$5:$A$204,$A53,Allocations!$C$5:$C$204,E$4)-SUMIFS(Capacity!$F$5:$F$204,Capacity!$A$5:$A$204,$A53,Capacity!$B$5:$B$204,E$4))))</f>
        <v/>
      </c>
      <c r="F53" s="11">
        <f>IF($A53="","",IF(F$4="","",MAX(0,SUMIFS(Allocations!$D$5:$D$204,Allocations!$A$5:$A$204,$A53,Allocations!$C$5:$C$204,F$4)-SUMIFS(Capacity!$F$5:$F$204,Capacity!$A$5:$A$204,$A53,Capacity!$B$5:$B$204,F$4))))</f>
        <v/>
      </c>
      <c r="G53" s="11">
        <f>IF($A53="","",IF(G$4="","",MAX(0,SUMIFS(Allocations!$D$5:$D$204,Allocations!$A$5:$A$204,$A53,Allocations!$C$5:$C$204,G$4)-SUMIFS(Capacity!$F$5:$F$204,Capacity!$A$5:$A$204,$A53,Capacity!$B$5:$B$204,G$4))))</f>
        <v/>
      </c>
      <c r="H53" s="11">
        <f>IF($A53="","",IF(H$4="","",MAX(0,SUMIFS(Allocations!$D$5:$D$204,Allocations!$A$5:$A$204,$A53,Allocations!$C$5:$C$204,H$4)-SUMIFS(Capacity!$F$5:$F$204,Capacity!$A$5:$A$204,$A53,Capacity!$B$5:$B$204,H$4))))</f>
        <v/>
      </c>
      <c r="I53" s="11">
        <f>IF($A53="","",IF(I$4="","",MAX(0,SUMIFS(Allocations!$D$5:$D$204,Allocations!$A$5:$A$204,$A53,Allocations!$C$5:$C$204,I$4)-SUMIFS(Capacity!$F$5:$F$204,Capacity!$A$5:$A$204,$A53,Capacity!$B$5:$B$204,I$4))))</f>
        <v/>
      </c>
      <c r="J53" s="11">
        <f>IF($A53="","",IF(J$4="","",MAX(0,SUMIFS(Allocations!$D$5:$D$204,Allocations!$A$5:$A$204,$A53,Allocations!$C$5:$C$204,J$4)-SUMIFS(Capacity!$F$5:$F$204,Capacity!$A$5:$A$204,$A53,Capacity!$B$5:$B$204,J$4))))</f>
        <v/>
      </c>
      <c r="K53" s="11">
        <f>IF($A53="","",IF(K$4="","",MAX(0,SUMIFS(Allocations!$D$5:$D$204,Allocations!$A$5:$A$204,$A53,Allocations!$C$5:$C$204,K$4)-SUMIFS(Capacity!$F$5:$F$204,Capacity!$A$5:$A$204,$A53,Capacity!$B$5:$B$204,K$4))))</f>
        <v/>
      </c>
      <c r="L53" s="11">
        <f>IF($A53="","",IF(L$4="","",MAX(0,SUMIFS(Allocations!$D$5:$D$204,Allocations!$A$5:$A$204,$A53,Allocations!$C$5:$C$204,L$4)-SUMIFS(Capacity!$F$5:$F$204,Capacity!$A$5:$A$204,$A53,Capacity!$B$5:$B$204,L$4))))</f>
        <v/>
      </c>
      <c r="M53" s="11">
        <f>IF($A53="","",IF(M$4="","",MAX(0,SUMIFS(Allocations!$D$5:$D$204,Allocations!$A$5:$A$204,$A53,Allocations!$C$5:$C$204,M$4)-SUMIFS(Capacity!$F$5:$F$204,Capacity!$A$5:$A$204,$A53,Capacity!$B$5:$B$204,M$4))))</f>
        <v/>
      </c>
    </row>
    <row r="54">
      <c r="A54" s="14">
        <f>IF($A21="","",$A21)</f>
        <v/>
      </c>
      <c r="B54" s="11">
        <f>IF($A54="","",IF(B$4="","",MAX(0,SUMIFS(Allocations!$D$5:$D$204,Allocations!$A$5:$A$204,$A54,Allocations!$C$5:$C$204,B$4)-SUMIFS(Capacity!$F$5:$F$204,Capacity!$A$5:$A$204,$A54,Capacity!$B$5:$B$204,B$4))))</f>
        <v/>
      </c>
      <c r="C54" s="11">
        <f>IF($A54="","",IF(C$4="","",MAX(0,SUMIFS(Allocations!$D$5:$D$204,Allocations!$A$5:$A$204,$A54,Allocations!$C$5:$C$204,C$4)-SUMIFS(Capacity!$F$5:$F$204,Capacity!$A$5:$A$204,$A54,Capacity!$B$5:$B$204,C$4))))</f>
        <v/>
      </c>
      <c r="D54" s="11">
        <f>IF($A54="","",IF(D$4="","",MAX(0,SUMIFS(Allocations!$D$5:$D$204,Allocations!$A$5:$A$204,$A54,Allocations!$C$5:$C$204,D$4)-SUMIFS(Capacity!$F$5:$F$204,Capacity!$A$5:$A$204,$A54,Capacity!$B$5:$B$204,D$4))))</f>
        <v/>
      </c>
      <c r="E54" s="11">
        <f>IF($A54="","",IF(E$4="","",MAX(0,SUMIFS(Allocations!$D$5:$D$204,Allocations!$A$5:$A$204,$A54,Allocations!$C$5:$C$204,E$4)-SUMIFS(Capacity!$F$5:$F$204,Capacity!$A$5:$A$204,$A54,Capacity!$B$5:$B$204,E$4))))</f>
        <v/>
      </c>
      <c r="F54" s="11">
        <f>IF($A54="","",IF(F$4="","",MAX(0,SUMIFS(Allocations!$D$5:$D$204,Allocations!$A$5:$A$204,$A54,Allocations!$C$5:$C$204,F$4)-SUMIFS(Capacity!$F$5:$F$204,Capacity!$A$5:$A$204,$A54,Capacity!$B$5:$B$204,F$4))))</f>
        <v/>
      </c>
      <c r="G54" s="11">
        <f>IF($A54="","",IF(G$4="","",MAX(0,SUMIFS(Allocations!$D$5:$D$204,Allocations!$A$5:$A$204,$A54,Allocations!$C$5:$C$204,G$4)-SUMIFS(Capacity!$F$5:$F$204,Capacity!$A$5:$A$204,$A54,Capacity!$B$5:$B$204,G$4))))</f>
        <v/>
      </c>
      <c r="H54" s="11">
        <f>IF($A54="","",IF(H$4="","",MAX(0,SUMIFS(Allocations!$D$5:$D$204,Allocations!$A$5:$A$204,$A54,Allocations!$C$5:$C$204,H$4)-SUMIFS(Capacity!$F$5:$F$204,Capacity!$A$5:$A$204,$A54,Capacity!$B$5:$B$204,H$4))))</f>
        <v/>
      </c>
      <c r="I54" s="11">
        <f>IF($A54="","",IF(I$4="","",MAX(0,SUMIFS(Allocations!$D$5:$D$204,Allocations!$A$5:$A$204,$A54,Allocations!$C$5:$C$204,I$4)-SUMIFS(Capacity!$F$5:$F$204,Capacity!$A$5:$A$204,$A54,Capacity!$B$5:$B$204,I$4))))</f>
        <v/>
      </c>
      <c r="J54" s="11">
        <f>IF($A54="","",IF(J$4="","",MAX(0,SUMIFS(Allocations!$D$5:$D$204,Allocations!$A$5:$A$204,$A54,Allocations!$C$5:$C$204,J$4)-SUMIFS(Capacity!$F$5:$F$204,Capacity!$A$5:$A$204,$A54,Capacity!$B$5:$B$204,J$4))))</f>
        <v/>
      </c>
      <c r="K54" s="11">
        <f>IF($A54="","",IF(K$4="","",MAX(0,SUMIFS(Allocations!$D$5:$D$204,Allocations!$A$5:$A$204,$A54,Allocations!$C$5:$C$204,K$4)-SUMIFS(Capacity!$F$5:$F$204,Capacity!$A$5:$A$204,$A54,Capacity!$B$5:$B$204,K$4))))</f>
        <v/>
      </c>
      <c r="L54" s="11">
        <f>IF($A54="","",IF(L$4="","",MAX(0,SUMIFS(Allocations!$D$5:$D$204,Allocations!$A$5:$A$204,$A54,Allocations!$C$5:$C$204,L$4)-SUMIFS(Capacity!$F$5:$F$204,Capacity!$A$5:$A$204,$A54,Capacity!$B$5:$B$204,L$4))))</f>
        <v/>
      </c>
      <c r="M54" s="11">
        <f>IF($A54="","",IF(M$4="","",MAX(0,SUMIFS(Allocations!$D$5:$D$204,Allocations!$A$5:$A$204,$A54,Allocations!$C$5:$C$204,M$4)-SUMIFS(Capacity!$F$5:$F$204,Capacity!$A$5:$A$204,$A54,Capacity!$B$5:$B$204,M$4))))</f>
        <v/>
      </c>
    </row>
    <row r="55">
      <c r="A55" s="14">
        <f>IF($A22="","",$A22)</f>
        <v/>
      </c>
      <c r="B55" s="11">
        <f>IF($A55="","",IF(B$4="","",MAX(0,SUMIFS(Allocations!$D$5:$D$204,Allocations!$A$5:$A$204,$A55,Allocations!$C$5:$C$204,B$4)-SUMIFS(Capacity!$F$5:$F$204,Capacity!$A$5:$A$204,$A55,Capacity!$B$5:$B$204,B$4))))</f>
        <v/>
      </c>
      <c r="C55" s="11">
        <f>IF($A55="","",IF(C$4="","",MAX(0,SUMIFS(Allocations!$D$5:$D$204,Allocations!$A$5:$A$204,$A55,Allocations!$C$5:$C$204,C$4)-SUMIFS(Capacity!$F$5:$F$204,Capacity!$A$5:$A$204,$A55,Capacity!$B$5:$B$204,C$4))))</f>
        <v/>
      </c>
      <c r="D55" s="11">
        <f>IF($A55="","",IF(D$4="","",MAX(0,SUMIFS(Allocations!$D$5:$D$204,Allocations!$A$5:$A$204,$A55,Allocations!$C$5:$C$204,D$4)-SUMIFS(Capacity!$F$5:$F$204,Capacity!$A$5:$A$204,$A55,Capacity!$B$5:$B$204,D$4))))</f>
        <v/>
      </c>
      <c r="E55" s="11">
        <f>IF($A55="","",IF(E$4="","",MAX(0,SUMIFS(Allocations!$D$5:$D$204,Allocations!$A$5:$A$204,$A55,Allocations!$C$5:$C$204,E$4)-SUMIFS(Capacity!$F$5:$F$204,Capacity!$A$5:$A$204,$A55,Capacity!$B$5:$B$204,E$4))))</f>
        <v/>
      </c>
      <c r="F55" s="11">
        <f>IF($A55="","",IF(F$4="","",MAX(0,SUMIFS(Allocations!$D$5:$D$204,Allocations!$A$5:$A$204,$A55,Allocations!$C$5:$C$204,F$4)-SUMIFS(Capacity!$F$5:$F$204,Capacity!$A$5:$A$204,$A55,Capacity!$B$5:$B$204,F$4))))</f>
        <v/>
      </c>
      <c r="G55" s="11">
        <f>IF($A55="","",IF(G$4="","",MAX(0,SUMIFS(Allocations!$D$5:$D$204,Allocations!$A$5:$A$204,$A55,Allocations!$C$5:$C$204,G$4)-SUMIFS(Capacity!$F$5:$F$204,Capacity!$A$5:$A$204,$A55,Capacity!$B$5:$B$204,G$4))))</f>
        <v/>
      </c>
      <c r="H55" s="11">
        <f>IF($A55="","",IF(H$4="","",MAX(0,SUMIFS(Allocations!$D$5:$D$204,Allocations!$A$5:$A$204,$A55,Allocations!$C$5:$C$204,H$4)-SUMIFS(Capacity!$F$5:$F$204,Capacity!$A$5:$A$204,$A55,Capacity!$B$5:$B$204,H$4))))</f>
        <v/>
      </c>
      <c r="I55" s="11">
        <f>IF($A55="","",IF(I$4="","",MAX(0,SUMIFS(Allocations!$D$5:$D$204,Allocations!$A$5:$A$204,$A55,Allocations!$C$5:$C$204,I$4)-SUMIFS(Capacity!$F$5:$F$204,Capacity!$A$5:$A$204,$A55,Capacity!$B$5:$B$204,I$4))))</f>
        <v/>
      </c>
      <c r="J55" s="11">
        <f>IF($A55="","",IF(J$4="","",MAX(0,SUMIFS(Allocations!$D$5:$D$204,Allocations!$A$5:$A$204,$A55,Allocations!$C$5:$C$204,J$4)-SUMIFS(Capacity!$F$5:$F$204,Capacity!$A$5:$A$204,$A55,Capacity!$B$5:$B$204,J$4))))</f>
        <v/>
      </c>
      <c r="K55" s="11">
        <f>IF($A55="","",IF(K$4="","",MAX(0,SUMIFS(Allocations!$D$5:$D$204,Allocations!$A$5:$A$204,$A55,Allocations!$C$5:$C$204,K$4)-SUMIFS(Capacity!$F$5:$F$204,Capacity!$A$5:$A$204,$A55,Capacity!$B$5:$B$204,K$4))))</f>
        <v/>
      </c>
      <c r="L55" s="11">
        <f>IF($A55="","",IF(L$4="","",MAX(0,SUMIFS(Allocations!$D$5:$D$204,Allocations!$A$5:$A$204,$A55,Allocations!$C$5:$C$204,L$4)-SUMIFS(Capacity!$F$5:$F$204,Capacity!$A$5:$A$204,$A55,Capacity!$B$5:$B$204,L$4))))</f>
        <v/>
      </c>
      <c r="M55" s="11">
        <f>IF($A55="","",IF(M$4="","",MAX(0,SUMIFS(Allocations!$D$5:$D$204,Allocations!$A$5:$A$204,$A55,Allocations!$C$5:$C$204,M$4)-SUMIFS(Capacity!$F$5:$F$204,Capacity!$A$5:$A$204,$A55,Capacity!$B$5:$B$204,M$4))))</f>
        <v/>
      </c>
    </row>
    <row r="56">
      <c r="A56" s="14">
        <f>IF($A23="","",$A23)</f>
        <v/>
      </c>
      <c r="B56" s="11">
        <f>IF($A56="","",IF(B$4="","",MAX(0,SUMIFS(Allocations!$D$5:$D$204,Allocations!$A$5:$A$204,$A56,Allocations!$C$5:$C$204,B$4)-SUMIFS(Capacity!$F$5:$F$204,Capacity!$A$5:$A$204,$A56,Capacity!$B$5:$B$204,B$4))))</f>
        <v/>
      </c>
      <c r="C56" s="11">
        <f>IF($A56="","",IF(C$4="","",MAX(0,SUMIFS(Allocations!$D$5:$D$204,Allocations!$A$5:$A$204,$A56,Allocations!$C$5:$C$204,C$4)-SUMIFS(Capacity!$F$5:$F$204,Capacity!$A$5:$A$204,$A56,Capacity!$B$5:$B$204,C$4))))</f>
        <v/>
      </c>
      <c r="D56" s="11">
        <f>IF($A56="","",IF(D$4="","",MAX(0,SUMIFS(Allocations!$D$5:$D$204,Allocations!$A$5:$A$204,$A56,Allocations!$C$5:$C$204,D$4)-SUMIFS(Capacity!$F$5:$F$204,Capacity!$A$5:$A$204,$A56,Capacity!$B$5:$B$204,D$4))))</f>
        <v/>
      </c>
      <c r="E56" s="11">
        <f>IF($A56="","",IF(E$4="","",MAX(0,SUMIFS(Allocations!$D$5:$D$204,Allocations!$A$5:$A$204,$A56,Allocations!$C$5:$C$204,E$4)-SUMIFS(Capacity!$F$5:$F$204,Capacity!$A$5:$A$204,$A56,Capacity!$B$5:$B$204,E$4))))</f>
        <v/>
      </c>
      <c r="F56" s="11">
        <f>IF($A56="","",IF(F$4="","",MAX(0,SUMIFS(Allocations!$D$5:$D$204,Allocations!$A$5:$A$204,$A56,Allocations!$C$5:$C$204,F$4)-SUMIFS(Capacity!$F$5:$F$204,Capacity!$A$5:$A$204,$A56,Capacity!$B$5:$B$204,F$4))))</f>
        <v/>
      </c>
      <c r="G56" s="11">
        <f>IF($A56="","",IF(G$4="","",MAX(0,SUMIFS(Allocations!$D$5:$D$204,Allocations!$A$5:$A$204,$A56,Allocations!$C$5:$C$204,G$4)-SUMIFS(Capacity!$F$5:$F$204,Capacity!$A$5:$A$204,$A56,Capacity!$B$5:$B$204,G$4))))</f>
        <v/>
      </c>
      <c r="H56" s="11">
        <f>IF($A56="","",IF(H$4="","",MAX(0,SUMIFS(Allocations!$D$5:$D$204,Allocations!$A$5:$A$204,$A56,Allocations!$C$5:$C$204,H$4)-SUMIFS(Capacity!$F$5:$F$204,Capacity!$A$5:$A$204,$A56,Capacity!$B$5:$B$204,H$4))))</f>
        <v/>
      </c>
      <c r="I56" s="11">
        <f>IF($A56="","",IF(I$4="","",MAX(0,SUMIFS(Allocations!$D$5:$D$204,Allocations!$A$5:$A$204,$A56,Allocations!$C$5:$C$204,I$4)-SUMIFS(Capacity!$F$5:$F$204,Capacity!$A$5:$A$204,$A56,Capacity!$B$5:$B$204,I$4))))</f>
        <v/>
      </c>
      <c r="J56" s="11">
        <f>IF($A56="","",IF(J$4="","",MAX(0,SUMIFS(Allocations!$D$5:$D$204,Allocations!$A$5:$A$204,$A56,Allocations!$C$5:$C$204,J$4)-SUMIFS(Capacity!$F$5:$F$204,Capacity!$A$5:$A$204,$A56,Capacity!$B$5:$B$204,J$4))))</f>
        <v/>
      </c>
      <c r="K56" s="11">
        <f>IF($A56="","",IF(K$4="","",MAX(0,SUMIFS(Allocations!$D$5:$D$204,Allocations!$A$5:$A$204,$A56,Allocations!$C$5:$C$204,K$4)-SUMIFS(Capacity!$F$5:$F$204,Capacity!$A$5:$A$204,$A56,Capacity!$B$5:$B$204,K$4))))</f>
        <v/>
      </c>
      <c r="L56" s="11">
        <f>IF($A56="","",IF(L$4="","",MAX(0,SUMIFS(Allocations!$D$5:$D$204,Allocations!$A$5:$A$204,$A56,Allocations!$C$5:$C$204,L$4)-SUMIFS(Capacity!$F$5:$F$204,Capacity!$A$5:$A$204,$A56,Capacity!$B$5:$B$204,L$4))))</f>
        <v/>
      </c>
      <c r="M56" s="11">
        <f>IF($A56="","",IF(M$4="","",MAX(0,SUMIFS(Allocations!$D$5:$D$204,Allocations!$A$5:$A$204,$A56,Allocations!$C$5:$C$204,M$4)-SUMIFS(Capacity!$F$5:$F$204,Capacity!$A$5:$A$204,$A56,Capacity!$B$5:$B$204,M$4))))</f>
        <v/>
      </c>
    </row>
    <row r="57">
      <c r="A57" s="14">
        <f>IF($A24="","",$A24)</f>
        <v/>
      </c>
      <c r="B57" s="11">
        <f>IF($A57="","",IF(B$4="","",MAX(0,SUMIFS(Allocations!$D$5:$D$204,Allocations!$A$5:$A$204,$A57,Allocations!$C$5:$C$204,B$4)-SUMIFS(Capacity!$F$5:$F$204,Capacity!$A$5:$A$204,$A57,Capacity!$B$5:$B$204,B$4))))</f>
        <v/>
      </c>
      <c r="C57" s="11">
        <f>IF($A57="","",IF(C$4="","",MAX(0,SUMIFS(Allocations!$D$5:$D$204,Allocations!$A$5:$A$204,$A57,Allocations!$C$5:$C$204,C$4)-SUMIFS(Capacity!$F$5:$F$204,Capacity!$A$5:$A$204,$A57,Capacity!$B$5:$B$204,C$4))))</f>
        <v/>
      </c>
      <c r="D57" s="11">
        <f>IF($A57="","",IF(D$4="","",MAX(0,SUMIFS(Allocations!$D$5:$D$204,Allocations!$A$5:$A$204,$A57,Allocations!$C$5:$C$204,D$4)-SUMIFS(Capacity!$F$5:$F$204,Capacity!$A$5:$A$204,$A57,Capacity!$B$5:$B$204,D$4))))</f>
        <v/>
      </c>
      <c r="E57" s="11">
        <f>IF($A57="","",IF(E$4="","",MAX(0,SUMIFS(Allocations!$D$5:$D$204,Allocations!$A$5:$A$204,$A57,Allocations!$C$5:$C$204,E$4)-SUMIFS(Capacity!$F$5:$F$204,Capacity!$A$5:$A$204,$A57,Capacity!$B$5:$B$204,E$4))))</f>
        <v/>
      </c>
      <c r="F57" s="11">
        <f>IF($A57="","",IF(F$4="","",MAX(0,SUMIFS(Allocations!$D$5:$D$204,Allocations!$A$5:$A$204,$A57,Allocations!$C$5:$C$204,F$4)-SUMIFS(Capacity!$F$5:$F$204,Capacity!$A$5:$A$204,$A57,Capacity!$B$5:$B$204,F$4))))</f>
        <v/>
      </c>
      <c r="G57" s="11">
        <f>IF($A57="","",IF(G$4="","",MAX(0,SUMIFS(Allocations!$D$5:$D$204,Allocations!$A$5:$A$204,$A57,Allocations!$C$5:$C$204,G$4)-SUMIFS(Capacity!$F$5:$F$204,Capacity!$A$5:$A$204,$A57,Capacity!$B$5:$B$204,G$4))))</f>
        <v/>
      </c>
      <c r="H57" s="11">
        <f>IF($A57="","",IF(H$4="","",MAX(0,SUMIFS(Allocations!$D$5:$D$204,Allocations!$A$5:$A$204,$A57,Allocations!$C$5:$C$204,H$4)-SUMIFS(Capacity!$F$5:$F$204,Capacity!$A$5:$A$204,$A57,Capacity!$B$5:$B$204,H$4))))</f>
        <v/>
      </c>
      <c r="I57" s="11">
        <f>IF($A57="","",IF(I$4="","",MAX(0,SUMIFS(Allocations!$D$5:$D$204,Allocations!$A$5:$A$204,$A57,Allocations!$C$5:$C$204,I$4)-SUMIFS(Capacity!$F$5:$F$204,Capacity!$A$5:$A$204,$A57,Capacity!$B$5:$B$204,I$4))))</f>
        <v/>
      </c>
      <c r="J57" s="11">
        <f>IF($A57="","",IF(J$4="","",MAX(0,SUMIFS(Allocations!$D$5:$D$204,Allocations!$A$5:$A$204,$A57,Allocations!$C$5:$C$204,J$4)-SUMIFS(Capacity!$F$5:$F$204,Capacity!$A$5:$A$204,$A57,Capacity!$B$5:$B$204,J$4))))</f>
        <v/>
      </c>
      <c r="K57" s="11">
        <f>IF($A57="","",IF(K$4="","",MAX(0,SUMIFS(Allocations!$D$5:$D$204,Allocations!$A$5:$A$204,$A57,Allocations!$C$5:$C$204,K$4)-SUMIFS(Capacity!$F$5:$F$204,Capacity!$A$5:$A$204,$A57,Capacity!$B$5:$B$204,K$4))))</f>
        <v/>
      </c>
      <c r="L57" s="11">
        <f>IF($A57="","",IF(L$4="","",MAX(0,SUMIFS(Allocations!$D$5:$D$204,Allocations!$A$5:$A$204,$A57,Allocations!$C$5:$C$204,L$4)-SUMIFS(Capacity!$F$5:$F$204,Capacity!$A$5:$A$204,$A57,Capacity!$B$5:$B$204,L$4))))</f>
        <v/>
      </c>
      <c r="M57" s="11">
        <f>IF($A57="","",IF(M$4="","",MAX(0,SUMIFS(Allocations!$D$5:$D$204,Allocations!$A$5:$A$204,$A57,Allocations!$C$5:$C$204,M$4)-SUMIFS(Capacity!$F$5:$F$204,Capacity!$A$5:$A$204,$A57,Capacity!$B$5:$B$204,M$4))))</f>
        <v/>
      </c>
    </row>
    <row r="58">
      <c r="A58" s="14">
        <f>IF($A25="","",$A25)</f>
        <v/>
      </c>
      <c r="B58" s="11">
        <f>IF($A58="","",IF(B$4="","",MAX(0,SUMIFS(Allocations!$D$5:$D$204,Allocations!$A$5:$A$204,$A58,Allocations!$C$5:$C$204,B$4)-SUMIFS(Capacity!$F$5:$F$204,Capacity!$A$5:$A$204,$A58,Capacity!$B$5:$B$204,B$4))))</f>
        <v/>
      </c>
      <c r="C58" s="11">
        <f>IF($A58="","",IF(C$4="","",MAX(0,SUMIFS(Allocations!$D$5:$D$204,Allocations!$A$5:$A$204,$A58,Allocations!$C$5:$C$204,C$4)-SUMIFS(Capacity!$F$5:$F$204,Capacity!$A$5:$A$204,$A58,Capacity!$B$5:$B$204,C$4))))</f>
        <v/>
      </c>
      <c r="D58" s="11">
        <f>IF($A58="","",IF(D$4="","",MAX(0,SUMIFS(Allocations!$D$5:$D$204,Allocations!$A$5:$A$204,$A58,Allocations!$C$5:$C$204,D$4)-SUMIFS(Capacity!$F$5:$F$204,Capacity!$A$5:$A$204,$A58,Capacity!$B$5:$B$204,D$4))))</f>
        <v/>
      </c>
      <c r="E58" s="11">
        <f>IF($A58="","",IF(E$4="","",MAX(0,SUMIFS(Allocations!$D$5:$D$204,Allocations!$A$5:$A$204,$A58,Allocations!$C$5:$C$204,E$4)-SUMIFS(Capacity!$F$5:$F$204,Capacity!$A$5:$A$204,$A58,Capacity!$B$5:$B$204,E$4))))</f>
        <v/>
      </c>
      <c r="F58" s="11">
        <f>IF($A58="","",IF(F$4="","",MAX(0,SUMIFS(Allocations!$D$5:$D$204,Allocations!$A$5:$A$204,$A58,Allocations!$C$5:$C$204,F$4)-SUMIFS(Capacity!$F$5:$F$204,Capacity!$A$5:$A$204,$A58,Capacity!$B$5:$B$204,F$4))))</f>
        <v/>
      </c>
      <c r="G58" s="11">
        <f>IF($A58="","",IF(G$4="","",MAX(0,SUMIFS(Allocations!$D$5:$D$204,Allocations!$A$5:$A$204,$A58,Allocations!$C$5:$C$204,G$4)-SUMIFS(Capacity!$F$5:$F$204,Capacity!$A$5:$A$204,$A58,Capacity!$B$5:$B$204,G$4))))</f>
        <v/>
      </c>
      <c r="H58" s="11">
        <f>IF($A58="","",IF(H$4="","",MAX(0,SUMIFS(Allocations!$D$5:$D$204,Allocations!$A$5:$A$204,$A58,Allocations!$C$5:$C$204,H$4)-SUMIFS(Capacity!$F$5:$F$204,Capacity!$A$5:$A$204,$A58,Capacity!$B$5:$B$204,H$4))))</f>
        <v/>
      </c>
      <c r="I58" s="11">
        <f>IF($A58="","",IF(I$4="","",MAX(0,SUMIFS(Allocations!$D$5:$D$204,Allocations!$A$5:$A$204,$A58,Allocations!$C$5:$C$204,I$4)-SUMIFS(Capacity!$F$5:$F$204,Capacity!$A$5:$A$204,$A58,Capacity!$B$5:$B$204,I$4))))</f>
        <v/>
      </c>
      <c r="J58" s="11">
        <f>IF($A58="","",IF(J$4="","",MAX(0,SUMIFS(Allocations!$D$5:$D$204,Allocations!$A$5:$A$204,$A58,Allocations!$C$5:$C$204,J$4)-SUMIFS(Capacity!$F$5:$F$204,Capacity!$A$5:$A$204,$A58,Capacity!$B$5:$B$204,J$4))))</f>
        <v/>
      </c>
      <c r="K58" s="11">
        <f>IF($A58="","",IF(K$4="","",MAX(0,SUMIFS(Allocations!$D$5:$D$204,Allocations!$A$5:$A$204,$A58,Allocations!$C$5:$C$204,K$4)-SUMIFS(Capacity!$F$5:$F$204,Capacity!$A$5:$A$204,$A58,Capacity!$B$5:$B$204,K$4))))</f>
        <v/>
      </c>
      <c r="L58" s="11">
        <f>IF($A58="","",IF(L$4="","",MAX(0,SUMIFS(Allocations!$D$5:$D$204,Allocations!$A$5:$A$204,$A58,Allocations!$C$5:$C$204,L$4)-SUMIFS(Capacity!$F$5:$F$204,Capacity!$A$5:$A$204,$A58,Capacity!$B$5:$B$204,L$4))))</f>
        <v/>
      </c>
      <c r="M58" s="11">
        <f>IF($A58="","",IF(M$4="","",MAX(0,SUMIFS(Allocations!$D$5:$D$204,Allocations!$A$5:$A$204,$A58,Allocations!$C$5:$C$204,M$4)-SUMIFS(Capacity!$F$5:$F$204,Capacity!$A$5:$A$204,$A58,Capacity!$B$5:$B$204,M$4))))</f>
        <v/>
      </c>
    </row>
    <row r="59">
      <c r="A59" s="14">
        <f>IF($A26="","",$A26)</f>
        <v/>
      </c>
      <c r="B59" s="11">
        <f>IF($A59="","",IF(B$4="","",MAX(0,SUMIFS(Allocations!$D$5:$D$204,Allocations!$A$5:$A$204,$A59,Allocations!$C$5:$C$204,B$4)-SUMIFS(Capacity!$F$5:$F$204,Capacity!$A$5:$A$204,$A59,Capacity!$B$5:$B$204,B$4))))</f>
        <v/>
      </c>
      <c r="C59" s="11">
        <f>IF($A59="","",IF(C$4="","",MAX(0,SUMIFS(Allocations!$D$5:$D$204,Allocations!$A$5:$A$204,$A59,Allocations!$C$5:$C$204,C$4)-SUMIFS(Capacity!$F$5:$F$204,Capacity!$A$5:$A$204,$A59,Capacity!$B$5:$B$204,C$4))))</f>
        <v/>
      </c>
      <c r="D59" s="11">
        <f>IF($A59="","",IF(D$4="","",MAX(0,SUMIFS(Allocations!$D$5:$D$204,Allocations!$A$5:$A$204,$A59,Allocations!$C$5:$C$204,D$4)-SUMIFS(Capacity!$F$5:$F$204,Capacity!$A$5:$A$204,$A59,Capacity!$B$5:$B$204,D$4))))</f>
        <v/>
      </c>
      <c r="E59" s="11">
        <f>IF($A59="","",IF(E$4="","",MAX(0,SUMIFS(Allocations!$D$5:$D$204,Allocations!$A$5:$A$204,$A59,Allocations!$C$5:$C$204,E$4)-SUMIFS(Capacity!$F$5:$F$204,Capacity!$A$5:$A$204,$A59,Capacity!$B$5:$B$204,E$4))))</f>
        <v/>
      </c>
      <c r="F59" s="11">
        <f>IF($A59="","",IF(F$4="","",MAX(0,SUMIFS(Allocations!$D$5:$D$204,Allocations!$A$5:$A$204,$A59,Allocations!$C$5:$C$204,F$4)-SUMIFS(Capacity!$F$5:$F$204,Capacity!$A$5:$A$204,$A59,Capacity!$B$5:$B$204,F$4))))</f>
        <v/>
      </c>
      <c r="G59" s="11">
        <f>IF($A59="","",IF(G$4="","",MAX(0,SUMIFS(Allocations!$D$5:$D$204,Allocations!$A$5:$A$204,$A59,Allocations!$C$5:$C$204,G$4)-SUMIFS(Capacity!$F$5:$F$204,Capacity!$A$5:$A$204,$A59,Capacity!$B$5:$B$204,G$4))))</f>
        <v/>
      </c>
      <c r="H59" s="11">
        <f>IF($A59="","",IF(H$4="","",MAX(0,SUMIFS(Allocations!$D$5:$D$204,Allocations!$A$5:$A$204,$A59,Allocations!$C$5:$C$204,H$4)-SUMIFS(Capacity!$F$5:$F$204,Capacity!$A$5:$A$204,$A59,Capacity!$B$5:$B$204,H$4))))</f>
        <v/>
      </c>
      <c r="I59" s="11">
        <f>IF($A59="","",IF(I$4="","",MAX(0,SUMIFS(Allocations!$D$5:$D$204,Allocations!$A$5:$A$204,$A59,Allocations!$C$5:$C$204,I$4)-SUMIFS(Capacity!$F$5:$F$204,Capacity!$A$5:$A$204,$A59,Capacity!$B$5:$B$204,I$4))))</f>
        <v/>
      </c>
      <c r="J59" s="11">
        <f>IF($A59="","",IF(J$4="","",MAX(0,SUMIFS(Allocations!$D$5:$D$204,Allocations!$A$5:$A$204,$A59,Allocations!$C$5:$C$204,J$4)-SUMIFS(Capacity!$F$5:$F$204,Capacity!$A$5:$A$204,$A59,Capacity!$B$5:$B$204,J$4))))</f>
        <v/>
      </c>
      <c r="K59" s="11">
        <f>IF($A59="","",IF(K$4="","",MAX(0,SUMIFS(Allocations!$D$5:$D$204,Allocations!$A$5:$A$204,$A59,Allocations!$C$5:$C$204,K$4)-SUMIFS(Capacity!$F$5:$F$204,Capacity!$A$5:$A$204,$A59,Capacity!$B$5:$B$204,K$4))))</f>
        <v/>
      </c>
      <c r="L59" s="11">
        <f>IF($A59="","",IF(L$4="","",MAX(0,SUMIFS(Allocations!$D$5:$D$204,Allocations!$A$5:$A$204,$A59,Allocations!$C$5:$C$204,L$4)-SUMIFS(Capacity!$F$5:$F$204,Capacity!$A$5:$A$204,$A59,Capacity!$B$5:$B$204,L$4))))</f>
        <v/>
      </c>
      <c r="M59" s="11">
        <f>IF($A59="","",IF(M$4="","",MAX(0,SUMIFS(Allocations!$D$5:$D$204,Allocations!$A$5:$A$204,$A59,Allocations!$C$5:$C$204,M$4)-SUMIFS(Capacity!$F$5:$F$204,Capacity!$A$5:$A$204,$A59,Capacity!$B$5:$B$204,M$4))))</f>
        <v/>
      </c>
    </row>
    <row r="60">
      <c r="A60" s="14">
        <f>IF($A27="","",$A27)</f>
        <v/>
      </c>
      <c r="B60" s="11">
        <f>IF($A60="","",IF(B$4="","",MAX(0,SUMIFS(Allocations!$D$5:$D$204,Allocations!$A$5:$A$204,$A60,Allocations!$C$5:$C$204,B$4)-SUMIFS(Capacity!$F$5:$F$204,Capacity!$A$5:$A$204,$A60,Capacity!$B$5:$B$204,B$4))))</f>
        <v/>
      </c>
      <c r="C60" s="11">
        <f>IF($A60="","",IF(C$4="","",MAX(0,SUMIFS(Allocations!$D$5:$D$204,Allocations!$A$5:$A$204,$A60,Allocations!$C$5:$C$204,C$4)-SUMIFS(Capacity!$F$5:$F$204,Capacity!$A$5:$A$204,$A60,Capacity!$B$5:$B$204,C$4))))</f>
        <v/>
      </c>
      <c r="D60" s="11">
        <f>IF($A60="","",IF(D$4="","",MAX(0,SUMIFS(Allocations!$D$5:$D$204,Allocations!$A$5:$A$204,$A60,Allocations!$C$5:$C$204,D$4)-SUMIFS(Capacity!$F$5:$F$204,Capacity!$A$5:$A$204,$A60,Capacity!$B$5:$B$204,D$4))))</f>
        <v/>
      </c>
      <c r="E60" s="11">
        <f>IF($A60="","",IF(E$4="","",MAX(0,SUMIFS(Allocations!$D$5:$D$204,Allocations!$A$5:$A$204,$A60,Allocations!$C$5:$C$204,E$4)-SUMIFS(Capacity!$F$5:$F$204,Capacity!$A$5:$A$204,$A60,Capacity!$B$5:$B$204,E$4))))</f>
        <v/>
      </c>
      <c r="F60" s="11">
        <f>IF($A60="","",IF(F$4="","",MAX(0,SUMIFS(Allocations!$D$5:$D$204,Allocations!$A$5:$A$204,$A60,Allocations!$C$5:$C$204,F$4)-SUMIFS(Capacity!$F$5:$F$204,Capacity!$A$5:$A$204,$A60,Capacity!$B$5:$B$204,F$4))))</f>
        <v/>
      </c>
      <c r="G60" s="11">
        <f>IF($A60="","",IF(G$4="","",MAX(0,SUMIFS(Allocations!$D$5:$D$204,Allocations!$A$5:$A$204,$A60,Allocations!$C$5:$C$204,G$4)-SUMIFS(Capacity!$F$5:$F$204,Capacity!$A$5:$A$204,$A60,Capacity!$B$5:$B$204,G$4))))</f>
        <v/>
      </c>
      <c r="H60" s="11">
        <f>IF($A60="","",IF(H$4="","",MAX(0,SUMIFS(Allocations!$D$5:$D$204,Allocations!$A$5:$A$204,$A60,Allocations!$C$5:$C$204,H$4)-SUMIFS(Capacity!$F$5:$F$204,Capacity!$A$5:$A$204,$A60,Capacity!$B$5:$B$204,H$4))))</f>
        <v/>
      </c>
      <c r="I60" s="11">
        <f>IF($A60="","",IF(I$4="","",MAX(0,SUMIFS(Allocations!$D$5:$D$204,Allocations!$A$5:$A$204,$A60,Allocations!$C$5:$C$204,I$4)-SUMIFS(Capacity!$F$5:$F$204,Capacity!$A$5:$A$204,$A60,Capacity!$B$5:$B$204,I$4))))</f>
        <v/>
      </c>
      <c r="J60" s="11">
        <f>IF($A60="","",IF(J$4="","",MAX(0,SUMIFS(Allocations!$D$5:$D$204,Allocations!$A$5:$A$204,$A60,Allocations!$C$5:$C$204,J$4)-SUMIFS(Capacity!$F$5:$F$204,Capacity!$A$5:$A$204,$A60,Capacity!$B$5:$B$204,J$4))))</f>
        <v/>
      </c>
      <c r="K60" s="11">
        <f>IF($A60="","",IF(K$4="","",MAX(0,SUMIFS(Allocations!$D$5:$D$204,Allocations!$A$5:$A$204,$A60,Allocations!$C$5:$C$204,K$4)-SUMIFS(Capacity!$F$5:$F$204,Capacity!$A$5:$A$204,$A60,Capacity!$B$5:$B$204,K$4))))</f>
        <v/>
      </c>
      <c r="L60" s="11">
        <f>IF($A60="","",IF(L$4="","",MAX(0,SUMIFS(Allocations!$D$5:$D$204,Allocations!$A$5:$A$204,$A60,Allocations!$C$5:$C$204,L$4)-SUMIFS(Capacity!$F$5:$F$204,Capacity!$A$5:$A$204,$A60,Capacity!$B$5:$B$204,L$4))))</f>
        <v/>
      </c>
      <c r="M60" s="11">
        <f>IF($A60="","",IF(M$4="","",MAX(0,SUMIFS(Allocations!$D$5:$D$204,Allocations!$A$5:$A$204,$A60,Allocations!$C$5:$C$204,M$4)-SUMIFS(Capacity!$F$5:$F$204,Capacity!$A$5:$A$204,$A60,Capacity!$B$5:$B$204,M$4))))</f>
        <v/>
      </c>
    </row>
    <row r="61">
      <c r="A61" s="14">
        <f>IF($A28="","",$A28)</f>
        <v/>
      </c>
      <c r="B61" s="11">
        <f>IF($A61="","",IF(B$4="","",MAX(0,SUMIFS(Allocations!$D$5:$D$204,Allocations!$A$5:$A$204,$A61,Allocations!$C$5:$C$204,B$4)-SUMIFS(Capacity!$F$5:$F$204,Capacity!$A$5:$A$204,$A61,Capacity!$B$5:$B$204,B$4))))</f>
        <v/>
      </c>
      <c r="C61" s="11">
        <f>IF($A61="","",IF(C$4="","",MAX(0,SUMIFS(Allocations!$D$5:$D$204,Allocations!$A$5:$A$204,$A61,Allocations!$C$5:$C$204,C$4)-SUMIFS(Capacity!$F$5:$F$204,Capacity!$A$5:$A$204,$A61,Capacity!$B$5:$B$204,C$4))))</f>
        <v/>
      </c>
      <c r="D61" s="11">
        <f>IF($A61="","",IF(D$4="","",MAX(0,SUMIFS(Allocations!$D$5:$D$204,Allocations!$A$5:$A$204,$A61,Allocations!$C$5:$C$204,D$4)-SUMIFS(Capacity!$F$5:$F$204,Capacity!$A$5:$A$204,$A61,Capacity!$B$5:$B$204,D$4))))</f>
        <v/>
      </c>
      <c r="E61" s="11">
        <f>IF($A61="","",IF(E$4="","",MAX(0,SUMIFS(Allocations!$D$5:$D$204,Allocations!$A$5:$A$204,$A61,Allocations!$C$5:$C$204,E$4)-SUMIFS(Capacity!$F$5:$F$204,Capacity!$A$5:$A$204,$A61,Capacity!$B$5:$B$204,E$4))))</f>
        <v/>
      </c>
      <c r="F61" s="11">
        <f>IF($A61="","",IF(F$4="","",MAX(0,SUMIFS(Allocations!$D$5:$D$204,Allocations!$A$5:$A$204,$A61,Allocations!$C$5:$C$204,F$4)-SUMIFS(Capacity!$F$5:$F$204,Capacity!$A$5:$A$204,$A61,Capacity!$B$5:$B$204,F$4))))</f>
        <v/>
      </c>
      <c r="G61" s="11">
        <f>IF($A61="","",IF(G$4="","",MAX(0,SUMIFS(Allocations!$D$5:$D$204,Allocations!$A$5:$A$204,$A61,Allocations!$C$5:$C$204,G$4)-SUMIFS(Capacity!$F$5:$F$204,Capacity!$A$5:$A$204,$A61,Capacity!$B$5:$B$204,G$4))))</f>
        <v/>
      </c>
      <c r="H61" s="11">
        <f>IF($A61="","",IF(H$4="","",MAX(0,SUMIFS(Allocations!$D$5:$D$204,Allocations!$A$5:$A$204,$A61,Allocations!$C$5:$C$204,H$4)-SUMIFS(Capacity!$F$5:$F$204,Capacity!$A$5:$A$204,$A61,Capacity!$B$5:$B$204,H$4))))</f>
        <v/>
      </c>
      <c r="I61" s="11">
        <f>IF($A61="","",IF(I$4="","",MAX(0,SUMIFS(Allocations!$D$5:$D$204,Allocations!$A$5:$A$204,$A61,Allocations!$C$5:$C$204,I$4)-SUMIFS(Capacity!$F$5:$F$204,Capacity!$A$5:$A$204,$A61,Capacity!$B$5:$B$204,I$4))))</f>
        <v/>
      </c>
      <c r="J61" s="11">
        <f>IF($A61="","",IF(J$4="","",MAX(0,SUMIFS(Allocations!$D$5:$D$204,Allocations!$A$5:$A$204,$A61,Allocations!$C$5:$C$204,J$4)-SUMIFS(Capacity!$F$5:$F$204,Capacity!$A$5:$A$204,$A61,Capacity!$B$5:$B$204,J$4))))</f>
        <v/>
      </c>
      <c r="K61" s="11">
        <f>IF($A61="","",IF(K$4="","",MAX(0,SUMIFS(Allocations!$D$5:$D$204,Allocations!$A$5:$A$204,$A61,Allocations!$C$5:$C$204,K$4)-SUMIFS(Capacity!$F$5:$F$204,Capacity!$A$5:$A$204,$A61,Capacity!$B$5:$B$204,K$4))))</f>
        <v/>
      </c>
      <c r="L61" s="11">
        <f>IF($A61="","",IF(L$4="","",MAX(0,SUMIFS(Allocations!$D$5:$D$204,Allocations!$A$5:$A$204,$A61,Allocations!$C$5:$C$204,L$4)-SUMIFS(Capacity!$F$5:$F$204,Capacity!$A$5:$A$204,$A61,Capacity!$B$5:$B$204,L$4))))</f>
        <v/>
      </c>
      <c r="M61" s="11">
        <f>IF($A61="","",IF(M$4="","",MAX(0,SUMIFS(Allocations!$D$5:$D$204,Allocations!$A$5:$A$204,$A61,Allocations!$C$5:$C$204,M$4)-SUMIFS(Capacity!$F$5:$F$204,Capacity!$A$5:$A$204,$A61,Capacity!$B$5:$B$204,M$4))))</f>
        <v/>
      </c>
    </row>
    <row r="62">
      <c r="A62" s="14">
        <f>IF($A29="","",$A29)</f>
        <v/>
      </c>
      <c r="B62" s="11">
        <f>IF($A62="","",IF(B$4="","",MAX(0,SUMIFS(Allocations!$D$5:$D$204,Allocations!$A$5:$A$204,$A62,Allocations!$C$5:$C$204,B$4)-SUMIFS(Capacity!$F$5:$F$204,Capacity!$A$5:$A$204,$A62,Capacity!$B$5:$B$204,B$4))))</f>
        <v/>
      </c>
      <c r="C62" s="11">
        <f>IF($A62="","",IF(C$4="","",MAX(0,SUMIFS(Allocations!$D$5:$D$204,Allocations!$A$5:$A$204,$A62,Allocations!$C$5:$C$204,C$4)-SUMIFS(Capacity!$F$5:$F$204,Capacity!$A$5:$A$204,$A62,Capacity!$B$5:$B$204,C$4))))</f>
        <v/>
      </c>
      <c r="D62" s="11">
        <f>IF($A62="","",IF(D$4="","",MAX(0,SUMIFS(Allocations!$D$5:$D$204,Allocations!$A$5:$A$204,$A62,Allocations!$C$5:$C$204,D$4)-SUMIFS(Capacity!$F$5:$F$204,Capacity!$A$5:$A$204,$A62,Capacity!$B$5:$B$204,D$4))))</f>
        <v/>
      </c>
      <c r="E62" s="11">
        <f>IF($A62="","",IF(E$4="","",MAX(0,SUMIFS(Allocations!$D$5:$D$204,Allocations!$A$5:$A$204,$A62,Allocations!$C$5:$C$204,E$4)-SUMIFS(Capacity!$F$5:$F$204,Capacity!$A$5:$A$204,$A62,Capacity!$B$5:$B$204,E$4))))</f>
        <v/>
      </c>
      <c r="F62" s="11">
        <f>IF($A62="","",IF(F$4="","",MAX(0,SUMIFS(Allocations!$D$5:$D$204,Allocations!$A$5:$A$204,$A62,Allocations!$C$5:$C$204,F$4)-SUMIFS(Capacity!$F$5:$F$204,Capacity!$A$5:$A$204,$A62,Capacity!$B$5:$B$204,F$4))))</f>
        <v/>
      </c>
      <c r="G62" s="11">
        <f>IF($A62="","",IF(G$4="","",MAX(0,SUMIFS(Allocations!$D$5:$D$204,Allocations!$A$5:$A$204,$A62,Allocations!$C$5:$C$204,G$4)-SUMIFS(Capacity!$F$5:$F$204,Capacity!$A$5:$A$204,$A62,Capacity!$B$5:$B$204,G$4))))</f>
        <v/>
      </c>
      <c r="H62" s="11">
        <f>IF($A62="","",IF(H$4="","",MAX(0,SUMIFS(Allocations!$D$5:$D$204,Allocations!$A$5:$A$204,$A62,Allocations!$C$5:$C$204,H$4)-SUMIFS(Capacity!$F$5:$F$204,Capacity!$A$5:$A$204,$A62,Capacity!$B$5:$B$204,H$4))))</f>
        <v/>
      </c>
      <c r="I62" s="11">
        <f>IF($A62="","",IF(I$4="","",MAX(0,SUMIFS(Allocations!$D$5:$D$204,Allocations!$A$5:$A$204,$A62,Allocations!$C$5:$C$204,I$4)-SUMIFS(Capacity!$F$5:$F$204,Capacity!$A$5:$A$204,$A62,Capacity!$B$5:$B$204,I$4))))</f>
        <v/>
      </c>
      <c r="J62" s="11">
        <f>IF($A62="","",IF(J$4="","",MAX(0,SUMIFS(Allocations!$D$5:$D$204,Allocations!$A$5:$A$204,$A62,Allocations!$C$5:$C$204,J$4)-SUMIFS(Capacity!$F$5:$F$204,Capacity!$A$5:$A$204,$A62,Capacity!$B$5:$B$204,J$4))))</f>
        <v/>
      </c>
      <c r="K62" s="11">
        <f>IF($A62="","",IF(K$4="","",MAX(0,SUMIFS(Allocations!$D$5:$D$204,Allocations!$A$5:$A$204,$A62,Allocations!$C$5:$C$204,K$4)-SUMIFS(Capacity!$F$5:$F$204,Capacity!$A$5:$A$204,$A62,Capacity!$B$5:$B$204,K$4))))</f>
        <v/>
      </c>
      <c r="L62" s="11">
        <f>IF($A62="","",IF(L$4="","",MAX(0,SUMIFS(Allocations!$D$5:$D$204,Allocations!$A$5:$A$204,$A62,Allocations!$C$5:$C$204,L$4)-SUMIFS(Capacity!$F$5:$F$204,Capacity!$A$5:$A$204,$A62,Capacity!$B$5:$B$204,L$4))))</f>
        <v/>
      </c>
      <c r="M62" s="11">
        <f>IF($A62="","",IF(M$4="","",MAX(0,SUMIFS(Allocations!$D$5:$D$204,Allocations!$A$5:$A$204,$A62,Allocations!$C$5:$C$204,M$4)-SUMIFS(Capacity!$F$5:$F$204,Capacity!$A$5:$A$204,$A62,Capacity!$B$5:$B$204,M$4))))</f>
        <v/>
      </c>
    </row>
    <row r="63">
      <c r="A63" s="14">
        <f>IF($A30="","",$A30)</f>
        <v/>
      </c>
      <c r="B63" s="11">
        <f>IF($A63="","",IF(B$4="","",MAX(0,SUMIFS(Allocations!$D$5:$D$204,Allocations!$A$5:$A$204,$A63,Allocations!$C$5:$C$204,B$4)-SUMIFS(Capacity!$F$5:$F$204,Capacity!$A$5:$A$204,$A63,Capacity!$B$5:$B$204,B$4))))</f>
        <v/>
      </c>
      <c r="C63" s="11">
        <f>IF($A63="","",IF(C$4="","",MAX(0,SUMIFS(Allocations!$D$5:$D$204,Allocations!$A$5:$A$204,$A63,Allocations!$C$5:$C$204,C$4)-SUMIFS(Capacity!$F$5:$F$204,Capacity!$A$5:$A$204,$A63,Capacity!$B$5:$B$204,C$4))))</f>
        <v/>
      </c>
      <c r="D63" s="11">
        <f>IF($A63="","",IF(D$4="","",MAX(0,SUMIFS(Allocations!$D$5:$D$204,Allocations!$A$5:$A$204,$A63,Allocations!$C$5:$C$204,D$4)-SUMIFS(Capacity!$F$5:$F$204,Capacity!$A$5:$A$204,$A63,Capacity!$B$5:$B$204,D$4))))</f>
        <v/>
      </c>
      <c r="E63" s="11">
        <f>IF($A63="","",IF(E$4="","",MAX(0,SUMIFS(Allocations!$D$5:$D$204,Allocations!$A$5:$A$204,$A63,Allocations!$C$5:$C$204,E$4)-SUMIFS(Capacity!$F$5:$F$204,Capacity!$A$5:$A$204,$A63,Capacity!$B$5:$B$204,E$4))))</f>
        <v/>
      </c>
      <c r="F63" s="11">
        <f>IF($A63="","",IF(F$4="","",MAX(0,SUMIFS(Allocations!$D$5:$D$204,Allocations!$A$5:$A$204,$A63,Allocations!$C$5:$C$204,F$4)-SUMIFS(Capacity!$F$5:$F$204,Capacity!$A$5:$A$204,$A63,Capacity!$B$5:$B$204,F$4))))</f>
        <v/>
      </c>
      <c r="G63" s="11">
        <f>IF($A63="","",IF(G$4="","",MAX(0,SUMIFS(Allocations!$D$5:$D$204,Allocations!$A$5:$A$204,$A63,Allocations!$C$5:$C$204,G$4)-SUMIFS(Capacity!$F$5:$F$204,Capacity!$A$5:$A$204,$A63,Capacity!$B$5:$B$204,G$4))))</f>
        <v/>
      </c>
      <c r="H63" s="11">
        <f>IF($A63="","",IF(H$4="","",MAX(0,SUMIFS(Allocations!$D$5:$D$204,Allocations!$A$5:$A$204,$A63,Allocations!$C$5:$C$204,H$4)-SUMIFS(Capacity!$F$5:$F$204,Capacity!$A$5:$A$204,$A63,Capacity!$B$5:$B$204,H$4))))</f>
        <v/>
      </c>
      <c r="I63" s="11">
        <f>IF($A63="","",IF(I$4="","",MAX(0,SUMIFS(Allocations!$D$5:$D$204,Allocations!$A$5:$A$204,$A63,Allocations!$C$5:$C$204,I$4)-SUMIFS(Capacity!$F$5:$F$204,Capacity!$A$5:$A$204,$A63,Capacity!$B$5:$B$204,I$4))))</f>
        <v/>
      </c>
      <c r="J63" s="11">
        <f>IF($A63="","",IF(J$4="","",MAX(0,SUMIFS(Allocations!$D$5:$D$204,Allocations!$A$5:$A$204,$A63,Allocations!$C$5:$C$204,J$4)-SUMIFS(Capacity!$F$5:$F$204,Capacity!$A$5:$A$204,$A63,Capacity!$B$5:$B$204,J$4))))</f>
        <v/>
      </c>
      <c r="K63" s="11">
        <f>IF($A63="","",IF(K$4="","",MAX(0,SUMIFS(Allocations!$D$5:$D$204,Allocations!$A$5:$A$204,$A63,Allocations!$C$5:$C$204,K$4)-SUMIFS(Capacity!$F$5:$F$204,Capacity!$A$5:$A$204,$A63,Capacity!$B$5:$B$204,K$4))))</f>
        <v/>
      </c>
      <c r="L63" s="11">
        <f>IF($A63="","",IF(L$4="","",MAX(0,SUMIFS(Allocations!$D$5:$D$204,Allocations!$A$5:$A$204,$A63,Allocations!$C$5:$C$204,L$4)-SUMIFS(Capacity!$F$5:$F$204,Capacity!$A$5:$A$204,$A63,Capacity!$B$5:$B$204,L$4))))</f>
        <v/>
      </c>
      <c r="M63" s="11">
        <f>IF($A63="","",IF(M$4="","",MAX(0,SUMIFS(Allocations!$D$5:$D$204,Allocations!$A$5:$A$204,$A63,Allocations!$C$5:$C$204,M$4)-SUMIFS(Capacity!$F$5:$F$204,Capacity!$A$5:$A$204,$A63,Capacity!$B$5:$B$204,M$4))))</f>
        <v/>
      </c>
    </row>
    <row r="64">
      <c r="A64" s="14">
        <f>IF($A31="","",$A31)</f>
        <v/>
      </c>
      <c r="B64" s="11">
        <f>IF($A64="","",IF(B$4="","",MAX(0,SUMIFS(Allocations!$D$5:$D$204,Allocations!$A$5:$A$204,$A64,Allocations!$C$5:$C$204,B$4)-SUMIFS(Capacity!$F$5:$F$204,Capacity!$A$5:$A$204,$A64,Capacity!$B$5:$B$204,B$4))))</f>
        <v/>
      </c>
      <c r="C64" s="11">
        <f>IF($A64="","",IF(C$4="","",MAX(0,SUMIFS(Allocations!$D$5:$D$204,Allocations!$A$5:$A$204,$A64,Allocations!$C$5:$C$204,C$4)-SUMIFS(Capacity!$F$5:$F$204,Capacity!$A$5:$A$204,$A64,Capacity!$B$5:$B$204,C$4))))</f>
        <v/>
      </c>
      <c r="D64" s="11">
        <f>IF($A64="","",IF(D$4="","",MAX(0,SUMIFS(Allocations!$D$5:$D$204,Allocations!$A$5:$A$204,$A64,Allocations!$C$5:$C$204,D$4)-SUMIFS(Capacity!$F$5:$F$204,Capacity!$A$5:$A$204,$A64,Capacity!$B$5:$B$204,D$4))))</f>
        <v/>
      </c>
      <c r="E64" s="11">
        <f>IF($A64="","",IF(E$4="","",MAX(0,SUMIFS(Allocations!$D$5:$D$204,Allocations!$A$5:$A$204,$A64,Allocations!$C$5:$C$204,E$4)-SUMIFS(Capacity!$F$5:$F$204,Capacity!$A$5:$A$204,$A64,Capacity!$B$5:$B$204,E$4))))</f>
        <v/>
      </c>
      <c r="F64" s="11">
        <f>IF($A64="","",IF(F$4="","",MAX(0,SUMIFS(Allocations!$D$5:$D$204,Allocations!$A$5:$A$204,$A64,Allocations!$C$5:$C$204,F$4)-SUMIFS(Capacity!$F$5:$F$204,Capacity!$A$5:$A$204,$A64,Capacity!$B$5:$B$204,F$4))))</f>
        <v/>
      </c>
      <c r="G64" s="11">
        <f>IF($A64="","",IF(G$4="","",MAX(0,SUMIFS(Allocations!$D$5:$D$204,Allocations!$A$5:$A$204,$A64,Allocations!$C$5:$C$204,G$4)-SUMIFS(Capacity!$F$5:$F$204,Capacity!$A$5:$A$204,$A64,Capacity!$B$5:$B$204,G$4))))</f>
        <v/>
      </c>
      <c r="H64" s="11">
        <f>IF($A64="","",IF(H$4="","",MAX(0,SUMIFS(Allocations!$D$5:$D$204,Allocations!$A$5:$A$204,$A64,Allocations!$C$5:$C$204,H$4)-SUMIFS(Capacity!$F$5:$F$204,Capacity!$A$5:$A$204,$A64,Capacity!$B$5:$B$204,H$4))))</f>
        <v/>
      </c>
      <c r="I64" s="11">
        <f>IF($A64="","",IF(I$4="","",MAX(0,SUMIFS(Allocations!$D$5:$D$204,Allocations!$A$5:$A$204,$A64,Allocations!$C$5:$C$204,I$4)-SUMIFS(Capacity!$F$5:$F$204,Capacity!$A$5:$A$204,$A64,Capacity!$B$5:$B$204,I$4))))</f>
        <v/>
      </c>
      <c r="J64" s="11">
        <f>IF($A64="","",IF(J$4="","",MAX(0,SUMIFS(Allocations!$D$5:$D$204,Allocations!$A$5:$A$204,$A64,Allocations!$C$5:$C$204,J$4)-SUMIFS(Capacity!$F$5:$F$204,Capacity!$A$5:$A$204,$A64,Capacity!$B$5:$B$204,J$4))))</f>
        <v/>
      </c>
      <c r="K64" s="11">
        <f>IF($A64="","",IF(K$4="","",MAX(0,SUMIFS(Allocations!$D$5:$D$204,Allocations!$A$5:$A$204,$A64,Allocations!$C$5:$C$204,K$4)-SUMIFS(Capacity!$F$5:$F$204,Capacity!$A$5:$A$204,$A64,Capacity!$B$5:$B$204,K$4))))</f>
        <v/>
      </c>
      <c r="L64" s="11">
        <f>IF($A64="","",IF(L$4="","",MAX(0,SUMIFS(Allocations!$D$5:$D$204,Allocations!$A$5:$A$204,$A64,Allocations!$C$5:$C$204,L$4)-SUMIFS(Capacity!$F$5:$F$204,Capacity!$A$5:$A$204,$A64,Capacity!$B$5:$B$204,L$4))))</f>
        <v/>
      </c>
      <c r="M64" s="11">
        <f>IF($A64="","",IF(M$4="","",MAX(0,SUMIFS(Allocations!$D$5:$D$204,Allocations!$A$5:$A$204,$A64,Allocations!$C$5:$C$204,M$4)-SUMIFS(Capacity!$F$5:$F$204,Capacity!$A$5:$A$204,$A64,Capacity!$B$5:$B$204,M$4))))</f>
        <v/>
      </c>
    </row>
    <row r="65">
      <c r="A65" s="14">
        <f>IF($A32="","",$A32)</f>
        <v/>
      </c>
      <c r="B65" s="11">
        <f>IF($A65="","",IF(B$4="","",MAX(0,SUMIFS(Allocations!$D$5:$D$204,Allocations!$A$5:$A$204,$A65,Allocations!$C$5:$C$204,B$4)-SUMIFS(Capacity!$F$5:$F$204,Capacity!$A$5:$A$204,$A65,Capacity!$B$5:$B$204,B$4))))</f>
        <v/>
      </c>
      <c r="C65" s="11">
        <f>IF($A65="","",IF(C$4="","",MAX(0,SUMIFS(Allocations!$D$5:$D$204,Allocations!$A$5:$A$204,$A65,Allocations!$C$5:$C$204,C$4)-SUMIFS(Capacity!$F$5:$F$204,Capacity!$A$5:$A$204,$A65,Capacity!$B$5:$B$204,C$4))))</f>
        <v/>
      </c>
      <c r="D65" s="11">
        <f>IF($A65="","",IF(D$4="","",MAX(0,SUMIFS(Allocations!$D$5:$D$204,Allocations!$A$5:$A$204,$A65,Allocations!$C$5:$C$204,D$4)-SUMIFS(Capacity!$F$5:$F$204,Capacity!$A$5:$A$204,$A65,Capacity!$B$5:$B$204,D$4))))</f>
        <v/>
      </c>
      <c r="E65" s="11">
        <f>IF($A65="","",IF(E$4="","",MAX(0,SUMIFS(Allocations!$D$5:$D$204,Allocations!$A$5:$A$204,$A65,Allocations!$C$5:$C$204,E$4)-SUMIFS(Capacity!$F$5:$F$204,Capacity!$A$5:$A$204,$A65,Capacity!$B$5:$B$204,E$4))))</f>
        <v/>
      </c>
      <c r="F65" s="11">
        <f>IF($A65="","",IF(F$4="","",MAX(0,SUMIFS(Allocations!$D$5:$D$204,Allocations!$A$5:$A$204,$A65,Allocations!$C$5:$C$204,F$4)-SUMIFS(Capacity!$F$5:$F$204,Capacity!$A$5:$A$204,$A65,Capacity!$B$5:$B$204,F$4))))</f>
        <v/>
      </c>
      <c r="G65" s="11">
        <f>IF($A65="","",IF(G$4="","",MAX(0,SUMIFS(Allocations!$D$5:$D$204,Allocations!$A$5:$A$204,$A65,Allocations!$C$5:$C$204,G$4)-SUMIFS(Capacity!$F$5:$F$204,Capacity!$A$5:$A$204,$A65,Capacity!$B$5:$B$204,G$4))))</f>
        <v/>
      </c>
      <c r="H65" s="11">
        <f>IF($A65="","",IF(H$4="","",MAX(0,SUMIFS(Allocations!$D$5:$D$204,Allocations!$A$5:$A$204,$A65,Allocations!$C$5:$C$204,H$4)-SUMIFS(Capacity!$F$5:$F$204,Capacity!$A$5:$A$204,$A65,Capacity!$B$5:$B$204,H$4))))</f>
        <v/>
      </c>
      <c r="I65" s="11">
        <f>IF($A65="","",IF(I$4="","",MAX(0,SUMIFS(Allocations!$D$5:$D$204,Allocations!$A$5:$A$204,$A65,Allocations!$C$5:$C$204,I$4)-SUMIFS(Capacity!$F$5:$F$204,Capacity!$A$5:$A$204,$A65,Capacity!$B$5:$B$204,I$4))))</f>
        <v/>
      </c>
      <c r="J65" s="11">
        <f>IF($A65="","",IF(J$4="","",MAX(0,SUMIFS(Allocations!$D$5:$D$204,Allocations!$A$5:$A$204,$A65,Allocations!$C$5:$C$204,J$4)-SUMIFS(Capacity!$F$5:$F$204,Capacity!$A$5:$A$204,$A65,Capacity!$B$5:$B$204,J$4))))</f>
        <v/>
      </c>
      <c r="K65" s="11">
        <f>IF($A65="","",IF(K$4="","",MAX(0,SUMIFS(Allocations!$D$5:$D$204,Allocations!$A$5:$A$204,$A65,Allocations!$C$5:$C$204,K$4)-SUMIFS(Capacity!$F$5:$F$204,Capacity!$A$5:$A$204,$A65,Capacity!$B$5:$B$204,K$4))))</f>
        <v/>
      </c>
      <c r="L65" s="11">
        <f>IF($A65="","",IF(L$4="","",MAX(0,SUMIFS(Allocations!$D$5:$D$204,Allocations!$A$5:$A$204,$A65,Allocations!$C$5:$C$204,L$4)-SUMIFS(Capacity!$F$5:$F$204,Capacity!$A$5:$A$204,$A65,Capacity!$B$5:$B$204,L$4))))</f>
        <v/>
      </c>
      <c r="M65" s="11">
        <f>IF($A65="","",IF(M$4="","",MAX(0,SUMIFS(Allocations!$D$5:$D$204,Allocations!$A$5:$A$204,$A65,Allocations!$C$5:$C$204,M$4)-SUMIFS(Capacity!$F$5:$F$204,Capacity!$A$5:$A$204,$A65,Capacity!$B$5:$B$204,M$4))))</f>
        <v/>
      </c>
    </row>
    <row r="66">
      <c r="A66" s="14">
        <f>IF($A33="","",$A33)</f>
        <v/>
      </c>
      <c r="B66" s="11">
        <f>IF($A66="","",IF(B$4="","",MAX(0,SUMIFS(Allocations!$D$5:$D$204,Allocations!$A$5:$A$204,$A66,Allocations!$C$5:$C$204,B$4)-SUMIFS(Capacity!$F$5:$F$204,Capacity!$A$5:$A$204,$A66,Capacity!$B$5:$B$204,B$4))))</f>
        <v/>
      </c>
      <c r="C66" s="11">
        <f>IF($A66="","",IF(C$4="","",MAX(0,SUMIFS(Allocations!$D$5:$D$204,Allocations!$A$5:$A$204,$A66,Allocations!$C$5:$C$204,C$4)-SUMIFS(Capacity!$F$5:$F$204,Capacity!$A$5:$A$204,$A66,Capacity!$B$5:$B$204,C$4))))</f>
        <v/>
      </c>
      <c r="D66" s="11">
        <f>IF($A66="","",IF(D$4="","",MAX(0,SUMIFS(Allocations!$D$5:$D$204,Allocations!$A$5:$A$204,$A66,Allocations!$C$5:$C$204,D$4)-SUMIFS(Capacity!$F$5:$F$204,Capacity!$A$5:$A$204,$A66,Capacity!$B$5:$B$204,D$4))))</f>
        <v/>
      </c>
      <c r="E66" s="11">
        <f>IF($A66="","",IF(E$4="","",MAX(0,SUMIFS(Allocations!$D$5:$D$204,Allocations!$A$5:$A$204,$A66,Allocations!$C$5:$C$204,E$4)-SUMIFS(Capacity!$F$5:$F$204,Capacity!$A$5:$A$204,$A66,Capacity!$B$5:$B$204,E$4))))</f>
        <v/>
      </c>
      <c r="F66" s="11">
        <f>IF($A66="","",IF(F$4="","",MAX(0,SUMIFS(Allocations!$D$5:$D$204,Allocations!$A$5:$A$204,$A66,Allocations!$C$5:$C$204,F$4)-SUMIFS(Capacity!$F$5:$F$204,Capacity!$A$5:$A$204,$A66,Capacity!$B$5:$B$204,F$4))))</f>
        <v/>
      </c>
      <c r="G66" s="11">
        <f>IF($A66="","",IF(G$4="","",MAX(0,SUMIFS(Allocations!$D$5:$D$204,Allocations!$A$5:$A$204,$A66,Allocations!$C$5:$C$204,G$4)-SUMIFS(Capacity!$F$5:$F$204,Capacity!$A$5:$A$204,$A66,Capacity!$B$5:$B$204,G$4))))</f>
        <v/>
      </c>
      <c r="H66" s="11">
        <f>IF($A66="","",IF(H$4="","",MAX(0,SUMIFS(Allocations!$D$5:$D$204,Allocations!$A$5:$A$204,$A66,Allocations!$C$5:$C$204,H$4)-SUMIFS(Capacity!$F$5:$F$204,Capacity!$A$5:$A$204,$A66,Capacity!$B$5:$B$204,H$4))))</f>
        <v/>
      </c>
      <c r="I66" s="11">
        <f>IF($A66="","",IF(I$4="","",MAX(0,SUMIFS(Allocations!$D$5:$D$204,Allocations!$A$5:$A$204,$A66,Allocations!$C$5:$C$204,I$4)-SUMIFS(Capacity!$F$5:$F$204,Capacity!$A$5:$A$204,$A66,Capacity!$B$5:$B$204,I$4))))</f>
        <v/>
      </c>
      <c r="J66" s="11">
        <f>IF($A66="","",IF(J$4="","",MAX(0,SUMIFS(Allocations!$D$5:$D$204,Allocations!$A$5:$A$204,$A66,Allocations!$C$5:$C$204,J$4)-SUMIFS(Capacity!$F$5:$F$204,Capacity!$A$5:$A$204,$A66,Capacity!$B$5:$B$204,J$4))))</f>
        <v/>
      </c>
      <c r="K66" s="11">
        <f>IF($A66="","",IF(K$4="","",MAX(0,SUMIFS(Allocations!$D$5:$D$204,Allocations!$A$5:$A$204,$A66,Allocations!$C$5:$C$204,K$4)-SUMIFS(Capacity!$F$5:$F$204,Capacity!$A$5:$A$204,$A66,Capacity!$B$5:$B$204,K$4))))</f>
        <v/>
      </c>
      <c r="L66" s="11">
        <f>IF($A66="","",IF(L$4="","",MAX(0,SUMIFS(Allocations!$D$5:$D$204,Allocations!$A$5:$A$204,$A66,Allocations!$C$5:$C$204,L$4)-SUMIFS(Capacity!$F$5:$F$204,Capacity!$A$5:$A$204,$A66,Capacity!$B$5:$B$204,L$4))))</f>
        <v/>
      </c>
      <c r="M66" s="11">
        <f>IF($A66="","",IF(M$4="","",MAX(0,SUMIFS(Allocations!$D$5:$D$204,Allocations!$A$5:$A$204,$A66,Allocations!$C$5:$C$204,M$4)-SUMIFS(Capacity!$F$5:$F$204,Capacity!$A$5:$A$204,$A66,Capacity!$B$5:$B$204,M$4))))</f>
        <v/>
      </c>
    </row>
    <row r="67">
      <c r="A67" s="14">
        <f>IF($A34="","",$A34)</f>
        <v/>
      </c>
      <c r="B67" s="11">
        <f>IF($A67="","",IF(B$4="","",MAX(0,SUMIFS(Allocations!$D$5:$D$204,Allocations!$A$5:$A$204,$A67,Allocations!$C$5:$C$204,B$4)-SUMIFS(Capacity!$F$5:$F$204,Capacity!$A$5:$A$204,$A67,Capacity!$B$5:$B$204,B$4))))</f>
        <v/>
      </c>
      <c r="C67" s="11">
        <f>IF($A67="","",IF(C$4="","",MAX(0,SUMIFS(Allocations!$D$5:$D$204,Allocations!$A$5:$A$204,$A67,Allocations!$C$5:$C$204,C$4)-SUMIFS(Capacity!$F$5:$F$204,Capacity!$A$5:$A$204,$A67,Capacity!$B$5:$B$204,C$4))))</f>
        <v/>
      </c>
      <c r="D67" s="11">
        <f>IF($A67="","",IF(D$4="","",MAX(0,SUMIFS(Allocations!$D$5:$D$204,Allocations!$A$5:$A$204,$A67,Allocations!$C$5:$C$204,D$4)-SUMIFS(Capacity!$F$5:$F$204,Capacity!$A$5:$A$204,$A67,Capacity!$B$5:$B$204,D$4))))</f>
        <v/>
      </c>
      <c r="E67" s="11">
        <f>IF($A67="","",IF(E$4="","",MAX(0,SUMIFS(Allocations!$D$5:$D$204,Allocations!$A$5:$A$204,$A67,Allocations!$C$5:$C$204,E$4)-SUMIFS(Capacity!$F$5:$F$204,Capacity!$A$5:$A$204,$A67,Capacity!$B$5:$B$204,E$4))))</f>
        <v/>
      </c>
      <c r="F67" s="11">
        <f>IF($A67="","",IF(F$4="","",MAX(0,SUMIFS(Allocations!$D$5:$D$204,Allocations!$A$5:$A$204,$A67,Allocations!$C$5:$C$204,F$4)-SUMIFS(Capacity!$F$5:$F$204,Capacity!$A$5:$A$204,$A67,Capacity!$B$5:$B$204,F$4))))</f>
        <v/>
      </c>
      <c r="G67" s="11">
        <f>IF($A67="","",IF(G$4="","",MAX(0,SUMIFS(Allocations!$D$5:$D$204,Allocations!$A$5:$A$204,$A67,Allocations!$C$5:$C$204,G$4)-SUMIFS(Capacity!$F$5:$F$204,Capacity!$A$5:$A$204,$A67,Capacity!$B$5:$B$204,G$4))))</f>
        <v/>
      </c>
      <c r="H67" s="11">
        <f>IF($A67="","",IF(H$4="","",MAX(0,SUMIFS(Allocations!$D$5:$D$204,Allocations!$A$5:$A$204,$A67,Allocations!$C$5:$C$204,H$4)-SUMIFS(Capacity!$F$5:$F$204,Capacity!$A$5:$A$204,$A67,Capacity!$B$5:$B$204,H$4))))</f>
        <v/>
      </c>
      <c r="I67" s="11">
        <f>IF($A67="","",IF(I$4="","",MAX(0,SUMIFS(Allocations!$D$5:$D$204,Allocations!$A$5:$A$204,$A67,Allocations!$C$5:$C$204,I$4)-SUMIFS(Capacity!$F$5:$F$204,Capacity!$A$5:$A$204,$A67,Capacity!$B$5:$B$204,I$4))))</f>
        <v/>
      </c>
      <c r="J67" s="11">
        <f>IF($A67="","",IF(J$4="","",MAX(0,SUMIFS(Allocations!$D$5:$D$204,Allocations!$A$5:$A$204,$A67,Allocations!$C$5:$C$204,J$4)-SUMIFS(Capacity!$F$5:$F$204,Capacity!$A$5:$A$204,$A67,Capacity!$B$5:$B$204,J$4))))</f>
        <v/>
      </c>
      <c r="K67" s="11">
        <f>IF($A67="","",IF(K$4="","",MAX(0,SUMIFS(Allocations!$D$5:$D$204,Allocations!$A$5:$A$204,$A67,Allocations!$C$5:$C$204,K$4)-SUMIFS(Capacity!$F$5:$F$204,Capacity!$A$5:$A$204,$A67,Capacity!$B$5:$B$204,K$4))))</f>
        <v/>
      </c>
      <c r="L67" s="11">
        <f>IF($A67="","",IF(L$4="","",MAX(0,SUMIFS(Allocations!$D$5:$D$204,Allocations!$A$5:$A$204,$A67,Allocations!$C$5:$C$204,L$4)-SUMIFS(Capacity!$F$5:$F$204,Capacity!$A$5:$A$204,$A67,Capacity!$B$5:$B$204,L$4))))</f>
        <v/>
      </c>
      <c r="M67" s="11">
        <f>IF($A67="","",IF(M$4="","",MAX(0,SUMIFS(Allocations!$D$5:$D$204,Allocations!$A$5:$A$204,$A67,Allocations!$C$5:$C$204,M$4)-SUMIFS(Capacity!$F$5:$F$204,Capacity!$A$5:$A$204,$A67,Capacity!$B$5:$B$204,M$4))))</f>
        <v/>
      </c>
    </row>
    <row r="69">
      <c r="A69" s="3" t="inlineStr">
        <is>
          <t>Whole team, by month</t>
        </is>
      </c>
    </row>
    <row r="70">
      <c r="A70" s="8" t="inlineStr">
        <is>
          <t>Measure</t>
        </is>
      </c>
      <c r="B70" s="23">
        <f>B$4</f>
        <v/>
      </c>
      <c r="C70" s="23">
        <f>C$4</f>
        <v/>
      </c>
      <c r="D70" s="23">
        <f>D$4</f>
        <v/>
      </c>
      <c r="E70" s="23">
        <f>E$4</f>
        <v/>
      </c>
      <c r="F70" s="23">
        <f>F$4</f>
        <v/>
      </c>
      <c r="G70" s="23">
        <f>G$4</f>
        <v/>
      </c>
      <c r="H70" s="23">
        <f>H$4</f>
        <v/>
      </c>
      <c r="I70" s="23">
        <f>I$4</f>
        <v/>
      </c>
      <c r="J70" s="23">
        <f>J$4</f>
        <v/>
      </c>
      <c r="K70" s="23">
        <f>K$4</f>
        <v/>
      </c>
      <c r="L70" s="23">
        <f>L$4</f>
        <v/>
      </c>
      <c r="M70" s="23">
        <f>M$4</f>
        <v/>
      </c>
    </row>
    <row r="71">
      <c r="A71" s="16" t="inlineStr">
        <is>
          <t>Available hours</t>
        </is>
      </c>
      <c r="B71" s="11">
        <f>IF(B$4="","",SUMIFS(Capacity!$F$5:$F$204,Capacity!$B$5:$B$204,B$4))</f>
        <v/>
      </c>
      <c r="C71" s="11">
        <f>IF(C$4="","",SUMIFS(Capacity!$F$5:$F$204,Capacity!$B$5:$B$204,C$4))</f>
        <v/>
      </c>
      <c r="D71" s="11">
        <f>IF(D$4="","",SUMIFS(Capacity!$F$5:$F$204,Capacity!$B$5:$B$204,D$4))</f>
        <v/>
      </c>
      <c r="E71" s="11">
        <f>IF(E$4="","",SUMIFS(Capacity!$F$5:$F$204,Capacity!$B$5:$B$204,E$4))</f>
        <v/>
      </c>
      <c r="F71" s="11">
        <f>IF(F$4="","",SUMIFS(Capacity!$F$5:$F$204,Capacity!$B$5:$B$204,F$4))</f>
        <v/>
      </c>
      <c r="G71" s="11">
        <f>IF(G$4="","",SUMIFS(Capacity!$F$5:$F$204,Capacity!$B$5:$B$204,G$4))</f>
        <v/>
      </c>
      <c r="H71" s="11">
        <f>IF(H$4="","",SUMIFS(Capacity!$F$5:$F$204,Capacity!$B$5:$B$204,H$4))</f>
        <v/>
      </c>
      <c r="I71" s="11">
        <f>IF(I$4="","",SUMIFS(Capacity!$F$5:$F$204,Capacity!$B$5:$B$204,I$4))</f>
        <v/>
      </c>
      <c r="J71" s="11">
        <f>IF(J$4="","",SUMIFS(Capacity!$F$5:$F$204,Capacity!$B$5:$B$204,J$4))</f>
        <v/>
      </c>
      <c r="K71" s="11">
        <f>IF(K$4="","",SUMIFS(Capacity!$F$5:$F$204,Capacity!$B$5:$B$204,K$4))</f>
        <v/>
      </c>
      <c r="L71" s="11">
        <f>IF(L$4="","",SUMIFS(Capacity!$F$5:$F$204,Capacity!$B$5:$B$204,L$4))</f>
        <v/>
      </c>
      <c r="M71" s="11">
        <f>IF(M$4="","",SUMIFS(Capacity!$F$5:$F$204,Capacity!$B$5:$B$204,M$4))</f>
        <v/>
      </c>
    </row>
    <row r="72">
      <c r="A72" s="16" t="inlineStr">
        <is>
          <t>Allocated hours</t>
        </is>
      </c>
      <c r="B72" s="11">
        <f>IF(B$4="","",SUMIFS(Capacity!$G$5:$G$204,Capacity!$B$5:$B$204,B$4))</f>
        <v/>
      </c>
      <c r="C72" s="11">
        <f>IF(C$4="","",SUMIFS(Capacity!$G$5:$G$204,Capacity!$B$5:$B$204,C$4))</f>
        <v/>
      </c>
      <c r="D72" s="11">
        <f>IF(D$4="","",SUMIFS(Capacity!$G$5:$G$204,Capacity!$B$5:$B$204,D$4))</f>
        <v/>
      </c>
      <c r="E72" s="11">
        <f>IF(E$4="","",SUMIFS(Capacity!$G$5:$G$204,Capacity!$B$5:$B$204,E$4))</f>
        <v/>
      </c>
      <c r="F72" s="11">
        <f>IF(F$4="","",SUMIFS(Capacity!$G$5:$G$204,Capacity!$B$5:$B$204,F$4))</f>
        <v/>
      </c>
      <c r="G72" s="11">
        <f>IF(G$4="","",SUMIFS(Capacity!$G$5:$G$204,Capacity!$B$5:$B$204,G$4))</f>
        <v/>
      </c>
      <c r="H72" s="11">
        <f>IF(H$4="","",SUMIFS(Capacity!$G$5:$G$204,Capacity!$B$5:$B$204,H$4))</f>
        <v/>
      </c>
      <c r="I72" s="11">
        <f>IF(I$4="","",SUMIFS(Capacity!$G$5:$G$204,Capacity!$B$5:$B$204,I$4))</f>
        <v/>
      </c>
      <c r="J72" s="11">
        <f>IF(J$4="","",SUMIFS(Capacity!$G$5:$G$204,Capacity!$B$5:$B$204,J$4))</f>
        <v/>
      </c>
      <c r="K72" s="11">
        <f>IF(K$4="","",SUMIFS(Capacity!$G$5:$G$204,Capacity!$B$5:$B$204,K$4))</f>
        <v/>
      </c>
      <c r="L72" s="11">
        <f>IF(L$4="","",SUMIFS(Capacity!$G$5:$G$204,Capacity!$B$5:$B$204,L$4))</f>
        <v/>
      </c>
      <c r="M72" s="11">
        <f>IF(M$4="","",SUMIFS(Capacity!$G$5:$G$204,Capacity!$B$5:$B$204,M$4))</f>
        <v/>
      </c>
    </row>
    <row r="73">
      <c r="A73" s="16" t="inlineStr">
        <is>
          <t>Utilisation</t>
        </is>
      </c>
      <c r="B73" s="13">
        <f>IF(B$4="","",IFERROR(SUMIFS(Capacity!$G$5:$G$204,Capacity!$B$5:$B$204,B$4)/SUMIFS(Capacity!$F$5:$F$204,Capacity!$B$5:$B$204,B$4),""))</f>
        <v/>
      </c>
      <c r="C73" s="13">
        <f>IF(C$4="","",IFERROR(SUMIFS(Capacity!$G$5:$G$204,Capacity!$B$5:$B$204,C$4)/SUMIFS(Capacity!$F$5:$F$204,Capacity!$B$5:$B$204,C$4),""))</f>
        <v/>
      </c>
      <c r="D73" s="13">
        <f>IF(D$4="","",IFERROR(SUMIFS(Capacity!$G$5:$G$204,Capacity!$B$5:$B$204,D$4)/SUMIFS(Capacity!$F$5:$F$204,Capacity!$B$5:$B$204,D$4),""))</f>
        <v/>
      </c>
      <c r="E73" s="13">
        <f>IF(E$4="","",IFERROR(SUMIFS(Capacity!$G$5:$G$204,Capacity!$B$5:$B$204,E$4)/SUMIFS(Capacity!$F$5:$F$204,Capacity!$B$5:$B$204,E$4),""))</f>
        <v/>
      </c>
      <c r="F73" s="13">
        <f>IF(F$4="","",IFERROR(SUMIFS(Capacity!$G$5:$G$204,Capacity!$B$5:$B$204,F$4)/SUMIFS(Capacity!$F$5:$F$204,Capacity!$B$5:$B$204,F$4),""))</f>
        <v/>
      </c>
      <c r="G73" s="13">
        <f>IF(G$4="","",IFERROR(SUMIFS(Capacity!$G$5:$G$204,Capacity!$B$5:$B$204,G$4)/SUMIFS(Capacity!$F$5:$F$204,Capacity!$B$5:$B$204,G$4),""))</f>
        <v/>
      </c>
      <c r="H73" s="13">
        <f>IF(H$4="","",IFERROR(SUMIFS(Capacity!$G$5:$G$204,Capacity!$B$5:$B$204,H$4)/SUMIFS(Capacity!$F$5:$F$204,Capacity!$B$5:$B$204,H$4),""))</f>
        <v/>
      </c>
      <c r="I73" s="13">
        <f>IF(I$4="","",IFERROR(SUMIFS(Capacity!$G$5:$G$204,Capacity!$B$5:$B$204,I$4)/SUMIFS(Capacity!$F$5:$F$204,Capacity!$B$5:$B$204,I$4),""))</f>
        <v/>
      </c>
      <c r="J73" s="13">
        <f>IF(J$4="","",IFERROR(SUMIFS(Capacity!$G$5:$G$204,Capacity!$B$5:$B$204,J$4)/SUMIFS(Capacity!$F$5:$F$204,Capacity!$B$5:$B$204,J$4),""))</f>
        <v/>
      </c>
      <c r="K73" s="13">
        <f>IF(K$4="","",IFERROR(SUMIFS(Capacity!$G$5:$G$204,Capacity!$B$5:$B$204,K$4)/SUMIFS(Capacity!$F$5:$F$204,Capacity!$B$5:$B$204,K$4),""))</f>
        <v/>
      </c>
      <c r="L73" s="13">
        <f>IF(L$4="","",IFERROR(SUMIFS(Capacity!$G$5:$G$204,Capacity!$B$5:$B$204,L$4)/SUMIFS(Capacity!$F$5:$F$204,Capacity!$B$5:$B$204,L$4),""))</f>
        <v/>
      </c>
      <c r="M73" s="13">
        <f>IF(M$4="","",IFERROR(SUMIFS(Capacity!$G$5:$G$204,Capacity!$B$5:$B$204,M$4)/SUMIFS(Capacity!$F$5:$F$204,Capacity!$B$5:$B$204,M$4),""))</f>
        <v/>
      </c>
    </row>
    <row r="74">
      <c r="A74" s="16" t="inlineStr">
        <is>
          <t>Hours over</t>
        </is>
      </c>
      <c r="B74" s="11">
        <f>IF(B$4="","",SUMIFS(Capacity!$I$5:$I$204,Capacity!$B$5:$B$204,B$4))</f>
        <v/>
      </c>
      <c r="C74" s="11">
        <f>IF(C$4="","",SUMIFS(Capacity!$I$5:$I$204,Capacity!$B$5:$B$204,C$4))</f>
        <v/>
      </c>
      <c r="D74" s="11">
        <f>IF(D$4="","",SUMIFS(Capacity!$I$5:$I$204,Capacity!$B$5:$B$204,D$4))</f>
        <v/>
      </c>
      <c r="E74" s="11">
        <f>IF(E$4="","",SUMIFS(Capacity!$I$5:$I$204,Capacity!$B$5:$B$204,E$4))</f>
        <v/>
      </c>
      <c r="F74" s="11">
        <f>IF(F$4="","",SUMIFS(Capacity!$I$5:$I$204,Capacity!$B$5:$B$204,F$4))</f>
        <v/>
      </c>
      <c r="G74" s="11">
        <f>IF(G$4="","",SUMIFS(Capacity!$I$5:$I$204,Capacity!$B$5:$B$204,G$4))</f>
        <v/>
      </c>
      <c r="H74" s="11">
        <f>IF(H$4="","",SUMIFS(Capacity!$I$5:$I$204,Capacity!$B$5:$B$204,H$4))</f>
        <v/>
      </c>
      <c r="I74" s="11">
        <f>IF(I$4="","",SUMIFS(Capacity!$I$5:$I$204,Capacity!$B$5:$B$204,I$4))</f>
        <v/>
      </c>
      <c r="J74" s="11">
        <f>IF(J$4="","",SUMIFS(Capacity!$I$5:$I$204,Capacity!$B$5:$B$204,J$4))</f>
        <v/>
      </c>
      <c r="K74" s="11">
        <f>IF(K$4="","",SUMIFS(Capacity!$I$5:$I$204,Capacity!$B$5:$B$204,K$4))</f>
        <v/>
      </c>
      <c r="L74" s="11">
        <f>IF(L$4="","",SUMIFS(Capacity!$I$5:$I$204,Capacity!$B$5:$B$204,L$4))</f>
        <v/>
      </c>
      <c r="M74" s="11">
        <f>IF(M$4="","",SUMIFS(Capacity!$I$5:$I$204,Capacity!$B$5:$B$204,M$4))</f>
        <v/>
      </c>
    </row>
    <row r="75">
      <c r="A75" s="16" t="inlineStr">
        <is>
          <t>Hours spare</t>
        </is>
      </c>
      <c r="B75" s="11">
        <f>IF(B$4="","",SUMIFS(Capacity!$J$5:$J$204,Capacity!$B$5:$B$204,B$4))</f>
        <v/>
      </c>
      <c r="C75" s="11">
        <f>IF(C$4="","",SUMIFS(Capacity!$J$5:$J$204,Capacity!$B$5:$B$204,C$4))</f>
        <v/>
      </c>
      <c r="D75" s="11">
        <f>IF(D$4="","",SUMIFS(Capacity!$J$5:$J$204,Capacity!$B$5:$B$204,D$4))</f>
        <v/>
      </c>
      <c r="E75" s="11">
        <f>IF(E$4="","",SUMIFS(Capacity!$J$5:$J$204,Capacity!$B$5:$B$204,E$4))</f>
        <v/>
      </c>
      <c r="F75" s="11">
        <f>IF(F$4="","",SUMIFS(Capacity!$J$5:$J$204,Capacity!$B$5:$B$204,F$4))</f>
        <v/>
      </c>
      <c r="G75" s="11">
        <f>IF(G$4="","",SUMIFS(Capacity!$J$5:$J$204,Capacity!$B$5:$B$204,G$4))</f>
        <v/>
      </c>
      <c r="H75" s="11">
        <f>IF(H$4="","",SUMIFS(Capacity!$J$5:$J$204,Capacity!$B$5:$B$204,H$4))</f>
        <v/>
      </c>
      <c r="I75" s="11">
        <f>IF(I$4="","",SUMIFS(Capacity!$J$5:$J$204,Capacity!$B$5:$B$204,I$4))</f>
        <v/>
      </c>
      <c r="J75" s="11">
        <f>IF(J$4="","",SUMIFS(Capacity!$J$5:$J$204,Capacity!$B$5:$B$204,J$4))</f>
        <v/>
      </c>
      <c r="K75" s="11">
        <f>IF(K$4="","",SUMIFS(Capacity!$J$5:$J$204,Capacity!$B$5:$B$204,K$4))</f>
        <v/>
      </c>
      <c r="L75" s="11">
        <f>IF(L$4="","",SUMIFS(Capacity!$J$5:$J$204,Capacity!$B$5:$B$204,L$4))</f>
        <v/>
      </c>
      <c r="M75" s="11">
        <f>IF(M$4="","",SUMIFS(Capacity!$J$5:$J$204,Capacity!$B$5:$B$204,M$4))</f>
        <v/>
      </c>
    </row>
    <row r="76">
      <c r="A76" s="16" t="inlineStr">
        <is>
          <t>People over</t>
        </is>
      </c>
      <c r="B76" s="15">
        <f>IF(B$4="","",COUNTIFS(Capacity!$B$5:$B$204,B$4,Capacity!$I$5:$I$204,"&gt;0"))</f>
        <v/>
      </c>
      <c r="C76" s="15">
        <f>IF(C$4="","",COUNTIFS(Capacity!$B$5:$B$204,C$4,Capacity!$I$5:$I$204,"&gt;0"))</f>
        <v/>
      </c>
      <c r="D76" s="15">
        <f>IF(D$4="","",COUNTIFS(Capacity!$B$5:$B$204,D$4,Capacity!$I$5:$I$204,"&gt;0"))</f>
        <v/>
      </c>
      <c r="E76" s="15">
        <f>IF(E$4="","",COUNTIFS(Capacity!$B$5:$B$204,E$4,Capacity!$I$5:$I$204,"&gt;0"))</f>
        <v/>
      </c>
      <c r="F76" s="15">
        <f>IF(F$4="","",COUNTIFS(Capacity!$B$5:$B$204,F$4,Capacity!$I$5:$I$204,"&gt;0"))</f>
        <v/>
      </c>
      <c r="G76" s="15">
        <f>IF(G$4="","",COUNTIFS(Capacity!$B$5:$B$204,G$4,Capacity!$I$5:$I$204,"&gt;0"))</f>
        <v/>
      </c>
      <c r="H76" s="15">
        <f>IF(H$4="","",COUNTIFS(Capacity!$B$5:$B$204,H$4,Capacity!$I$5:$I$204,"&gt;0"))</f>
        <v/>
      </c>
      <c r="I76" s="15">
        <f>IF(I$4="","",COUNTIFS(Capacity!$B$5:$B$204,I$4,Capacity!$I$5:$I$204,"&gt;0"))</f>
        <v/>
      </c>
      <c r="J76" s="15">
        <f>IF(J$4="","",COUNTIFS(Capacity!$B$5:$B$204,J$4,Capacity!$I$5:$I$204,"&gt;0"))</f>
        <v/>
      </c>
      <c r="K76" s="15">
        <f>IF(K$4="","",COUNTIFS(Capacity!$B$5:$B$204,K$4,Capacity!$I$5:$I$204,"&gt;0"))</f>
        <v/>
      </c>
      <c r="L76" s="15">
        <f>IF(L$4="","",COUNTIFS(Capacity!$B$5:$B$204,L$4,Capacity!$I$5:$I$204,"&gt;0"))</f>
        <v/>
      </c>
      <c r="M76" s="15">
        <f>IF(M$4="","",COUNTIFS(Capacity!$B$5:$B$204,M$4,Capacity!$I$5:$I$204,"&gt;0"))</f>
        <v/>
      </c>
    </row>
    <row r="77">
      <c r="A77" s="16" t="inlineStr">
        <is>
          <t>Leave hours</t>
        </is>
      </c>
      <c r="B77" s="11">
        <f>IF(B$4="","",SUMIFS(Capacity!$D$5:$D$204,Capacity!$B$5:$B$204,B$4))</f>
        <v/>
      </c>
      <c r="C77" s="11">
        <f>IF(C$4="","",SUMIFS(Capacity!$D$5:$D$204,Capacity!$B$5:$B$204,C$4))</f>
        <v/>
      </c>
      <c r="D77" s="11">
        <f>IF(D$4="","",SUMIFS(Capacity!$D$5:$D$204,Capacity!$B$5:$B$204,D$4))</f>
        <v/>
      </c>
      <c r="E77" s="11">
        <f>IF(E$4="","",SUMIFS(Capacity!$D$5:$D$204,Capacity!$B$5:$B$204,E$4))</f>
        <v/>
      </c>
      <c r="F77" s="11">
        <f>IF(F$4="","",SUMIFS(Capacity!$D$5:$D$204,Capacity!$B$5:$B$204,F$4))</f>
        <v/>
      </c>
      <c r="G77" s="11">
        <f>IF(G$4="","",SUMIFS(Capacity!$D$5:$D$204,Capacity!$B$5:$B$204,G$4))</f>
        <v/>
      </c>
      <c r="H77" s="11">
        <f>IF(H$4="","",SUMIFS(Capacity!$D$5:$D$204,Capacity!$B$5:$B$204,H$4))</f>
        <v/>
      </c>
      <c r="I77" s="11">
        <f>IF(I$4="","",SUMIFS(Capacity!$D$5:$D$204,Capacity!$B$5:$B$204,I$4))</f>
        <v/>
      </c>
      <c r="J77" s="11">
        <f>IF(J$4="","",SUMIFS(Capacity!$D$5:$D$204,Capacity!$B$5:$B$204,J$4))</f>
        <v/>
      </c>
      <c r="K77" s="11">
        <f>IF(K$4="","",SUMIFS(Capacity!$D$5:$D$204,Capacity!$B$5:$B$204,K$4))</f>
        <v/>
      </c>
      <c r="L77" s="11">
        <f>IF(L$4="","",SUMIFS(Capacity!$D$5:$D$204,Capacity!$B$5:$B$204,L$4))</f>
        <v/>
      </c>
      <c r="M77" s="11">
        <f>IF(M$4="","",SUMIFS(Capacity!$D$5:$D$204,Capacity!$B$5:$B$204,M$4))</f>
        <v/>
      </c>
    </row>
  </sheetData>
  <conditionalFormatting sqref="B5:M34">
    <cfRule type="colorScale" priority="1">
      <colorScale>
        <cfvo type="num" val="0.4"/>
        <cfvo type="num" val="0.8"/>
        <cfvo type="num" val="1"/>
        <color rgb="00C6EFCE"/>
        <color rgb="00FFEB9C"/>
        <color rgb="00FFC7CE"/>
      </colorScale>
    </cfRule>
  </conditionalFormatting>
  <conditionalFormatting sqref="B38:M67">
    <cfRule type="cellIs" priority="2" operator="greaterThan" dxfId="1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2026-09-12T18:53:23Z</dcterms:created>
  <dcterms:modified xsi:type="dcterms:W3CDTF">2026-09-12T18:53:23Z</dcterms:modified>
</cp:coreProperties>
</file>