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Sequences" sheetId="2" state="visible" r:id="rId2"/>
    <sheet name="Contacts" sheetId="3" state="visible" r:id="rId3"/>
    <sheet name="Replies" sheetId="4" state="visible" r:id="rId4"/>
    <sheet name="Dashboard" sheetId="5" state="visible" r:id="rId5"/>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b val="1"/>
      <sz val="10"/>
    </font>
    <font>
      <name val="Arial"/>
      <sz val="10"/>
    </font>
    <font>
      <name val="Arial"/>
      <b val="1"/>
      <color rgb="000000FF"/>
      <sz val="10"/>
    </font>
  </fonts>
  <fills count="4">
    <fill>
      <patternFill/>
    </fill>
    <fill>
      <patternFill patternType="gray125"/>
    </fill>
    <fill>
      <patternFill patternType="solid">
        <fgColor rgb="00217346"/>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5" fillId="0" borderId="0" pivotButton="0" quotePrefix="0" xfId="0"/>
    <xf numFmtId="0" fontId="6" fillId="0" borderId="0" applyAlignment="1" pivotButton="0" quotePrefix="0" xfId="0">
      <alignment vertical="top" wrapText="1"/>
    </xf>
    <xf numFmtId="0" fontId="7" fillId="3" borderId="0" pivotButton="0" quotePrefix="0" xfId="0"/>
    <xf numFmtId="0" fontId="3" fillId="2" borderId="1" applyAlignment="1" pivotButton="0" quotePrefix="0" xfId="0">
      <alignment horizontal="center" vertical="center" wrapText="1"/>
    </xf>
    <xf numFmtId="0" fontId="4" fillId="3" borderId="1" pivotButton="0" quotePrefix="0" xfId="0"/>
    <xf numFmtId="164" fontId="4" fillId="3" borderId="1" pivotButton="0" quotePrefix="0" xfId="0"/>
    <xf numFmtId="3" fontId="4" fillId="3" borderId="1" pivotButton="0" quotePrefix="0" xfId="0"/>
    <xf numFmtId="165" fontId="5" fillId="0" borderId="1" pivotButton="0" quotePrefix="0" xfId="0"/>
    <xf numFmtId="165" fontId="6" fillId="0" borderId="1" pivotButton="0" quotePrefix="0" xfId="0"/>
    <xf numFmtId="3" fontId="6" fillId="0" borderId="1" pivotButton="0" quotePrefix="0" xfId="0"/>
    <xf numFmtId="0" fontId="6" fillId="0" borderId="1" pivotButton="0" quotePrefix="0" xfId="0"/>
    <xf numFmtId="164" fontId="6" fillId="0" borderId="1" pivotButton="0" quotePrefix="0" xfId="0"/>
    <xf numFmtId="0" fontId="6" fillId="0" borderId="0" pivotButton="0" quotePrefix="0" xfId="0"/>
    <xf numFmtId="3" fontId="5" fillId="0" borderId="1" pivotButton="0" quotePrefix="0" xfId="0"/>
    <xf numFmtId="4" fontId="5" fillId="0" borderId="1" pivotButton="0" quotePrefix="0" xfId="0"/>
    <xf numFmtId="4" fontId="6" fillId="0" borderId="1" pivotButton="0" quotePrefix="0" xfId="0"/>
  </cellXfs>
  <cellStyles count="1">
    <cellStyle name="Normal" xfId="0" builtinId="0" hidden="0"/>
  </cellStyles>
  <dxfs count="2">
    <dxf>
      <font>
        <name val="Arial"/>
        <color rgb="009C0006"/>
        <sz val="10"/>
      </font>
    </dxf>
    <dxf>
      <font>
        <name val="Arial"/>
        <b val="1"/>
        <color rgb="009C0006"/>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104" customWidth="1" min="1" max="1"/>
  </cols>
  <sheetData>
    <row r="1">
      <c r="A1" s="1" t="inlineStr">
        <is>
          <t>Cold Email Outreach Tracker</t>
        </is>
      </c>
    </row>
    <row r="2">
      <c r="A2" s="2" t="inlineStr">
        <is>
          <t>Free template from spreadsheet.partners — free for commercial use, no attribution needed.</t>
        </is>
      </c>
    </row>
    <row r="4">
      <c r="A4" s="3" t="inlineStr">
        <is>
          <t>What this workbook is for</t>
        </is>
      </c>
    </row>
    <row r="5">
      <c r="A5" s="4" t="inlineStr">
        <is>
          <t>Cold email numbers only mean something at the step level. A 5.6% campaign reply rate is an average of a follow-up that is working and an opener that is not, and it tells you to do nothing. Every rate in this file is available per sequence and per step, because the step is the thing you can actually rewrite.</t>
        </is>
      </c>
    </row>
    <row r="7">
      <c r="A7" s="3" t="inlineStr">
        <is>
          <t>Where you type</t>
        </is>
      </c>
    </row>
    <row r="8">
      <c r="A8" s="4" t="inlineStr">
        <is>
          <t>Sequences: columns A to F and H — one row per step of per sequence. Contacts: columns A to G. Replies: columns A to H. Dashboard: the sequence names in column A of the middle block, rows 20 to 39, and nothing else. Every other cell on every sheet is calculated.</t>
        </is>
      </c>
    </row>
    <row r="10">
      <c r="A10" s="3" t="inlineStr">
        <is>
          <t>The one naming rule</t>
        </is>
      </c>
    </row>
    <row r="11">
      <c r="A11" s="4" t="inlineStr">
        <is>
          <t>Step labels must start with the step number: "1 · Intro", "2 · Case study", "3 · Breakup". The by-step block on the Dashboard and the conversion column both match on that first character. Sequence names must be spelled identically on Sequences, Contacts and Replies — they are the join between the three sheets, so "Ops leaders Q3" and "Ops Leaders Q3" are two different sequences as far as the workbook is concerned.</t>
        </is>
      </c>
    </row>
    <row r="13">
      <c r="A13" s="3" t="inlineStr">
        <is>
          <t>How replies are classified, and by whom</t>
        </is>
      </c>
    </row>
    <row r="14">
      <c r="A14" s="4" t="inlineStr">
        <is>
          <t>One person classifies, and it is the person who read the reply, not the person who sent the email. Positive means they want to continue the conversation — a meeting, a question about price, an introduction to the right person. Neutral means you got an answer but not an opening: "not now", "send me something to read", a forward with no follow-through. Negative is a no, a complaint, or a request to stop. If two people classify, they will disagree on the neutral boundary within a week and the positive share becomes meaningless. Write the name of the person who owns this decision here before you start.</t>
        </is>
      </c>
    </row>
    <row r="16">
      <c r="A16" s="3" t="inlineStr">
        <is>
          <t>Sent, replies and positive are typed; the reply log checks them</t>
        </is>
      </c>
    </row>
    <row r="17">
      <c r="A17" s="4" t="inlineStr">
        <is>
          <t>Columns E, F and H of Sequences come out of the sending tool. The Replies sheet is where a human classifies each reply individually. Columns J, K and L compare the two and say either "Matches the reply log" or what the log actually contains. Both numbers are useful — the tool counts everything, the log tells you what the replies said — but a tracker where they can silently disagree is worse than one number. Log the replies for at least one step of each new sequence.</t>
        </is>
      </c>
    </row>
    <row r="19">
      <c r="A19" s="3" t="inlineStr">
        <is>
          <t>Conversion is measured against the people who entered</t>
        </is>
      </c>
    </row>
    <row r="20">
      <c r="A20" s="4" t="inlineStr">
        <is>
          <t>Column I of the by-sequence block divides positive replies by step-1 sends, not by total sends. Dividing by total sends makes a sequence look better the more follow-ups you add, which is exactly backwards: adding a fourth email to a sequence cannot increase the number of people in it.</t>
        </is>
      </c>
    </row>
    <row r="22">
      <c r="A22" s="3" t="inlineStr">
        <is>
          <t>Reading the numbers</t>
        </is>
      </c>
    </row>
    <row r="23">
      <c r="A23" s="4" t="inlineStr">
        <is>
          <t>Reply rate 3-8% is the normal band for a well-targeted B2B list, with 30-50% of replies positive. Below 2% the problem is who you are writing to, not what you wrote, and rewriting the email will not fix it. Unsubscribe rate above 2% means stop: sending more to that list makes the problem worse rather than better, and it costs you the sending domain eventually.</t>
        </is>
      </c>
    </row>
    <row r="25">
      <c r="A25" s="3" t="inlineStr">
        <is>
          <t>The worked example, and how to find it here</t>
        </is>
      </c>
    </row>
    <row r="26">
      <c r="A26" s="4" t="inlineStr">
        <is>
          <t>A team judged a sequence a failure on a 5.6% overall reply rate. The by-step block showed the case-study email at 7.9% with 45% of replies positive, and the opener at 4.3% with 39%. They rewrote the opener around the case study's angle; step-one replies went to 6.8%, and because more people reached the later steps the sequence conversion nearly doubled. Cell A52 looks for exactly that shape — a later step beating the opener by more than two points.</t>
        </is>
      </c>
    </row>
    <row r="28">
      <c r="A28" s="3" t="inlineStr">
        <is>
          <t>Opens are not in this workbook on purpose</t>
        </is>
      </c>
    </row>
    <row r="29">
      <c r="A29" s="4" t="inlineStr">
        <is>
          <t>Privacy proxies pre-fetch images and inflate opens substantially, and they do it unevenly across mailbox providers, so an open rate is not even wrong consistently. Replies are the only metric worth optimising against. If your sending tool reports opens, keep them there.</t>
        </is>
      </c>
    </row>
    <row r="31">
      <c r="A31" s="3" t="inlineStr">
        <is>
          <t>How many steps</t>
        </is>
      </c>
    </row>
    <row r="32">
      <c r="A32" s="4" t="inlineStr">
        <is>
          <t>Three to five. The by-step block goes to five for that reason. Beyond five, the marginal reply rate rarely justifies the unsubscribe and complaint cost, which is paid by every future sequence from the same domain, not just this one.</t>
        </is>
      </c>
    </row>
    <row r="34">
      <c r="A34" s="3" t="inlineStr">
        <is>
          <t>Ranges</t>
        </is>
      </c>
    </row>
    <row r="35">
      <c r="A35" s="4" t="inlineStr">
        <is>
          <t>All three data sheets cover rows 5 to 204. Insert rows inside that range rather than typing below row 204 — every summary formula stops at 204. The Dashboard's by-sequence block holds 20 sequences, rows 20 to 39.</t>
        </is>
      </c>
    </row>
    <row r="38">
      <c r="A38"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0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8" customWidth="1" min="1" max="1"/>
    <col width="16" customWidth="1" min="2" max="2"/>
    <col width="26" customWidth="1" min="3" max="3"/>
    <col width="12" customWidth="1" min="4" max="4"/>
    <col width="9" customWidth="1" min="5" max="5"/>
    <col width="9" customWidth="1" min="6" max="6"/>
    <col width="9" customWidth="1" min="7" max="7"/>
    <col width="9" customWidth="1" min="8" max="8"/>
    <col width="10" customWidth="1" min="9" max="9"/>
    <col width="11" customWidth="1" min="10" max="10"/>
    <col width="11" customWidth="1" min="11" max="11"/>
    <col width="34" customWidth="1" min="12" max="12"/>
    <col width="26" customWidth="1" min="13" max="13"/>
  </cols>
  <sheetData>
    <row r="1">
      <c r="A1" s="1" t="inlineStr">
        <is>
          <t>Sequences</t>
        </is>
      </c>
    </row>
    <row r="2">
      <c r="A2" s="2" t="inlineStr">
        <is>
          <t>One row per STEP, never per campaign. Type columns A to F and H; G, I and J to M are calculated.</t>
        </is>
      </c>
    </row>
    <row r="4">
      <c r="A4" s="6" t="inlineStr">
        <is>
          <t>Sequence</t>
        </is>
      </c>
      <c r="B4" s="6" t="inlineStr">
        <is>
          <t>Step</t>
        </is>
      </c>
      <c r="C4" s="6" t="inlineStr">
        <is>
          <t>Copy variant</t>
        </is>
      </c>
      <c r="D4" s="6" t="inlineStr">
        <is>
          <t>Send date</t>
        </is>
      </c>
      <c r="E4" s="6" t="inlineStr">
        <is>
          <t>Sent</t>
        </is>
      </c>
      <c r="F4" s="6" t="inlineStr">
        <is>
          <t>Replies</t>
        </is>
      </c>
      <c r="G4" s="6" t="inlineStr">
        <is>
          <t>Reply %</t>
        </is>
      </c>
      <c r="H4" s="6" t="inlineStr">
        <is>
          <t>Positive</t>
        </is>
      </c>
      <c r="I4" s="6" t="inlineStr">
        <is>
          <t>Positive %</t>
        </is>
      </c>
      <c r="J4" s="6" t="inlineStr">
        <is>
          <t>Replies logged</t>
        </is>
      </c>
      <c r="K4" s="6" t="inlineStr">
        <is>
          <t>Positive logged</t>
        </is>
      </c>
      <c r="L4" s="6" t="inlineStr">
        <is>
          <t>Reply log check</t>
        </is>
      </c>
      <c r="M4" s="6" t="inlineStr">
        <is>
          <t>Key</t>
        </is>
      </c>
    </row>
    <row r="5">
      <c r="A5" s="7" t="inlineStr">
        <is>
          <t>Ops leaders Q3</t>
        </is>
      </c>
      <c r="B5" s="7" t="inlineStr">
        <is>
          <t>1 · Intro</t>
        </is>
      </c>
      <c r="C5" s="7" t="inlineStr">
        <is>
          <t>v2 — problem-led opener</t>
        </is>
      </c>
      <c r="D5" s="8" t="n">
        <v>46209</v>
      </c>
      <c r="E5" s="9" t="n">
        <v>420</v>
      </c>
      <c r="F5" s="9" t="n">
        <v>18</v>
      </c>
      <c r="G5" s="10">
        <f>IF($A5="","",IF($E5=0,"",$F5/$E5))</f>
        <v/>
      </c>
      <c r="H5" s="9" t="n">
        <v>7</v>
      </c>
      <c r="I5" s="11">
        <f>IF($A5="","",IF($F5=0,"",$H5/$F5))</f>
        <v/>
      </c>
      <c r="J5" s="12">
        <f>IF($A5="","",COUNTIFS(Replies!$D$5:$D$204,$A5,Replies!$E$5:$E$204,$B5))</f>
        <v/>
      </c>
      <c r="K5" s="12">
        <f>IF($A5="","",COUNTIFS(Replies!$D$5:$D$204,$A5,Replies!$E$5:$E$204,$B5,Replies!$F$5:$F$204,"Positive"))</f>
        <v/>
      </c>
      <c r="L5" s="13">
        <f>IF($A5="","",IF($J5=0,"Not logged individually",IF(AND($J5=$F5,$K5=$H5),"Matches the reply log","Reply log shows "&amp;$J5&amp;" replies, "&amp;$K5&amp;" positive")))</f>
        <v/>
      </c>
      <c r="M5" s="13">
        <f>IF($A5="","",$A5&amp;"|"&amp;$B5)</f>
        <v/>
      </c>
    </row>
    <row r="6">
      <c r="A6" s="7" t="inlineStr">
        <is>
          <t>Ops leaders Q3</t>
        </is>
      </c>
      <c r="B6" s="7" t="inlineStr">
        <is>
          <t>2 · Case study</t>
        </is>
      </c>
      <c r="C6" s="7" t="inlineStr">
        <is>
          <t>v1 — Meridian rollout</t>
        </is>
      </c>
      <c r="D6" s="8" t="n">
        <v>46212</v>
      </c>
      <c r="E6" s="9" t="n">
        <v>391</v>
      </c>
      <c r="F6" s="9" t="n">
        <v>31</v>
      </c>
      <c r="G6" s="10">
        <f>IF($A6="","",IF($E6=0,"",$F6/$E6))</f>
        <v/>
      </c>
      <c r="H6" s="9" t="n">
        <v>14</v>
      </c>
      <c r="I6" s="11">
        <f>IF($A6="","",IF($F6=0,"",$H6/$F6))</f>
        <v/>
      </c>
      <c r="J6" s="12">
        <f>IF($A6="","",COUNTIFS(Replies!$D$5:$D$204,$A6,Replies!$E$5:$E$204,$B6))</f>
        <v/>
      </c>
      <c r="K6" s="12">
        <f>IF($A6="","",COUNTIFS(Replies!$D$5:$D$204,$A6,Replies!$E$5:$E$204,$B6,Replies!$F$5:$F$204,"Positive"))</f>
        <v/>
      </c>
      <c r="L6" s="13">
        <f>IF($A6="","",IF($J6=0,"Not logged individually",IF(AND($J6=$F6,$K6=$H6),"Matches the reply log","Reply log shows "&amp;$J6&amp;" replies, "&amp;$K6&amp;" positive")))</f>
        <v/>
      </c>
      <c r="M6" s="13">
        <f>IF($A6="","",$A6&amp;"|"&amp;$B6)</f>
        <v/>
      </c>
    </row>
    <row r="7">
      <c r="A7" s="7" t="inlineStr">
        <is>
          <t>Ops leaders Q3</t>
        </is>
      </c>
      <c r="B7" s="7" t="inlineStr">
        <is>
          <t>3 · Breakup</t>
        </is>
      </c>
      <c r="C7" s="7" t="inlineStr">
        <is>
          <t>v1 — short close</t>
        </is>
      </c>
      <c r="D7" s="8" t="n">
        <v>46217</v>
      </c>
      <c r="E7" s="9" t="n">
        <v>348</v>
      </c>
      <c r="F7" s="9" t="n">
        <v>26</v>
      </c>
      <c r="G7" s="10">
        <f>IF($A7="","",IF($E7=0,"",$F7/$E7))</f>
        <v/>
      </c>
      <c r="H7" s="9" t="n">
        <v>5</v>
      </c>
      <c r="I7" s="11">
        <f>IF($A7="","",IF($F7=0,"",$H7/$F7))</f>
        <v/>
      </c>
      <c r="J7" s="12">
        <f>IF($A7="","",COUNTIFS(Replies!$D$5:$D$204,$A7,Replies!$E$5:$E$204,$B7))</f>
        <v/>
      </c>
      <c r="K7" s="12">
        <f>IF($A7="","",COUNTIFS(Replies!$D$5:$D$204,$A7,Replies!$E$5:$E$204,$B7,Replies!$F$5:$F$204,"Positive"))</f>
        <v/>
      </c>
      <c r="L7" s="13">
        <f>IF($A7="","",IF($J7=0,"Not logged individually",IF(AND($J7=$F7,$K7=$H7),"Matches the reply log","Reply log shows "&amp;$J7&amp;" replies, "&amp;$K7&amp;" positive")))</f>
        <v/>
      </c>
      <c r="M7" s="13">
        <f>IF($A7="","",$A7&amp;"|"&amp;$B7)</f>
        <v/>
      </c>
    </row>
    <row r="8">
      <c r="A8" s="7" t="inlineStr">
        <is>
          <t>Finance Q3</t>
        </is>
      </c>
      <c r="B8" s="7" t="inlineStr">
        <is>
          <t>1 · Intro</t>
        </is>
      </c>
      <c r="C8" s="7" t="inlineStr">
        <is>
          <t>v1 — benchmark hook</t>
        </is>
      </c>
      <c r="D8" s="8" t="n">
        <v>46210</v>
      </c>
      <c r="E8" s="9" t="n">
        <v>260</v>
      </c>
      <c r="F8" s="9" t="n">
        <v>6</v>
      </c>
      <c r="G8" s="10">
        <f>IF($A8="","",IF($E8=0,"",$F8/$E8))</f>
        <v/>
      </c>
      <c r="H8" s="9" t="n">
        <v>2</v>
      </c>
      <c r="I8" s="11">
        <f>IF($A8="","",IF($F8=0,"",$H8/$F8))</f>
        <v/>
      </c>
      <c r="J8" s="12">
        <f>IF($A8="","",COUNTIFS(Replies!$D$5:$D$204,$A8,Replies!$E$5:$E$204,$B8))</f>
        <v/>
      </c>
      <c r="K8" s="12">
        <f>IF($A8="","",COUNTIFS(Replies!$D$5:$D$204,$A8,Replies!$E$5:$E$204,$B8,Replies!$F$5:$F$204,"Positive"))</f>
        <v/>
      </c>
      <c r="L8" s="13">
        <f>IF($A8="","",IF($J8=0,"Not logged individually",IF(AND($J8=$F8,$K8=$H8),"Matches the reply log","Reply log shows "&amp;$J8&amp;" replies, "&amp;$K8&amp;" positive")))</f>
        <v/>
      </c>
      <c r="M8" s="13">
        <f>IF($A8="","",$A8&amp;"|"&amp;$B8)</f>
        <v/>
      </c>
    </row>
    <row r="9">
      <c r="A9" s="7" t="n"/>
      <c r="B9" s="7" t="n"/>
      <c r="C9" s="7" t="n"/>
      <c r="D9" s="8" t="n"/>
      <c r="E9" s="9" t="n"/>
      <c r="F9" s="9" t="n"/>
      <c r="G9" s="10">
        <f>IF($A9="","",IF($E9=0,"",$F9/$E9))</f>
        <v/>
      </c>
      <c r="H9" s="9" t="n"/>
      <c r="I9" s="11">
        <f>IF($A9="","",IF($F9=0,"",$H9/$F9))</f>
        <v/>
      </c>
      <c r="J9" s="12">
        <f>IF($A9="","",COUNTIFS(Replies!$D$5:$D$204,$A9,Replies!$E$5:$E$204,$B9))</f>
        <v/>
      </c>
      <c r="K9" s="12">
        <f>IF($A9="","",COUNTIFS(Replies!$D$5:$D$204,$A9,Replies!$E$5:$E$204,$B9,Replies!$F$5:$F$204,"Positive"))</f>
        <v/>
      </c>
      <c r="L9" s="13">
        <f>IF($A9="","",IF($J9=0,"Not logged individually",IF(AND($J9=$F9,$K9=$H9),"Matches the reply log","Reply log shows "&amp;$J9&amp;" replies, "&amp;$K9&amp;" positive")))</f>
        <v/>
      </c>
      <c r="M9" s="13">
        <f>IF($A9="","",$A9&amp;"|"&amp;$B9)</f>
        <v/>
      </c>
    </row>
    <row r="10">
      <c r="A10" s="7" t="n"/>
      <c r="B10" s="7" t="n"/>
      <c r="C10" s="7" t="n"/>
      <c r="D10" s="8" t="n"/>
      <c r="E10" s="9" t="n"/>
      <c r="F10" s="9" t="n"/>
      <c r="G10" s="10">
        <f>IF($A10="","",IF($E10=0,"",$F10/$E10))</f>
        <v/>
      </c>
      <c r="H10" s="9" t="n"/>
      <c r="I10" s="11">
        <f>IF($A10="","",IF($F10=0,"",$H10/$F10))</f>
        <v/>
      </c>
      <c r="J10" s="12">
        <f>IF($A10="","",COUNTIFS(Replies!$D$5:$D$204,$A10,Replies!$E$5:$E$204,$B10))</f>
        <v/>
      </c>
      <c r="K10" s="12">
        <f>IF($A10="","",COUNTIFS(Replies!$D$5:$D$204,$A10,Replies!$E$5:$E$204,$B10,Replies!$F$5:$F$204,"Positive"))</f>
        <v/>
      </c>
      <c r="L10" s="13">
        <f>IF($A10="","",IF($J10=0,"Not logged individually",IF(AND($J10=$F10,$K10=$H10),"Matches the reply log","Reply log shows "&amp;$J10&amp;" replies, "&amp;$K10&amp;" positive")))</f>
        <v/>
      </c>
      <c r="M10" s="13">
        <f>IF($A10="","",$A10&amp;"|"&amp;$B10)</f>
        <v/>
      </c>
    </row>
    <row r="11">
      <c r="A11" s="7" t="n"/>
      <c r="B11" s="7" t="n"/>
      <c r="C11" s="7" t="n"/>
      <c r="D11" s="8" t="n"/>
      <c r="E11" s="9" t="n"/>
      <c r="F11" s="9" t="n"/>
      <c r="G11" s="10">
        <f>IF($A11="","",IF($E11=0,"",$F11/$E11))</f>
        <v/>
      </c>
      <c r="H11" s="9" t="n"/>
      <c r="I11" s="11">
        <f>IF($A11="","",IF($F11=0,"",$H11/$F11))</f>
        <v/>
      </c>
      <c r="J11" s="12">
        <f>IF($A11="","",COUNTIFS(Replies!$D$5:$D$204,$A11,Replies!$E$5:$E$204,$B11))</f>
        <v/>
      </c>
      <c r="K11" s="12">
        <f>IF($A11="","",COUNTIFS(Replies!$D$5:$D$204,$A11,Replies!$E$5:$E$204,$B11,Replies!$F$5:$F$204,"Positive"))</f>
        <v/>
      </c>
      <c r="L11" s="13">
        <f>IF($A11="","",IF($J11=0,"Not logged individually",IF(AND($J11=$F11,$K11=$H11),"Matches the reply log","Reply log shows "&amp;$J11&amp;" replies, "&amp;$K11&amp;" positive")))</f>
        <v/>
      </c>
      <c r="M11" s="13">
        <f>IF($A11="","",$A11&amp;"|"&amp;$B11)</f>
        <v/>
      </c>
    </row>
    <row r="12">
      <c r="A12" s="7" t="n"/>
      <c r="B12" s="7" t="n"/>
      <c r="C12" s="7" t="n"/>
      <c r="D12" s="8" t="n"/>
      <c r="E12" s="9" t="n"/>
      <c r="F12" s="9" t="n"/>
      <c r="G12" s="10">
        <f>IF($A12="","",IF($E12=0,"",$F12/$E12))</f>
        <v/>
      </c>
      <c r="H12" s="9" t="n"/>
      <c r="I12" s="11">
        <f>IF($A12="","",IF($F12=0,"",$H12/$F12))</f>
        <v/>
      </c>
      <c r="J12" s="12">
        <f>IF($A12="","",COUNTIFS(Replies!$D$5:$D$204,$A12,Replies!$E$5:$E$204,$B12))</f>
        <v/>
      </c>
      <c r="K12" s="12">
        <f>IF($A12="","",COUNTIFS(Replies!$D$5:$D$204,$A12,Replies!$E$5:$E$204,$B12,Replies!$F$5:$F$204,"Positive"))</f>
        <v/>
      </c>
      <c r="L12" s="13">
        <f>IF($A12="","",IF($J12=0,"Not logged individually",IF(AND($J12=$F12,$K12=$H12),"Matches the reply log","Reply log shows "&amp;$J12&amp;" replies, "&amp;$K12&amp;" positive")))</f>
        <v/>
      </c>
      <c r="M12" s="13">
        <f>IF($A12="","",$A12&amp;"|"&amp;$B12)</f>
        <v/>
      </c>
    </row>
    <row r="13">
      <c r="A13" s="7" t="n"/>
      <c r="B13" s="7" t="n"/>
      <c r="C13" s="7" t="n"/>
      <c r="D13" s="8" t="n"/>
      <c r="E13" s="9" t="n"/>
      <c r="F13" s="9" t="n"/>
      <c r="G13" s="10">
        <f>IF($A13="","",IF($E13=0,"",$F13/$E13))</f>
        <v/>
      </c>
      <c r="H13" s="9" t="n"/>
      <c r="I13" s="11">
        <f>IF($A13="","",IF($F13=0,"",$H13/$F13))</f>
        <v/>
      </c>
      <c r="J13" s="12">
        <f>IF($A13="","",COUNTIFS(Replies!$D$5:$D$204,$A13,Replies!$E$5:$E$204,$B13))</f>
        <v/>
      </c>
      <c r="K13" s="12">
        <f>IF($A13="","",COUNTIFS(Replies!$D$5:$D$204,$A13,Replies!$E$5:$E$204,$B13,Replies!$F$5:$F$204,"Positive"))</f>
        <v/>
      </c>
      <c r="L13" s="13">
        <f>IF($A13="","",IF($J13=0,"Not logged individually",IF(AND($J13=$F13,$K13=$H13),"Matches the reply log","Reply log shows "&amp;$J13&amp;" replies, "&amp;$K13&amp;" positive")))</f>
        <v/>
      </c>
      <c r="M13" s="13">
        <f>IF($A13="","",$A13&amp;"|"&amp;$B13)</f>
        <v/>
      </c>
    </row>
    <row r="14">
      <c r="A14" s="7" t="n"/>
      <c r="B14" s="7" t="n"/>
      <c r="C14" s="7" t="n"/>
      <c r="D14" s="8" t="n"/>
      <c r="E14" s="9" t="n"/>
      <c r="F14" s="9" t="n"/>
      <c r="G14" s="10">
        <f>IF($A14="","",IF($E14=0,"",$F14/$E14))</f>
        <v/>
      </c>
      <c r="H14" s="9" t="n"/>
      <c r="I14" s="11">
        <f>IF($A14="","",IF($F14=0,"",$H14/$F14))</f>
        <v/>
      </c>
      <c r="J14" s="12">
        <f>IF($A14="","",COUNTIFS(Replies!$D$5:$D$204,$A14,Replies!$E$5:$E$204,$B14))</f>
        <v/>
      </c>
      <c r="K14" s="12">
        <f>IF($A14="","",COUNTIFS(Replies!$D$5:$D$204,$A14,Replies!$E$5:$E$204,$B14,Replies!$F$5:$F$204,"Positive"))</f>
        <v/>
      </c>
      <c r="L14" s="13">
        <f>IF($A14="","",IF($J14=0,"Not logged individually",IF(AND($J14=$F14,$K14=$H14),"Matches the reply log","Reply log shows "&amp;$J14&amp;" replies, "&amp;$K14&amp;" positive")))</f>
        <v/>
      </c>
      <c r="M14" s="13">
        <f>IF($A14="","",$A14&amp;"|"&amp;$B14)</f>
        <v/>
      </c>
    </row>
    <row r="15">
      <c r="A15" s="7" t="n"/>
      <c r="B15" s="7" t="n"/>
      <c r="C15" s="7" t="n"/>
      <c r="D15" s="8" t="n"/>
      <c r="E15" s="9" t="n"/>
      <c r="F15" s="9" t="n"/>
      <c r="G15" s="10">
        <f>IF($A15="","",IF($E15=0,"",$F15/$E15))</f>
        <v/>
      </c>
      <c r="H15" s="9" t="n"/>
      <c r="I15" s="11">
        <f>IF($A15="","",IF($F15=0,"",$H15/$F15))</f>
        <v/>
      </c>
      <c r="J15" s="12">
        <f>IF($A15="","",COUNTIFS(Replies!$D$5:$D$204,$A15,Replies!$E$5:$E$204,$B15))</f>
        <v/>
      </c>
      <c r="K15" s="12">
        <f>IF($A15="","",COUNTIFS(Replies!$D$5:$D$204,$A15,Replies!$E$5:$E$204,$B15,Replies!$F$5:$F$204,"Positive"))</f>
        <v/>
      </c>
      <c r="L15" s="13">
        <f>IF($A15="","",IF($J15=0,"Not logged individually",IF(AND($J15=$F15,$K15=$H15),"Matches the reply log","Reply log shows "&amp;$J15&amp;" replies, "&amp;$K15&amp;" positive")))</f>
        <v/>
      </c>
      <c r="M15" s="13">
        <f>IF($A15="","",$A15&amp;"|"&amp;$B15)</f>
        <v/>
      </c>
    </row>
    <row r="16">
      <c r="A16" s="7" t="n"/>
      <c r="B16" s="7" t="n"/>
      <c r="C16" s="7" t="n"/>
      <c r="D16" s="8" t="n"/>
      <c r="E16" s="9" t="n"/>
      <c r="F16" s="9" t="n"/>
      <c r="G16" s="10">
        <f>IF($A16="","",IF($E16=0,"",$F16/$E16))</f>
        <v/>
      </c>
      <c r="H16" s="9" t="n"/>
      <c r="I16" s="11">
        <f>IF($A16="","",IF($F16=0,"",$H16/$F16))</f>
        <v/>
      </c>
      <c r="J16" s="12">
        <f>IF($A16="","",COUNTIFS(Replies!$D$5:$D$204,$A16,Replies!$E$5:$E$204,$B16))</f>
        <v/>
      </c>
      <c r="K16" s="12">
        <f>IF($A16="","",COUNTIFS(Replies!$D$5:$D$204,$A16,Replies!$E$5:$E$204,$B16,Replies!$F$5:$F$204,"Positive"))</f>
        <v/>
      </c>
      <c r="L16" s="13">
        <f>IF($A16="","",IF($J16=0,"Not logged individually",IF(AND($J16=$F16,$K16=$H16),"Matches the reply log","Reply log shows "&amp;$J16&amp;" replies, "&amp;$K16&amp;" positive")))</f>
        <v/>
      </c>
      <c r="M16" s="13">
        <f>IF($A16="","",$A16&amp;"|"&amp;$B16)</f>
        <v/>
      </c>
    </row>
    <row r="17">
      <c r="A17" s="7" t="n"/>
      <c r="B17" s="7" t="n"/>
      <c r="C17" s="7" t="n"/>
      <c r="D17" s="8" t="n"/>
      <c r="E17" s="9" t="n"/>
      <c r="F17" s="9" t="n"/>
      <c r="G17" s="10">
        <f>IF($A17="","",IF($E17=0,"",$F17/$E17))</f>
        <v/>
      </c>
      <c r="H17" s="9" t="n"/>
      <c r="I17" s="11">
        <f>IF($A17="","",IF($F17=0,"",$H17/$F17))</f>
        <v/>
      </c>
      <c r="J17" s="12">
        <f>IF($A17="","",COUNTIFS(Replies!$D$5:$D$204,$A17,Replies!$E$5:$E$204,$B17))</f>
        <v/>
      </c>
      <c r="K17" s="12">
        <f>IF($A17="","",COUNTIFS(Replies!$D$5:$D$204,$A17,Replies!$E$5:$E$204,$B17,Replies!$F$5:$F$204,"Positive"))</f>
        <v/>
      </c>
      <c r="L17" s="13">
        <f>IF($A17="","",IF($J17=0,"Not logged individually",IF(AND($J17=$F17,$K17=$H17),"Matches the reply log","Reply log shows "&amp;$J17&amp;" replies, "&amp;$K17&amp;" positive")))</f>
        <v/>
      </c>
      <c r="M17" s="13">
        <f>IF($A17="","",$A17&amp;"|"&amp;$B17)</f>
        <v/>
      </c>
    </row>
    <row r="18">
      <c r="A18" s="7" t="n"/>
      <c r="B18" s="7" t="n"/>
      <c r="C18" s="7" t="n"/>
      <c r="D18" s="8" t="n"/>
      <c r="E18" s="9" t="n"/>
      <c r="F18" s="9" t="n"/>
      <c r="G18" s="10">
        <f>IF($A18="","",IF($E18=0,"",$F18/$E18))</f>
        <v/>
      </c>
      <c r="H18" s="9" t="n"/>
      <c r="I18" s="11">
        <f>IF($A18="","",IF($F18=0,"",$H18/$F18))</f>
        <v/>
      </c>
      <c r="J18" s="12">
        <f>IF($A18="","",COUNTIFS(Replies!$D$5:$D$204,$A18,Replies!$E$5:$E$204,$B18))</f>
        <v/>
      </c>
      <c r="K18" s="12">
        <f>IF($A18="","",COUNTIFS(Replies!$D$5:$D$204,$A18,Replies!$E$5:$E$204,$B18,Replies!$F$5:$F$204,"Positive"))</f>
        <v/>
      </c>
      <c r="L18" s="13">
        <f>IF($A18="","",IF($J18=0,"Not logged individually",IF(AND($J18=$F18,$K18=$H18),"Matches the reply log","Reply log shows "&amp;$J18&amp;" replies, "&amp;$K18&amp;" positive")))</f>
        <v/>
      </c>
      <c r="M18" s="13">
        <f>IF($A18="","",$A18&amp;"|"&amp;$B18)</f>
        <v/>
      </c>
    </row>
    <row r="19">
      <c r="A19" s="7" t="n"/>
      <c r="B19" s="7" t="n"/>
      <c r="C19" s="7" t="n"/>
      <c r="D19" s="8" t="n"/>
      <c r="E19" s="9" t="n"/>
      <c r="F19" s="9" t="n"/>
      <c r="G19" s="10">
        <f>IF($A19="","",IF($E19=0,"",$F19/$E19))</f>
        <v/>
      </c>
      <c r="H19" s="9" t="n"/>
      <c r="I19" s="11">
        <f>IF($A19="","",IF($F19=0,"",$H19/$F19))</f>
        <v/>
      </c>
      <c r="J19" s="12">
        <f>IF($A19="","",COUNTIFS(Replies!$D$5:$D$204,$A19,Replies!$E$5:$E$204,$B19))</f>
        <v/>
      </c>
      <c r="K19" s="12">
        <f>IF($A19="","",COUNTIFS(Replies!$D$5:$D$204,$A19,Replies!$E$5:$E$204,$B19,Replies!$F$5:$F$204,"Positive"))</f>
        <v/>
      </c>
      <c r="L19" s="13">
        <f>IF($A19="","",IF($J19=0,"Not logged individually",IF(AND($J19=$F19,$K19=$H19),"Matches the reply log","Reply log shows "&amp;$J19&amp;" replies, "&amp;$K19&amp;" positive")))</f>
        <v/>
      </c>
      <c r="M19" s="13">
        <f>IF($A19="","",$A19&amp;"|"&amp;$B19)</f>
        <v/>
      </c>
    </row>
    <row r="20">
      <c r="A20" s="7" t="n"/>
      <c r="B20" s="7" t="n"/>
      <c r="C20" s="7" t="n"/>
      <c r="D20" s="8" t="n"/>
      <c r="E20" s="9" t="n"/>
      <c r="F20" s="9" t="n"/>
      <c r="G20" s="10">
        <f>IF($A20="","",IF($E20=0,"",$F20/$E20))</f>
        <v/>
      </c>
      <c r="H20" s="9" t="n"/>
      <c r="I20" s="11">
        <f>IF($A20="","",IF($F20=0,"",$H20/$F20))</f>
        <v/>
      </c>
      <c r="J20" s="12">
        <f>IF($A20="","",COUNTIFS(Replies!$D$5:$D$204,$A20,Replies!$E$5:$E$204,$B20))</f>
        <v/>
      </c>
      <c r="K20" s="12">
        <f>IF($A20="","",COUNTIFS(Replies!$D$5:$D$204,$A20,Replies!$E$5:$E$204,$B20,Replies!$F$5:$F$204,"Positive"))</f>
        <v/>
      </c>
      <c r="L20" s="13">
        <f>IF($A20="","",IF($J20=0,"Not logged individually",IF(AND($J20=$F20,$K20=$H20),"Matches the reply log","Reply log shows "&amp;$J20&amp;" replies, "&amp;$K20&amp;" positive")))</f>
        <v/>
      </c>
      <c r="M20" s="13">
        <f>IF($A20="","",$A20&amp;"|"&amp;$B20)</f>
        <v/>
      </c>
    </row>
    <row r="21">
      <c r="A21" s="7" t="n"/>
      <c r="B21" s="7" t="n"/>
      <c r="C21" s="7" t="n"/>
      <c r="D21" s="8" t="n"/>
      <c r="E21" s="9" t="n"/>
      <c r="F21" s="9" t="n"/>
      <c r="G21" s="10">
        <f>IF($A21="","",IF($E21=0,"",$F21/$E21))</f>
        <v/>
      </c>
      <c r="H21" s="9" t="n"/>
      <c r="I21" s="11">
        <f>IF($A21="","",IF($F21=0,"",$H21/$F21))</f>
        <v/>
      </c>
      <c r="J21" s="12">
        <f>IF($A21="","",COUNTIFS(Replies!$D$5:$D$204,$A21,Replies!$E$5:$E$204,$B21))</f>
        <v/>
      </c>
      <c r="K21" s="12">
        <f>IF($A21="","",COUNTIFS(Replies!$D$5:$D$204,$A21,Replies!$E$5:$E$204,$B21,Replies!$F$5:$F$204,"Positive"))</f>
        <v/>
      </c>
      <c r="L21" s="13">
        <f>IF($A21="","",IF($J21=0,"Not logged individually",IF(AND($J21=$F21,$K21=$H21),"Matches the reply log","Reply log shows "&amp;$J21&amp;" replies, "&amp;$K21&amp;" positive")))</f>
        <v/>
      </c>
      <c r="M21" s="13">
        <f>IF($A21="","",$A21&amp;"|"&amp;$B21)</f>
        <v/>
      </c>
    </row>
    <row r="22">
      <c r="A22" s="7" t="n"/>
      <c r="B22" s="7" t="n"/>
      <c r="C22" s="7" t="n"/>
      <c r="D22" s="8" t="n"/>
      <c r="E22" s="9" t="n"/>
      <c r="F22" s="9" t="n"/>
      <c r="G22" s="10">
        <f>IF($A22="","",IF($E22=0,"",$F22/$E22))</f>
        <v/>
      </c>
      <c r="H22" s="9" t="n"/>
      <c r="I22" s="11">
        <f>IF($A22="","",IF($F22=0,"",$H22/$F22))</f>
        <v/>
      </c>
      <c r="J22" s="12">
        <f>IF($A22="","",COUNTIFS(Replies!$D$5:$D$204,$A22,Replies!$E$5:$E$204,$B22))</f>
        <v/>
      </c>
      <c r="K22" s="12">
        <f>IF($A22="","",COUNTIFS(Replies!$D$5:$D$204,$A22,Replies!$E$5:$E$204,$B22,Replies!$F$5:$F$204,"Positive"))</f>
        <v/>
      </c>
      <c r="L22" s="13">
        <f>IF($A22="","",IF($J22=0,"Not logged individually",IF(AND($J22=$F22,$K22=$H22),"Matches the reply log","Reply log shows "&amp;$J22&amp;" replies, "&amp;$K22&amp;" positive")))</f>
        <v/>
      </c>
      <c r="M22" s="13">
        <f>IF($A22="","",$A22&amp;"|"&amp;$B22)</f>
        <v/>
      </c>
    </row>
    <row r="23">
      <c r="A23" s="7" t="n"/>
      <c r="B23" s="7" t="n"/>
      <c r="C23" s="7" t="n"/>
      <c r="D23" s="8" t="n"/>
      <c r="E23" s="9" t="n"/>
      <c r="F23" s="9" t="n"/>
      <c r="G23" s="10">
        <f>IF($A23="","",IF($E23=0,"",$F23/$E23))</f>
        <v/>
      </c>
      <c r="H23" s="9" t="n"/>
      <c r="I23" s="11">
        <f>IF($A23="","",IF($F23=0,"",$H23/$F23))</f>
        <v/>
      </c>
      <c r="J23" s="12">
        <f>IF($A23="","",COUNTIFS(Replies!$D$5:$D$204,$A23,Replies!$E$5:$E$204,$B23))</f>
        <v/>
      </c>
      <c r="K23" s="12">
        <f>IF($A23="","",COUNTIFS(Replies!$D$5:$D$204,$A23,Replies!$E$5:$E$204,$B23,Replies!$F$5:$F$204,"Positive"))</f>
        <v/>
      </c>
      <c r="L23" s="13">
        <f>IF($A23="","",IF($J23=0,"Not logged individually",IF(AND($J23=$F23,$K23=$H23),"Matches the reply log","Reply log shows "&amp;$J23&amp;" replies, "&amp;$K23&amp;" positive")))</f>
        <v/>
      </c>
      <c r="M23" s="13">
        <f>IF($A23="","",$A23&amp;"|"&amp;$B23)</f>
        <v/>
      </c>
    </row>
    <row r="24">
      <c r="A24" s="7" t="n"/>
      <c r="B24" s="7" t="n"/>
      <c r="C24" s="7" t="n"/>
      <c r="D24" s="8" t="n"/>
      <c r="E24" s="9" t="n"/>
      <c r="F24" s="9" t="n"/>
      <c r="G24" s="10">
        <f>IF($A24="","",IF($E24=0,"",$F24/$E24))</f>
        <v/>
      </c>
      <c r="H24" s="9" t="n"/>
      <c r="I24" s="11">
        <f>IF($A24="","",IF($F24=0,"",$H24/$F24))</f>
        <v/>
      </c>
      <c r="J24" s="12">
        <f>IF($A24="","",COUNTIFS(Replies!$D$5:$D$204,$A24,Replies!$E$5:$E$204,$B24))</f>
        <v/>
      </c>
      <c r="K24" s="12">
        <f>IF($A24="","",COUNTIFS(Replies!$D$5:$D$204,$A24,Replies!$E$5:$E$204,$B24,Replies!$F$5:$F$204,"Positive"))</f>
        <v/>
      </c>
      <c r="L24" s="13">
        <f>IF($A24="","",IF($J24=0,"Not logged individually",IF(AND($J24=$F24,$K24=$H24),"Matches the reply log","Reply log shows "&amp;$J24&amp;" replies, "&amp;$K24&amp;" positive")))</f>
        <v/>
      </c>
      <c r="M24" s="13">
        <f>IF($A24="","",$A24&amp;"|"&amp;$B24)</f>
        <v/>
      </c>
    </row>
    <row r="25">
      <c r="A25" s="7" t="n"/>
      <c r="B25" s="7" t="n"/>
      <c r="C25" s="7" t="n"/>
      <c r="D25" s="8" t="n"/>
      <c r="E25" s="9" t="n"/>
      <c r="F25" s="9" t="n"/>
      <c r="G25" s="10">
        <f>IF($A25="","",IF($E25=0,"",$F25/$E25))</f>
        <v/>
      </c>
      <c r="H25" s="9" t="n"/>
      <c r="I25" s="11">
        <f>IF($A25="","",IF($F25=0,"",$H25/$F25))</f>
        <v/>
      </c>
      <c r="J25" s="12">
        <f>IF($A25="","",COUNTIFS(Replies!$D$5:$D$204,$A25,Replies!$E$5:$E$204,$B25))</f>
        <v/>
      </c>
      <c r="K25" s="12">
        <f>IF($A25="","",COUNTIFS(Replies!$D$5:$D$204,$A25,Replies!$E$5:$E$204,$B25,Replies!$F$5:$F$204,"Positive"))</f>
        <v/>
      </c>
      <c r="L25" s="13">
        <f>IF($A25="","",IF($J25=0,"Not logged individually",IF(AND($J25=$F25,$K25=$H25),"Matches the reply log","Reply log shows "&amp;$J25&amp;" replies, "&amp;$K25&amp;" positive")))</f>
        <v/>
      </c>
      <c r="M25" s="13">
        <f>IF($A25="","",$A25&amp;"|"&amp;$B25)</f>
        <v/>
      </c>
    </row>
    <row r="26">
      <c r="A26" s="7" t="n"/>
      <c r="B26" s="7" t="n"/>
      <c r="C26" s="7" t="n"/>
      <c r="D26" s="8" t="n"/>
      <c r="E26" s="9" t="n"/>
      <c r="F26" s="9" t="n"/>
      <c r="G26" s="10">
        <f>IF($A26="","",IF($E26=0,"",$F26/$E26))</f>
        <v/>
      </c>
      <c r="H26" s="9" t="n"/>
      <c r="I26" s="11">
        <f>IF($A26="","",IF($F26=0,"",$H26/$F26))</f>
        <v/>
      </c>
      <c r="J26" s="12">
        <f>IF($A26="","",COUNTIFS(Replies!$D$5:$D$204,$A26,Replies!$E$5:$E$204,$B26))</f>
        <v/>
      </c>
      <c r="K26" s="12">
        <f>IF($A26="","",COUNTIFS(Replies!$D$5:$D$204,$A26,Replies!$E$5:$E$204,$B26,Replies!$F$5:$F$204,"Positive"))</f>
        <v/>
      </c>
      <c r="L26" s="13">
        <f>IF($A26="","",IF($J26=0,"Not logged individually",IF(AND($J26=$F26,$K26=$H26),"Matches the reply log","Reply log shows "&amp;$J26&amp;" replies, "&amp;$K26&amp;" positive")))</f>
        <v/>
      </c>
      <c r="M26" s="13">
        <f>IF($A26="","",$A26&amp;"|"&amp;$B26)</f>
        <v/>
      </c>
    </row>
    <row r="27">
      <c r="A27" s="7" t="n"/>
      <c r="B27" s="7" t="n"/>
      <c r="C27" s="7" t="n"/>
      <c r="D27" s="8" t="n"/>
      <c r="E27" s="9" t="n"/>
      <c r="F27" s="9" t="n"/>
      <c r="G27" s="10">
        <f>IF($A27="","",IF($E27=0,"",$F27/$E27))</f>
        <v/>
      </c>
      <c r="H27" s="9" t="n"/>
      <c r="I27" s="11">
        <f>IF($A27="","",IF($F27=0,"",$H27/$F27))</f>
        <v/>
      </c>
      <c r="J27" s="12">
        <f>IF($A27="","",COUNTIFS(Replies!$D$5:$D$204,$A27,Replies!$E$5:$E$204,$B27))</f>
        <v/>
      </c>
      <c r="K27" s="12">
        <f>IF($A27="","",COUNTIFS(Replies!$D$5:$D$204,$A27,Replies!$E$5:$E$204,$B27,Replies!$F$5:$F$204,"Positive"))</f>
        <v/>
      </c>
      <c r="L27" s="13">
        <f>IF($A27="","",IF($J27=0,"Not logged individually",IF(AND($J27=$F27,$K27=$H27),"Matches the reply log","Reply log shows "&amp;$J27&amp;" replies, "&amp;$K27&amp;" positive")))</f>
        <v/>
      </c>
      <c r="M27" s="13">
        <f>IF($A27="","",$A27&amp;"|"&amp;$B27)</f>
        <v/>
      </c>
    </row>
    <row r="28">
      <c r="A28" s="7" t="n"/>
      <c r="B28" s="7" t="n"/>
      <c r="C28" s="7" t="n"/>
      <c r="D28" s="8" t="n"/>
      <c r="E28" s="9" t="n"/>
      <c r="F28" s="9" t="n"/>
      <c r="G28" s="10">
        <f>IF($A28="","",IF($E28=0,"",$F28/$E28))</f>
        <v/>
      </c>
      <c r="H28" s="9" t="n"/>
      <c r="I28" s="11">
        <f>IF($A28="","",IF($F28=0,"",$H28/$F28))</f>
        <v/>
      </c>
      <c r="J28" s="12">
        <f>IF($A28="","",COUNTIFS(Replies!$D$5:$D$204,$A28,Replies!$E$5:$E$204,$B28))</f>
        <v/>
      </c>
      <c r="K28" s="12">
        <f>IF($A28="","",COUNTIFS(Replies!$D$5:$D$204,$A28,Replies!$E$5:$E$204,$B28,Replies!$F$5:$F$204,"Positive"))</f>
        <v/>
      </c>
      <c r="L28" s="13">
        <f>IF($A28="","",IF($J28=0,"Not logged individually",IF(AND($J28=$F28,$K28=$H28),"Matches the reply log","Reply log shows "&amp;$J28&amp;" replies, "&amp;$K28&amp;" positive")))</f>
        <v/>
      </c>
      <c r="M28" s="13">
        <f>IF($A28="","",$A28&amp;"|"&amp;$B28)</f>
        <v/>
      </c>
    </row>
    <row r="29">
      <c r="A29" s="7" t="n"/>
      <c r="B29" s="7" t="n"/>
      <c r="C29" s="7" t="n"/>
      <c r="D29" s="8" t="n"/>
      <c r="E29" s="9" t="n"/>
      <c r="F29" s="9" t="n"/>
      <c r="G29" s="10">
        <f>IF($A29="","",IF($E29=0,"",$F29/$E29))</f>
        <v/>
      </c>
      <c r="H29" s="9" t="n"/>
      <c r="I29" s="11">
        <f>IF($A29="","",IF($F29=0,"",$H29/$F29))</f>
        <v/>
      </c>
      <c r="J29" s="12">
        <f>IF($A29="","",COUNTIFS(Replies!$D$5:$D$204,$A29,Replies!$E$5:$E$204,$B29))</f>
        <v/>
      </c>
      <c r="K29" s="12">
        <f>IF($A29="","",COUNTIFS(Replies!$D$5:$D$204,$A29,Replies!$E$5:$E$204,$B29,Replies!$F$5:$F$204,"Positive"))</f>
        <v/>
      </c>
      <c r="L29" s="13">
        <f>IF($A29="","",IF($J29=0,"Not logged individually",IF(AND($J29=$F29,$K29=$H29),"Matches the reply log","Reply log shows "&amp;$J29&amp;" replies, "&amp;$K29&amp;" positive")))</f>
        <v/>
      </c>
      <c r="M29" s="13">
        <f>IF($A29="","",$A29&amp;"|"&amp;$B29)</f>
        <v/>
      </c>
    </row>
    <row r="30">
      <c r="A30" s="7" t="n"/>
      <c r="B30" s="7" t="n"/>
      <c r="C30" s="7" t="n"/>
      <c r="D30" s="8" t="n"/>
      <c r="E30" s="9" t="n"/>
      <c r="F30" s="9" t="n"/>
      <c r="G30" s="10">
        <f>IF($A30="","",IF($E30=0,"",$F30/$E30))</f>
        <v/>
      </c>
      <c r="H30" s="9" t="n"/>
      <c r="I30" s="11">
        <f>IF($A30="","",IF($F30=0,"",$H30/$F30))</f>
        <v/>
      </c>
      <c r="J30" s="12">
        <f>IF($A30="","",COUNTIFS(Replies!$D$5:$D$204,$A30,Replies!$E$5:$E$204,$B30))</f>
        <v/>
      </c>
      <c r="K30" s="12">
        <f>IF($A30="","",COUNTIFS(Replies!$D$5:$D$204,$A30,Replies!$E$5:$E$204,$B30,Replies!$F$5:$F$204,"Positive"))</f>
        <v/>
      </c>
      <c r="L30" s="13">
        <f>IF($A30="","",IF($J30=0,"Not logged individually",IF(AND($J30=$F30,$K30=$H30),"Matches the reply log","Reply log shows "&amp;$J30&amp;" replies, "&amp;$K30&amp;" positive")))</f>
        <v/>
      </c>
      <c r="M30" s="13">
        <f>IF($A30="","",$A30&amp;"|"&amp;$B30)</f>
        <v/>
      </c>
    </row>
    <row r="31">
      <c r="A31" s="7" t="n"/>
      <c r="B31" s="7" t="n"/>
      <c r="C31" s="7" t="n"/>
      <c r="D31" s="8" t="n"/>
      <c r="E31" s="9" t="n"/>
      <c r="F31" s="9" t="n"/>
      <c r="G31" s="10">
        <f>IF($A31="","",IF($E31=0,"",$F31/$E31))</f>
        <v/>
      </c>
      <c r="H31" s="9" t="n"/>
      <c r="I31" s="11">
        <f>IF($A31="","",IF($F31=0,"",$H31/$F31))</f>
        <v/>
      </c>
      <c r="J31" s="12">
        <f>IF($A31="","",COUNTIFS(Replies!$D$5:$D$204,$A31,Replies!$E$5:$E$204,$B31))</f>
        <v/>
      </c>
      <c r="K31" s="12">
        <f>IF($A31="","",COUNTIFS(Replies!$D$5:$D$204,$A31,Replies!$E$5:$E$204,$B31,Replies!$F$5:$F$204,"Positive"))</f>
        <v/>
      </c>
      <c r="L31" s="13">
        <f>IF($A31="","",IF($J31=0,"Not logged individually",IF(AND($J31=$F31,$K31=$H31),"Matches the reply log","Reply log shows "&amp;$J31&amp;" replies, "&amp;$K31&amp;" positive")))</f>
        <v/>
      </c>
      <c r="M31" s="13">
        <f>IF($A31="","",$A31&amp;"|"&amp;$B31)</f>
        <v/>
      </c>
    </row>
    <row r="32">
      <c r="A32" s="7" t="n"/>
      <c r="B32" s="7" t="n"/>
      <c r="C32" s="7" t="n"/>
      <c r="D32" s="8" t="n"/>
      <c r="E32" s="9" t="n"/>
      <c r="F32" s="9" t="n"/>
      <c r="G32" s="10">
        <f>IF($A32="","",IF($E32=0,"",$F32/$E32))</f>
        <v/>
      </c>
      <c r="H32" s="9" t="n"/>
      <c r="I32" s="11">
        <f>IF($A32="","",IF($F32=0,"",$H32/$F32))</f>
        <v/>
      </c>
      <c r="J32" s="12">
        <f>IF($A32="","",COUNTIFS(Replies!$D$5:$D$204,$A32,Replies!$E$5:$E$204,$B32))</f>
        <v/>
      </c>
      <c r="K32" s="12">
        <f>IF($A32="","",COUNTIFS(Replies!$D$5:$D$204,$A32,Replies!$E$5:$E$204,$B32,Replies!$F$5:$F$204,"Positive"))</f>
        <v/>
      </c>
      <c r="L32" s="13">
        <f>IF($A32="","",IF($J32=0,"Not logged individually",IF(AND($J32=$F32,$K32=$H32),"Matches the reply log","Reply log shows "&amp;$J32&amp;" replies, "&amp;$K32&amp;" positive")))</f>
        <v/>
      </c>
      <c r="M32" s="13">
        <f>IF($A32="","",$A32&amp;"|"&amp;$B32)</f>
        <v/>
      </c>
    </row>
    <row r="33">
      <c r="A33" s="7" t="n"/>
      <c r="B33" s="7" t="n"/>
      <c r="C33" s="7" t="n"/>
      <c r="D33" s="8" t="n"/>
      <c r="E33" s="9" t="n"/>
      <c r="F33" s="9" t="n"/>
      <c r="G33" s="10">
        <f>IF($A33="","",IF($E33=0,"",$F33/$E33))</f>
        <v/>
      </c>
      <c r="H33" s="9" t="n"/>
      <c r="I33" s="11">
        <f>IF($A33="","",IF($F33=0,"",$H33/$F33))</f>
        <v/>
      </c>
      <c r="J33" s="12">
        <f>IF($A33="","",COUNTIFS(Replies!$D$5:$D$204,$A33,Replies!$E$5:$E$204,$B33))</f>
        <v/>
      </c>
      <c r="K33" s="12">
        <f>IF($A33="","",COUNTIFS(Replies!$D$5:$D$204,$A33,Replies!$E$5:$E$204,$B33,Replies!$F$5:$F$204,"Positive"))</f>
        <v/>
      </c>
      <c r="L33" s="13">
        <f>IF($A33="","",IF($J33=0,"Not logged individually",IF(AND($J33=$F33,$K33=$H33),"Matches the reply log","Reply log shows "&amp;$J33&amp;" replies, "&amp;$K33&amp;" positive")))</f>
        <v/>
      </c>
      <c r="M33" s="13">
        <f>IF($A33="","",$A33&amp;"|"&amp;$B33)</f>
        <v/>
      </c>
    </row>
    <row r="34">
      <c r="A34" s="7" t="n"/>
      <c r="B34" s="7" t="n"/>
      <c r="C34" s="7" t="n"/>
      <c r="D34" s="8" t="n"/>
      <c r="E34" s="9" t="n"/>
      <c r="F34" s="9" t="n"/>
      <c r="G34" s="10">
        <f>IF($A34="","",IF($E34=0,"",$F34/$E34))</f>
        <v/>
      </c>
      <c r="H34" s="9" t="n"/>
      <c r="I34" s="11">
        <f>IF($A34="","",IF($F34=0,"",$H34/$F34))</f>
        <v/>
      </c>
      <c r="J34" s="12">
        <f>IF($A34="","",COUNTIFS(Replies!$D$5:$D$204,$A34,Replies!$E$5:$E$204,$B34))</f>
        <v/>
      </c>
      <c r="K34" s="12">
        <f>IF($A34="","",COUNTIFS(Replies!$D$5:$D$204,$A34,Replies!$E$5:$E$204,$B34,Replies!$F$5:$F$204,"Positive"))</f>
        <v/>
      </c>
      <c r="L34" s="13">
        <f>IF($A34="","",IF($J34=0,"Not logged individually",IF(AND($J34=$F34,$K34=$H34),"Matches the reply log","Reply log shows "&amp;$J34&amp;" replies, "&amp;$K34&amp;" positive")))</f>
        <v/>
      </c>
      <c r="M34" s="13">
        <f>IF($A34="","",$A34&amp;"|"&amp;$B34)</f>
        <v/>
      </c>
    </row>
    <row r="35">
      <c r="A35" s="7" t="n"/>
      <c r="B35" s="7" t="n"/>
      <c r="C35" s="7" t="n"/>
      <c r="D35" s="8" t="n"/>
      <c r="E35" s="9" t="n"/>
      <c r="F35" s="9" t="n"/>
      <c r="G35" s="10">
        <f>IF($A35="","",IF($E35=0,"",$F35/$E35))</f>
        <v/>
      </c>
      <c r="H35" s="9" t="n"/>
      <c r="I35" s="11">
        <f>IF($A35="","",IF($F35=0,"",$H35/$F35))</f>
        <v/>
      </c>
      <c r="J35" s="12">
        <f>IF($A35="","",COUNTIFS(Replies!$D$5:$D$204,$A35,Replies!$E$5:$E$204,$B35))</f>
        <v/>
      </c>
      <c r="K35" s="12">
        <f>IF($A35="","",COUNTIFS(Replies!$D$5:$D$204,$A35,Replies!$E$5:$E$204,$B35,Replies!$F$5:$F$204,"Positive"))</f>
        <v/>
      </c>
      <c r="L35" s="13">
        <f>IF($A35="","",IF($J35=0,"Not logged individually",IF(AND($J35=$F35,$K35=$H35),"Matches the reply log","Reply log shows "&amp;$J35&amp;" replies, "&amp;$K35&amp;" positive")))</f>
        <v/>
      </c>
      <c r="M35" s="13">
        <f>IF($A35="","",$A35&amp;"|"&amp;$B35)</f>
        <v/>
      </c>
    </row>
    <row r="36">
      <c r="A36" s="7" t="n"/>
      <c r="B36" s="7" t="n"/>
      <c r="C36" s="7" t="n"/>
      <c r="D36" s="8" t="n"/>
      <c r="E36" s="9" t="n"/>
      <c r="F36" s="9" t="n"/>
      <c r="G36" s="10">
        <f>IF($A36="","",IF($E36=0,"",$F36/$E36))</f>
        <v/>
      </c>
      <c r="H36" s="9" t="n"/>
      <c r="I36" s="11">
        <f>IF($A36="","",IF($F36=0,"",$H36/$F36))</f>
        <v/>
      </c>
      <c r="J36" s="12">
        <f>IF($A36="","",COUNTIFS(Replies!$D$5:$D$204,$A36,Replies!$E$5:$E$204,$B36))</f>
        <v/>
      </c>
      <c r="K36" s="12">
        <f>IF($A36="","",COUNTIFS(Replies!$D$5:$D$204,$A36,Replies!$E$5:$E$204,$B36,Replies!$F$5:$F$204,"Positive"))</f>
        <v/>
      </c>
      <c r="L36" s="13">
        <f>IF($A36="","",IF($J36=0,"Not logged individually",IF(AND($J36=$F36,$K36=$H36),"Matches the reply log","Reply log shows "&amp;$J36&amp;" replies, "&amp;$K36&amp;" positive")))</f>
        <v/>
      </c>
      <c r="M36" s="13">
        <f>IF($A36="","",$A36&amp;"|"&amp;$B36)</f>
        <v/>
      </c>
    </row>
    <row r="37">
      <c r="A37" s="7" t="n"/>
      <c r="B37" s="7" t="n"/>
      <c r="C37" s="7" t="n"/>
      <c r="D37" s="8" t="n"/>
      <c r="E37" s="9" t="n"/>
      <c r="F37" s="9" t="n"/>
      <c r="G37" s="10">
        <f>IF($A37="","",IF($E37=0,"",$F37/$E37))</f>
        <v/>
      </c>
      <c r="H37" s="9" t="n"/>
      <c r="I37" s="11">
        <f>IF($A37="","",IF($F37=0,"",$H37/$F37))</f>
        <v/>
      </c>
      <c r="J37" s="12">
        <f>IF($A37="","",COUNTIFS(Replies!$D$5:$D$204,$A37,Replies!$E$5:$E$204,$B37))</f>
        <v/>
      </c>
      <c r="K37" s="12">
        <f>IF($A37="","",COUNTIFS(Replies!$D$5:$D$204,$A37,Replies!$E$5:$E$204,$B37,Replies!$F$5:$F$204,"Positive"))</f>
        <v/>
      </c>
      <c r="L37" s="13">
        <f>IF($A37="","",IF($J37=0,"Not logged individually",IF(AND($J37=$F37,$K37=$H37),"Matches the reply log","Reply log shows "&amp;$J37&amp;" replies, "&amp;$K37&amp;" positive")))</f>
        <v/>
      </c>
      <c r="M37" s="13">
        <f>IF($A37="","",$A37&amp;"|"&amp;$B37)</f>
        <v/>
      </c>
    </row>
    <row r="38">
      <c r="A38" s="7" t="n"/>
      <c r="B38" s="7" t="n"/>
      <c r="C38" s="7" t="n"/>
      <c r="D38" s="8" t="n"/>
      <c r="E38" s="9" t="n"/>
      <c r="F38" s="9" t="n"/>
      <c r="G38" s="10">
        <f>IF($A38="","",IF($E38=0,"",$F38/$E38))</f>
        <v/>
      </c>
      <c r="H38" s="9" t="n"/>
      <c r="I38" s="11">
        <f>IF($A38="","",IF($F38=0,"",$H38/$F38))</f>
        <v/>
      </c>
      <c r="J38" s="12">
        <f>IF($A38="","",COUNTIFS(Replies!$D$5:$D$204,$A38,Replies!$E$5:$E$204,$B38))</f>
        <v/>
      </c>
      <c r="K38" s="12">
        <f>IF($A38="","",COUNTIFS(Replies!$D$5:$D$204,$A38,Replies!$E$5:$E$204,$B38,Replies!$F$5:$F$204,"Positive"))</f>
        <v/>
      </c>
      <c r="L38" s="13">
        <f>IF($A38="","",IF($J38=0,"Not logged individually",IF(AND($J38=$F38,$K38=$H38),"Matches the reply log","Reply log shows "&amp;$J38&amp;" replies, "&amp;$K38&amp;" positive")))</f>
        <v/>
      </c>
      <c r="M38" s="13">
        <f>IF($A38="","",$A38&amp;"|"&amp;$B38)</f>
        <v/>
      </c>
    </row>
    <row r="39">
      <c r="A39" s="7" t="n"/>
      <c r="B39" s="7" t="n"/>
      <c r="C39" s="7" t="n"/>
      <c r="D39" s="8" t="n"/>
      <c r="E39" s="9" t="n"/>
      <c r="F39" s="9" t="n"/>
      <c r="G39" s="10">
        <f>IF($A39="","",IF($E39=0,"",$F39/$E39))</f>
        <v/>
      </c>
      <c r="H39" s="9" t="n"/>
      <c r="I39" s="11">
        <f>IF($A39="","",IF($F39=0,"",$H39/$F39))</f>
        <v/>
      </c>
      <c r="J39" s="12">
        <f>IF($A39="","",COUNTIFS(Replies!$D$5:$D$204,$A39,Replies!$E$5:$E$204,$B39))</f>
        <v/>
      </c>
      <c r="K39" s="12">
        <f>IF($A39="","",COUNTIFS(Replies!$D$5:$D$204,$A39,Replies!$E$5:$E$204,$B39,Replies!$F$5:$F$204,"Positive"))</f>
        <v/>
      </c>
      <c r="L39" s="13">
        <f>IF($A39="","",IF($J39=0,"Not logged individually",IF(AND($J39=$F39,$K39=$H39),"Matches the reply log","Reply log shows "&amp;$J39&amp;" replies, "&amp;$K39&amp;" positive")))</f>
        <v/>
      </c>
      <c r="M39" s="13">
        <f>IF($A39="","",$A39&amp;"|"&amp;$B39)</f>
        <v/>
      </c>
    </row>
    <row r="40">
      <c r="A40" s="7" t="n"/>
      <c r="B40" s="7" t="n"/>
      <c r="C40" s="7" t="n"/>
      <c r="D40" s="8" t="n"/>
      <c r="E40" s="9" t="n"/>
      <c r="F40" s="9" t="n"/>
      <c r="G40" s="10">
        <f>IF($A40="","",IF($E40=0,"",$F40/$E40))</f>
        <v/>
      </c>
      <c r="H40" s="9" t="n"/>
      <c r="I40" s="11">
        <f>IF($A40="","",IF($F40=0,"",$H40/$F40))</f>
        <v/>
      </c>
      <c r="J40" s="12">
        <f>IF($A40="","",COUNTIFS(Replies!$D$5:$D$204,$A40,Replies!$E$5:$E$204,$B40))</f>
        <v/>
      </c>
      <c r="K40" s="12">
        <f>IF($A40="","",COUNTIFS(Replies!$D$5:$D$204,$A40,Replies!$E$5:$E$204,$B40,Replies!$F$5:$F$204,"Positive"))</f>
        <v/>
      </c>
      <c r="L40" s="13">
        <f>IF($A40="","",IF($J40=0,"Not logged individually",IF(AND($J40=$F40,$K40=$H40),"Matches the reply log","Reply log shows "&amp;$J40&amp;" replies, "&amp;$K40&amp;" positive")))</f>
        <v/>
      </c>
      <c r="M40" s="13">
        <f>IF($A40="","",$A40&amp;"|"&amp;$B40)</f>
        <v/>
      </c>
    </row>
    <row r="41">
      <c r="A41" s="7" t="n"/>
      <c r="B41" s="7" t="n"/>
      <c r="C41" s="7" t="n"/>
      <c r="D41" s="8" t="n"/>
      <c r="E41" s="9" t="n"/>
      <c r="F41" s="9" t="n"/>
      <c r="G41" s="10">
        <f>IF($A41="","",IF($E41=0,"",$F41/$E41))</f>
        <v/>
      </c>
      <c r="H41" s="9" t="n"/>
      <c r="I41" s="11">
        <f>IF($A41="","",IF($F41=0,"",$H41/$F41))</f>
        <v/>
      </c>
      <c r="J41" s="12">
        <f>IF($A41="","",COUNTIFS(Replies!$D$5:$D$204,$A41,Replies!$E$5:$E$204,$B41))</f>
        <v/>
      </c>
      <c r="K41" s="12">
        <f>IF($A41="","",COUNTIFS(Replies!$D$5:$D$204,$A41,Replies!$E$5:$E$204,$B41,Replies!$F$5:$F$204,"Positive"))</f>
        <v/>
      </c>
      <c r="L41" s="13">
        <f>IF($A41="","",IF($J41=0,"Not logged individually",IF(AND($J41=$F41,$K41=$H41),"Matches the reply log","Reply log shows "&amp;$J41&amp;" replies, "&amp;$K41&amp;" positive")))</f>
        <v/>
      </c>
      <c r="M41" s="13">
        <f>IF($A41="","",$A41&amp;"|"&amp;$B41)</f>
        <v/>
      </c>
    </row>
    <row r="42">
      <c r="A42" s="7" t="n"/>
      <c r="B42" s="7" t="n"/>
      <c r="C42" s="7" t="n"/>
      <c r="D42" s="8" t="n"/>
      <c r="E42" s="9" t="n"/>
      <c r="F42" s="9" t="n"/>
      <c r="G42" s="10">
        <f>IF($A42="","",IF($E42=0,"",$F42/$E42))</f>
        <v/>
      </c>
      <c r="H42" s="9" t="n"/>
      <c r="I42" s="11">
        <f>IF($A42="","",IF($F42=0,"",$H42/$F42))</f>
        <v/>
      </c>
      <c r="J42" s="12">
        <f>IF($A42="","",COUNTIFS(Replies!$D$5:$D$204,$A42,Replies!$E$5:$E$204,$B42))</f>
        <v/>
      </c>
      <c r="K42" s="12">
        <f>IF($A42="","",COUNTIFS(Replies!$D$5:$D$204,$A42,Replies!$E$5:$E$204,$B42,Replies!$F$5:$F$204,"Positive"))</f>
        <v/>
      </c>
      <c r="L42" s="13">
        <f>IF($A42="","",IF($J42=0,"Not logged individually",IF(AND($J42=$F42,$K42=$H42),"Matches the reply log","Reply log shows "&amp;$J42&amp;" replies, "&amp;$K42&amp;" positive")))</f>
        <v/>
      </c>
      <c r="M42" s="13">
        <f>IF($A42="","",$A42&amp;"|"&amp;$B42)</f>
        <v/>
      </c>
    </row>
    <row r="43">
      <c r="A43" s="7" t="n"/>
      <c r="B43" s="7" t="n"/>
      <c r="C43" s="7" t="n"/>
      <c r="D43" s="8" t="n"/>
      <c r="E43" s="9" t="n"/>
      <c r="F43" s="9" t="n"/>
      <c r="G43" s="10">
        <f>IF($A43="","",IF($E43=0,"",$F43/$E43))</f>
        <v/>
      </c>
      <c r="H43" s="9" t="n"/>
      <c r="I43" s="11">
        <f>IF($A43="","",IF($F43=0,"",$H43/$F43))</f>
        <v/>
      </c>
      <c r="J43" s="12">
        <f>IF($A43="","",COUNTIFS(Replies!$D$5:$D$204,$A43,Replies!$E$5:$E$204,$B43))</f>
        <v/>
      </c>
      <c r="K43" s="12">
        <f>IF($A43="","",COUNTIFS(Replies!$D$5:$D$204,$A43,Replies!$E$5:$E$204,$B43,Replies!$F$5:$F$204,"Positive"))</f>
        <v/>
      </c>
      <c r="L43" s="13">
        <f>IF($A43="","",IF($J43=0,"Not logged individually",IF(AND($J43=$F43,$K43=$H43),"Matches the reply log","Reply log shows "&amp;$J43&amp;" replies, "&amp;$K43&amp;" positive")))</f>
        <v/>
      </c>
      <c r="M43" s="13">
        <f>IF($A43="","",$A43&amp;"|"&amp;$B43)</f>
        <v/>
      </c>
    </row>
    <row r="44">
      <c r="A44" s="7" t="n"/>
      <c r="B44" s="7" t="n"/>
      <c r="C44" s="7" t="n"/>
      <c r="D44" s="8" t="n"/>
      <c r="E44" s="9" t="n"/>
      <c r="F44" s="9" t="n"/>
      <c r="G44" s="10">
        <f>IF($A44="","",IF($E44=0,"",$F44/$E44))</f>
        <v/>
      </c>
      <c r="H44" s="9" t="n"/>
      <c r="I44" s="11">
        <f>IF($A44="","",IF($F44=0,"",$H44/$F44))</f>
        <v/>
      </c>
      <c r="J44" s="12">
        <f>IF($A44="","",COUNTIFS(Replies!$D$5:$D$204,$A44,Replies!$E$5:$E$204,$B44))</f>
        <v/>
      </c>
      <c r="K44" s="12">
        <f>IF($A44="","",COUNTIFS(Replies!$D$5:$D$204,$A44,Replies!$E$5:$E$204,$B44,Replies!$F$5:$F$204,"Positive"))</f>
        <v/>
      </c>
      <c r="L44" s="13">
        <f>IF($A44="","",IF($J44=0,"Not logged individually",IF(AND($J44=$F44,$K44=$H44),"Matches the reply log","Reply log shows "&amp;$J44&amp;" replies, "&amp;$K44&amp;" positive")))</f>
        <v/>
      </c>
      <c r="M44" s="13">
        <f>IF($A44="","",$A44&amp;"|"&amp;$B44)</f>
        <v/>
      </c>
    </row>
    <row r="45">
      <c r="A45" s="7" t="n"/>
      <c r="B45" s="7" t="n"/>
      <c r="C45" s="7" t="n"/>
      <c r="D45" s="8" t="n"/>
      <c r="E45" s="9" t="n"/>
      <c r="F45" s="9" t="n"/>
      <c r="G45" s="10">
        <f>IF($A45="","",IF($E45=0,"",$F45/$E45))</f>
        <v/>
      </c>
      <c r="H45" s="9" t="n"/>
      <c r="I45" s="11">
        <f>IF($A45="","",IF($F45=0,"",$H45/$F45))</f>
        <v/>
      </c>
      <c r="J45" s="12">
        <f>IF($A45="","",COUNTIFS(Replies!$D$5:$D$204,$A45,Replies!$E$5:$E$204,$B45))</f>
        <v/>
      </c>
      <c r="K45" s="12">
        <f>IF($A45="","",COUNTIFS(Replies!$D$5:$D$204,$A45,Replies!$E$5:$E$204,$B45,Replies!$F$5:$F$204,"Positive"))</f>
        <v/>
      </c>
      <c r="L45" s="13">
        <f>IF($A45="","",IF($J45=0,"Not logged individually",IF(AND($J45=$F45,$K45=$H45),"Matches the reply log","Reply log shows "&amp;$J45&amp;" replies, "&amp;$K45&amp;" positive")))</f>
        <v/>
      </c>
      <c r="M45" s="13">
        <f>IF($A45="","",$A45&amp;"|"&amp;$B45)</f>
        <v/>
      </c>
    </row>
    <row r="46">
      <c r="A46" s="7" t="n"/>
      <c r="B46" s="7" t="n"/>
      <c r="C46" s="7" t="n"/>
      <c r="D46" s="8" t="n"/>
      <c r="E46" s="9" t="n"/>
      <c r="F46" s="9" t="n"/>
      <c r="G46" s="10">
        <f>IF($A46="","",IF($E46=0,"",$F46/$E46))</f>
        <v/>
      </c>
      <c r="H46" s="9" t="n"/>
      <c r="I46" s="11">
        <f>IF($A46="","",IF($F46=0,"",$H46/$F46))</f>
        <v/>
      </c>
      <c r="J46" s="12">
        <f>IF($A46="","",COUNTIFS(Replies!$D$5:$D$204,$A46,Replies!$E$5:$E$204,$B46))</f>
        <v/>
      </c>
      <c r="K46" s="12">
        <f>IF($A46="","",COUNTIFS(Replies!$D$5:$D$204,$A46,Replies!$E$5:$E$204,$B46,Replies!$F$5:$F$204,"Positive"))</f>
        <v/>
      </c>
      <c r="L46" s="13">
        <f>IF($A46="","",IF($J46=0,"Not logged individually",IF(AND($J46=$F46,$K46=$H46),"Matches the reply log","Reply log shows "&amp;$J46&amp;" replies, "&amp;$K46&amp;" positive")))</f>
        <v/>
      </c>
      <c r="M46" s="13">
        <f>IF($A46="","",$A46&amp;"|"&amp;$B46)</f>
        <v/>
      </c>
    </row>
    <row r="47">
      <c r="A47" s="7" t="n"/>
      <c r="B47" s="7" t="n"/>
      <c r="C47" s="7" t="n"/>
      <c r="D47" s="8" t="n"/>
      <c r="E47" s="9" t="n"/>
      <c r="F47" s="9" t="n"/>
      <c r="G47" s="10">
        <f>IF($A47="","",IF($E47=0,"",$F47/$E47))</f>
        <v/>
      </c>
      <c r="H47" s="9" t="n"/>
      <c r="I47" s="11">
        <f>IF($A47="","",IF($F47=0,"",$H47/$F47))</f>
        <v/>
      </c>
      <c r="J47" s="12">
        <f>IF($A47="","",COUNTIFS(Replies!$D$5:$D$204,$A47,Replies!$E$5:$E$204,$B47))</f>
        <v/>
      </c>
      <c r="K47" s="12">
        <f>IF($A47="","",COUNTIFS(Replies!$D$5:$D$204,$A47,Replies!$E$5:$E$204,$B47,Replies!$F$5:$F$204,"Positive"))</f>
        <v/>
      </c>
      <c r="L47" s="13">
        <f>IF($A47="","",IF($J47=0,"Not logged individually",IF(AND($J47=$F47,$K47=$H47),"Matches the reply log","Reply log shows "&amp;$J47&amp;" replies, "&amp;$K47&amp;" positive")))</f>
        <v/>
      </c>
      <c r="M47" s="13">
        <f>IF($A47="","",$A47&amp;"|"&amp;$B47)</f>
        <v/>
      </c>
    </row>
    <row r="48">
      <c r="A48" s="7" t="n"/>
      <c r="B48" s="7" t="n"/>
      <c r="C48" s="7" t="n"/>
      <c r="D48" s="8" t="n"/>
      <c r="E48" s="9" t="n"/>
      <c r="F48" s="9" t="n"/>
      <c r="G48" s="10">
        <f>IF($A48="","",IF($E48=0,"",$F48/$E48))</f>
        <v/>
      </c>
      <c r="H48" s="9" t="n"/>
      <c r="I48" s="11">
        <f>IF($A48="","",IF($F48=0,"",$H48/$F48))</f>
        <v/>
      </c>
      <c r="J48" s="12">
        <f>IF($A48="","",COUNTIFS(Replies!$D$5:$D$204,$A48,Replies!$E$5:$E$204,$B48))</f>
        <v/>
      </c>
      <c r="K48" s="12">
        <f>IF($A48="","",COUNTIFS(Replies!$D$5:$D$204,$A48,Replies!$E$5:$E$204,$B48,Replies!$F$5:$F$204,"Positive"))</f>
        <v/>
      </c>
      <c r="L48" s="13">
        <f>IF($A48="","",IF($J48=0,"Not logged individually",IF(AND($J48=$F48,$K48=$H48),"Matches the reply log","Reply log shows "&amp;$J48&amp;" replies, "&amp;$K48&amp;" positive")))</f>
        <v/>
      </c>
      <c r="M48" s="13">
        <f>IF($A48="","",$A48&amp;"|"&amp;$B48)</f>
        <v/>
      </c>
    </row>
    <row r="49">
      <c r="A49" s="7" t="n"/>
      <c r="B49" s="7" t="n"/>
      <c r="C49" s="7" t="n"/>
      <c r="D49" s="8" t="n"/>
      <c r="E49" s="9" t="n"/>
      <c r="F49" s="9" t="n"/>
      <c r="G49" s="10">
        <f>IF($A49="","",IF($E49=0,"",$F49/$E49))</f>
        <v/>
      </c>
      <c r="H49" s="9" t="n"/>
      <c r="I49" s="11">
        <f>IF($A49="","",IF($F49=0,"",$H49/$F49))</f>
        <v/>
      </c>
      <c r="J49" s="12">
        <f>IF($A49="","",COUNTIFS(Replies!$D$5:$D$204,$A49,Replies!$E$5:$E$204,$B49))</f>
        <v/>
      </c>
      <c r="K49" s="12">
        <f>IF($A49="","",COUNTIFS(Replies!$D$5:$D$204,$A49,Replies!$E$5:$E$204,$B49,Replies!$F$5:$F$204,"Positive"))</f>
        <v/>
      </c>
      <c r="L49" s="13">
        <f>IF($A49="","",IF($J49=0,"Not logged individually",IF(AND($J49=$F49,$K49=$H49),"Matches the reply log","Reply log shows "&amp;$J49&amp;" replies, "&amp;$K49&amp;" positive")))</f>
        <v/>
      </c>
      <c r="M49" s="13">
        <f>IF($A49="","",$A49&amp;"|"&amp;$B49)</f>
        <v/>
      </c>
    </row>
    <row r="50">
      <c r="A50" s="7" t="n"/>
      <c r="B50" s="7" t="n"/>
      <c r="C50" s="7" t="n"/>
      <c r="D50" s="8" t="n"/>
      <c r="E50" s="9" t="n"/>
      <c r="F50" s="9" t="n"/>
      <c r="G50" s="10">
        <f>IF($A50="","",IF($E50=0,"",$F50/$E50))</f>
        <v/>
      </c>
      <c r="H50" s="9" t="n"/>
      <c r="I50" s="11">
        <f>IF($A50="","",IF($F50=0,"",$H50/$F50))</f>
        <v/>
      </c>
      <c r="J50" s="12">
        <f>IF($A50="","",COUNTIFS(Replies!$D$5:$D$204,$A50,Replies!$E$5:$E$204,$B50))</f>
        <v/>
      </c>
      <c r="K50" s="12">
        <f>IF($A50="","",COUNTIFS(Replies!$D$5:$D$204,$A50,Replies!$E$5:$E$204,$B50,Replies!$F$5:$F$204,"Positive"))</f>
        <v/>
      </c>
      <c r="L50" s="13">
        <f>IF($A50="","",IF($J50=0,"Not logged individually",IF(AND($J50=$F50,$K50=$H50),"Matches the reply log","Reply log shows "&amp;$J50&amp;" replies, "&amp;$K50&amp;" positive")))</f>
        <v/>
      </c>
      <c r="M50" s="13">
        <f>IF($A50="","",$A50&amp;"|"&amp;$B50)</f>
        <v/>
      </c>
    </row>
    <row r="51">
      <c r="A51" s="7" t="n"/>
      <c r="B51" s="7" t="n"/>
      <c r="C51" s="7" t="n"/>
      <c r="D51" s="8" t="n"/>
      <c r="E51" s="9" t="n"/>
      <c r="F51" s="9" t="n"/>
      <c r="G51" s="10">
        <f>IF($A51="","",IF($E51=0,"",$F51/$E51))</f>
        <v/>
      </c>
      <c r="H51" s="9" t="n"/>
      <c r="I51" s="11">
        <f>IF($A51="","",IF($F51=0,"",$H51/$F51))</f>
        <v/>
      </c>
      <c r="J51" s="12">
        <f>IF($A51="","",COUNTIFS(Replies!$D$5:$D$204,$A51,Replies!$E$5:$E$204,$B51))</f>
        <v/>
      </c>
      <c r="K51" s="12">
        <f>IF($A51="","",COUNTIFS(Replies!$D$5:$D$204,$A51,Replies!$E$5:$E$204,$B51,Replies!$F$5:$F$204,"Positive"))</f>
        <v/>
      </c>
      <c r="L51" s="13">
        <f>IF($A51="","",IF($J51=0,"Not logged individually",IF(AND($J51=$F51,$K51=$H51),"Matches the reply log","Reply log shows "&amp;$J51&amp;" replies, "&amp;$K51&amp;" positive")))</f>
        <v/>
      </c>
      <c r="M51" s="13">
        <f>IF($A51="","",$A51&amp;"|"&amp;$B51)</f>
        <v/>
      </c>
    </row>
    <row r="52">
      <c r="A52" s="7" t="n"/>
      <c r="B52" s="7" t="n"/>
      <c r="C52" s="7" t="n"/>
      <c r="D52" s="8" t="n"/>
      <c r="E52" s="9" t="n"/>
      <c r="F52" s="9" t="n"/>
      <c r="G52" s="10">
        <f>IF($A52="","",IF($E52=0,"",$F52/$E52))</f>
        <v/>
      </c>
      <c r="H52" s="9" t="n"/>
      <c r="I52" s="11">
        <f>IF($A52="","",IF($F52=0,"",$H52/$F52))</f>
        <v/>
      </c>
      <c r="J52" s="12">
        <f>IF($A52="","",COUNTIFS(Replies!$D$5:$D$204,$A52,Replies!$E$5:$E$204,$B52))</f>
        <v/>
      </c>
      <c r="K52" s="12">
        <f>IF($A52="","",COUNTIFS(Replies!$D$5:$D$204,$A52,Replies!$E$5:$E$204,$B52,Replies!$F$5:$F$204,"Positive"))</f>
        <v/>
      </c>
      <c r="L52" s="13">
        <f>IF($A52="","",IF($J52=0,"Not logged individually",IF(AND($J52=$F52,$K52=$H52),"Matches the reply log","Reply log shows "&amp;$J52&amp;" replies, "&amp;$K52&amp;" positive")))</f>
        <v/>
      </c>
      <c r="M52" s="13">
        <f>IF($A52="","",$A52&amp;"|"&amp;$B52)</f>
        <v/>
      </c>
    </row>
    <row r="53">
      <c r="A53" s="7" t="n"/>
      <c r="B53" s="7" t="n"/>
      <c r="C53" s="7" t="n"/>
      <c r="D53" s="8" t="n"/>
      <c r="E53" s="9" t="n"/>
      <c r="F53" s="9" t="n"/>
      <c r="G53" s="10">
        <f>IF($A53="","",IF($E53=0,"",$F53/$E53))</f>
        <v/>
      </c>
      <c r="H53" s="9" t="n"/>
      <c r="I53" s="11">
        <f>IF($A53="","",IF($F53=0,"",$H53/$F53))</f>
        <v/>
      </c>
      <c r="J53" s="12">
        <f>IF($A53="","",COUNTIFS(Replies!$D$5:$D$204,$A53,Replies!$E$5:$E$204,$B53))</f>
        <v/>
      </c>
      <c r="K53" s="12">
        <f>IF($A53="","",COUNTIFS(Replies!$D$5:$D$204,$A53,Replies!$E$5:$E$204,$B53,Replies!$F$5:$F$204,"Positive"))</f>
        <v/>
      </c>
      <c r="L53" s="13">
        <f>IF($A53="","",IF($J53=0,"Not logged individually",IF(AND($J53=$F53,$K53=$H53),"Matches the reply log","Reply log shows "&amp;$J53&amp;" replies, "&amp;$K53&amp;" positive")))</f>
        <v/>
      </c>
      <c r="M53" s="13">
        <f>IF($A53="","",$A53&amp;"|"&amp;$B53)</f>
        <v/>
      </c>
    </row>
    <row r="54">
      <c r="A54" s="7" t="n"/>
      <c r="B54" s="7" t="n"/>
      <c r="C54" s="7" t="n"/>
      <c r="D54" s="8" t="n"/>
      <c r="E54" s="9" t="n"/>
      <c r="F54" s="9" t="n"/>
      <c r="G54" s="10">
        <f>IF($A54="","",IF($E54=0,"",$F54/$E54))</f>
        <v/>
      </c>
      <c r="H54" s="9" t="n"/>
      <c r="I54" s="11">
        <f>IF($A54="","",IF($F54=0,"",$H54/$F54))</f>
        <v/>
      </c>
      <c r="J54" s="12">
        <f>IF($A54="","",COUNTIFS(Replies!$D$5:$D$204,$A54,Replies!$E$5:$E$204,$B54))</f>
        <v/>
      </c>
      <c r="K54" s="12">
        <f>IF($A54="","",COUNTIFS(Replies!$D$5:$D$204,$A54,Replies!$E$5:$E$204,$B54,Replies!$F$5:$F$204,"Positive"))</f>
        <v/>
      </c>
      <c r="L54" s="13">
        <f>IF($A54="","",IF($J54=0,"Not logged individually",IF(AND($J54=$F54,$K54=$H54),"Matches the reply log","Reply log shows "&amp;$J54&amp;" replies, "&amp;$K54&amp;" positive")))</f>
        <v/>
      </c>
      <c r="M54" s="13">
        <f>IF($A54="","",$A54&amp;"|"&amp;$B54)</f>
        <v/>
      </c>
    </row>
    <row r="55">
      <c r="A55" s="7" t="n"/>
      <c r="B55" s="7" t="n"/>
      <c r="C55" s="7" t="n"/>
      <c r="D55" s="8" t="n"/>
      <c r="E55" s="9" t="n"/>
      <c r="F55" s="9" t="n"/>
      <c r="G55" s="10">
        <f>IF($A55="","",IF($E55=0,"",$F55/$E55))</f>
        <v/>
      </c>
      <c r="H55" s="9" t="n"/>
      <c r="I55" s="11">
        <f>IF($A55="","",IF($F55=0,"",$H55/$F55))</f>
        <v/>
      </c>
      <c r="J55" s="12">
        <f>IF($A55="","",COUNTIFS(Replies!$D$5:$D$204,$A55,Replies!$E$5:$E$204,$B55))</f>
        <v/>
      </c>
      <c r="K55" s="12">
        <f>IF($A55="","",COUNTIFS(Replies!$D$5:$D$204,$A55,Replies!$E$5:$E$204,$B55,Replies!$F$5:$F$204,"Positive"))</f>
        <v/>
      </c>
      <c r="L55" s="13">
        <f>IF($A55="","",IF($J55=0,"Not logged individually",IF(AND($J55=$F55,$K55=$H55),"Matches the reply log","Reply log shows "&amp;$J55&amp;" replies, "&amp;$K55&amp;" positive")))</f>
        <v/>
      </c>
      <c r="M55" s="13">
        <f>IF($A55="","",$A55&amp;"|"&amp;$B55)</f>
        <v/>
      </c>
    </row>
    <row r="56">
      <c r="A56" s="7" t="n"/>
      <c r="B56" s="7" t="n"/>
      <c r="C56" s="7" t="n"/>
      <c r="D56" s="8" t="n"/>
      <c r="E56" s="9" t="n"/>
      <c r="F56" s="9" t="n"/>
      <c r="G56" s="10">
        <f>IF($A56="","",IF($E56=0,"",$F56/$E56))</f>
        <v/>
      </c>
      <c r="H56" s="9" t="n"/>
      <c r="I56" s="11">
        <f>IF($A56="","",IF($F56=0,"",$H56/$F56))</f>
        <v/>
      </c>
      <c r="J56" s="12">
        <f>IF($A56="","",COUNTIFS(Replies!$D$5:$D$204,$A56,Replies!$E$5:$E$204,$B56))</f>
        <v/>
      </c>
      <c r="K56" s="12">
        <f>IF($A56="","",COUNTIFS(Replies!$D$5:$D$204,$A56,Replies!$E$5:$E$204,$B56,Replies!$F$5:$F$204,"Positive"))</f>
        <v/>
      </c>
      <c r="L56" s="13">
        <f>IF($A56="","",IF($J56=0,"Not logged individually",IF(AND($J56=$F56,$K56=$H56),"Matches the reply log","Reply log shows "&amp;$J56&amp;" replies, "&amp;$K56&amp;" positive")))</f>
        <v/>
      </c>
      <c r="M56" s="13">
        <f>IF($A56="","",$A56&amp;"|"&amp;$B56)</f>
        <v/>
      </c>
    </row>
    <row r="57">
      <c r="A57" s="7" t="n"/>
      <c r="B57" s="7" t="n"/>
      <c r="C57" s="7" t="n"/>
      <c r="D57" s="8" t="n"/>
      <c r="E57" s="9" t="n"/>
      <c r="F57" s="9" t="n"/>
      <c r="G57" s="10">
        <f>IF($A57="","",IF($E57=0,"",$F57/$E57))</f>
        <v/>
      </c>
      <c r="H57" s="9" t="n"/>
      <c r="I57" s="11">
        <f>IF($A57="","",IF($F57=0,"",$H57/$F57))</f>
        <v/>
      </c>
      <c r="J57" s="12">
        <f>IF($A57="","",COUNTIFS(Replies!$D$5:$D$204,$A57,Replies!$E$5:$E$204,$B57))</f>
        <v/>
      </c>
      <c r="K57" s="12">
        <f>IF($A57="","",COUNTIFS(Replies!$D$5:$D$204,$A57,Replies!$E$5:$E$204,$B57,Replies!$F$5:$F$204,"Positive"))</f>
        <v/>
      </c>
      <c r="L57" s="13">
        <f>IF($A57="","",IF($J57=0,"Not logged individually",IF(AND($J57=$F57,$K57=$H57),"Matches the reply log","Reply log shows "&amp;$J57&amp;" replies, "&amp;$K57&amp;" positive")))</f>
        <v/>
      </c>
      <c r="M57" s="13">
        <f>IF($A57="","",$A57&amp;"|"&amp;$B57)</f>
        <v/>
      </c>
    </row>
    <row r="58">
      <c r="A58" s="7" t="n"/>
      <c r="B58" s="7" t="n"/>
      <c r="C58" s="7" t="n"/>
      <c r="D58" s="8" t="n"/>
      <c r="E58" s="9" t="n"/>
      <c r="F58" s="9" t="n"/>
      <c r="G58" s="10">
        <f>IF($A58="","",IF($E58=0,"",$F58/$E58))</f>
        <v/>
      </c>
      <c r="H58" s="9" t="n"/>
      <c r="I58" s="11">
        <f>IF($A58="","",IF($F58=0,"",$H58/$F58))</f>
        <v/>
      </c>
      <c r="J58" s="12">
        <f>IF($A58="","",COUNTIFS(Replies!$D$5:$D$204,$A58,Replies!$E$5:$E$204,$B58))</f>
        <v/>
      </c>
      <c r="K58" s="12">
        <f>IF($A58="","",COUNTIFS(Replies!$D$5:$D$204,$A58,Replies!$E$5:$E$204,$B58,Replies!$F$5:$F$204,"Positive"))</f>
        <v/>
      </c>
      <c r="L58" s="13">
        <f>IF($A58="","",IF($J58=0,"Not logged individually",IF(AND($J58=$F58,$K58=$H58),"Matches the reply log","Reply log shows "&amp;$J58&amp;" replies, "&amp;$K58&amp;" positive")))</f>
        <v/>
      </c>
      <c r="M58" s="13">
        <f>IF($A58="","",$A58&amp;"|"&amp;$B58)</f>
        <v/>
      </c>
    </row>
    <row r="59">
      <c r="A59" s="7" t="n"/>
      <c r="B59" s="7" t="n"/>
      <c r="C59" s="7" t="n"/>
      <c r="D59" s="8" t="n"/>
      <c r="E59" s="9" t="n"/>
      <c r="F59" s="9" t="n"/>
      <c r="G59" s="10">
        <f>IF($A59="","",IF($E59=0,"",$F59/$E59))</f>
        <v/>
      </c>
      <c r="H59" s="9" t="n"/>
      <c r="I59" s="11">
        <f>IF($A59="","",IF($F59=0,"",$H59/$F59))</f>
        <v/>
      </c>
      <c r="J59" s="12">
        <f>IF($A59="","",COUNTIFS(Replies!$D$5:$D$204,$A59,Replies!$E$5:$E$204,$B59))</f>
        <v/>
      </c>
      <c r="K59" s="12">
        <f>IF($A59="","",COUNTIFS(Replies!$D$5:$D$204,$A59,Replies!$E$5:$E$204,$B59,Replies!$F$5:$F$204,"Positive"))</f>
        <v/>
      </c>
      <c r="L59" s="13">
        <f>IF($A59="","",IF($J59=0,"Not logged individually",IF(AND($J59=$F59,$K59=$H59),"Matches the reply log","Reply log shows "&amp;$J59&amp;" replies, "&amp;$K59&amp;" positive")))</f>
        <v/>
      </c>
      <c r="M59" s="13">
        <f>IF($A59="","",$A59&amp;"|"&amp;$B59)</f>
        <v/>
      </c>
    </row>
    <row r="60">
      <c r="A60" s="7" t="n"/>
      <c r="B60" s="7" t="n"/>
      <c r="C60" s="7" t="n"/>
      <c r="D60" s="8" t="n"/>
      <c r="E60" s="9" t="n"/>
      <c r="F60" s="9" t="n"/>
      <c r="G60" s="10">
        <f>IF($A60="","",IF($E60=0,"",$F60/$E60))</f>
        <v/>
      </c>
      <c r="H60" s="9" t="n"/>
      <c r="I60" s="11">
        <f>IF($A60="","",IF($F60=0,"",$H60/$F60))</f>
        <v/>
      </c>
      <c r="J60" s="12">
        <f>IF($A60="","",COUNTIFS(Replies!$D$5:$D$204,$A60,Replies!$E$5:$E$204,$B60))</f>
        <v/>
      </c>
      <c r="K60" s="12">
        <f>IF($A60="","",COUNTIFS(Replies!$D$5:$D$204,$A60,Replies!$E$5:$E$204,$B60,Replies!$F$5:$F$204,"Positive"))</f>
        <v/>
      </c>
      <c r="L60" s="13">
        <f>IF($A60="","",IF($J60=0,"Not logged individually",IF(AND($J60=$F60,$K60=$H60),"Matches the reply log","Reply log shows "&amp;$J60&amp;" replies, "&amp;$K60&amp;" positive")))</f>
        <v/>
      </c>
      <c r="M60" s="13">
        <f>IF($A60="","",$A60&amp;"|"&amp;$B60)</f>
        <v/>
      </c>
    </row>
    <row r="61">
      <c r="A61" s="7" t="n"/>
      <c r="B61" s="7" t="n"/>
      <c r="C61" s="7" t="n"/>
      <c r="D61" s="8" t="n"/>
      <c r="E61" s="9" t="n"/>
      <c r="F61" s="9" t="n"/>
      <c r="G61" s="10">
        <f>IF($A61="","",IF($E61=0,"",$F61/$E61))</f>
        <v/>
      </c>
      <c r="H61" s="9" t="n"/>
      <c r="I61" s="11">
        <f>IF($A61="","",IF($F61=0,"",$H61/$F61))</f>
        <v/>
      </c>
      <c r="J61" s="12">
        <f>IF($A61="","",COUNTIFS(Replies!$D$5:$D$204,$A61,Replies!$E$5:$E$204,$B61))</f>
        <v/>
      </c>
      <c r="K61" s="12">
        <f>IF($A61="","",COUNTIFS(Replies!$D$5:$D$204,$A61,Replies!$E$5:$E$204,$B61,Replies!$F$5:$F$204,"Positive"))</f>
        <v/>
      </c>
      <c r="L61" s="13">
        <f>IF($A61="","",IF($J61=0,"Not logged individually",IF(AND($J61=$F61,$K61=$H61),"Matches the reply log","Reply log shows "&amp;$J61&amp;" replies, "&amp;$K61&amp;" positive")))</f>
        <v/>
      </c>
      <c r="M61" s="13">
        <f>IF($A61="","",$A61&amp;"|"&amp;$B61)</f>
        <v/>
      </c>
    </row>
    <row r="62">
      <c r="A62" s="7" t="n"/>
      <c r="B62" s="7" t="n"/>
      <c r="C62" s="7" t="n"/>
      <c r="D62" s="8" t="n"/>
      <c r="E62" s="9" t="n"/>
      <c r="F62" s="9" t="n"/>
      <c r="G62" s="10">
        <f>IF($A62="","",IF($E62=0,"",$F62/$E62))</f>
        <v/>
      </c>
      <c r="H62" s="9" t="n"/>
      <c r="I62" s="11">
        <f>IF($A62="","",IF($F62=0,"",$H62/$F62))</f>
        <v/>
      </c>
      <c r="J62" s="12">
        <f>IF($A62="","",COUNTIFS(Replies!$D$5:$D$204,$A62,Replies!$E$5:$E$204,$B62))</f>
        <v/>
      </c>
      <c r="K62" s="12">
        <f>IF($A62="","",COUNTIFS(Replies!$D$5:$D$204,$A62,Replies!$E$5:$E$204,$B62,Replies!$F$5:$F$204,"Positive"))</f>
        <v/>
      </c>
      <c r="L62" s="13">
        <f>IF($A62="","",IF($J62=0,"Not logged individually",IF(AND($J62=$F62,$K62=$H62),"Matches the reply log","Reply log shows "&amp;$J62&amp;" replies, "&amp;$K62&amp;" positive")))</f>
        <v/>
      </c>
      <c r="M62" s="13">
        <f>IF($A62="","",$A62&amp;"|"&amp;$B62)</f>
        <v/>
      </c>
    </row>
    <row r="63">
      <c r="A63" s="7" t="n"/>
      <c r="B63" s="7" t="n"/>
      <c r="C63" s="7" t="n"/>
      <c r="D63" s="8" t="n"/>
      <c r="E63" s="9" t="n"/>
      <c r="F63" s="9" t="n"/>
      <c r="G63" s="10">
        <f>IF($A63="","",IF($E63=0,"",$F63/$E63))</f>
        <v/>
      </c>
      <c r="H63" s="9" t="n"/>
      <c r="I63" s="11">
        <f>IF($A63="","",IF($F63=0,"",$H63/$F63))</f>
        <v/>
      </c>
      <c r="J63" s="12">
        <f>IF($A63="","",COUNTIFS(Replies!$D$5:$D$204,$A63,Replies!$E$5:$E$204,$B63))</f>
        <v/>
      </c>
      <c r="K63" s="12">
        <f>IF($A63="","",COUNTIFS(Replies!$D$5:$D$204,$A63,Replies!$E$5:$E$204,$B63,Replies!$F$5:$F$204,"Positive"))</f>
        <v/>
      </c>
      <c r="L63" s="13">
        <f>IF($A63="","",IF($J63=0,"Not logged individually",IF(AND($J63=$F63,$K63=$H63),"Matches the reply log","Reply log shows "&amp;$J63&amp;" replies, "&amp;$K63&amp;" positive")))</f>
        <v/>
      </c>
      <c r="M63" s="13">
        <f>IF($A63="","",$A63&amp;"|"&amp;$B63)</f>
        <v/>
      </c>
    </row>
    <row r="64">
      <c r="A64" s="7" t="n"/>
      <c r="B64" s="7" t="n"/>
      <c r="C64" s="7" t="n"/>
      <c r="D64" s="8" t="n"/>
      <c r="E64" s="9" t="n"/>
      <c r="F64" s="9" t="n"/>
      <c r="G64" s="10">
        <f>IF($A64="","",IF($E64=0,"",$F64/$E64))</f>
        <v/>
      </c>
      <c r="H64" s="9" t="n"/>
      <c r="I64" s="11">
        <f>IF($A64="","",IF($F64=0,"",$H64/$F64))</f>
        <v/>
      </c>
      <c r="J64" s="12">
        <f>IF($A64="","",COUNTIFS(Replies!$D$5:$D$204,$A64,Replies!$E$5:$E$204,$B64))</f>
        <v/>
      </c>
      <c r="K64" s="12">
        <f>IF($A64="","",COUNTIFS(Replies!$D$5:$D$204,$A64,Replies!$E$5:$E$204,$B64,Replies!$F$5:$F$204,"Positive"))</f>
        <v/>
      </c>
      <c r="L64" s="13">
        <f>IF($A64="","",IF($J64=0,"Not logged individually",IF(AND($J64=$F64,$K64=$H64),"Matches the reply log","Reply log shows "&amp;$J64&amp;" replies, "&amp;$K64&amp;" positive")))</f>
        <v/>
      </c>
      <c r="M64" s="13">
        <f>IF($A64="","",$A64&amp;"|"&amp;$B64)</f>
        <v/>
      </c>
    </row>
    <row r="65">
      <c r="A65" s="7" t="n"/>
      <c r="B65" s="7" t="n"/>
      <c r="C65" s="7" t="n"/>
      <c r="D65" s="8" t="n"/>
      <c r="E65" s="9" t="n"/>
      <c r="F65" s="9" t="n"/>
      <c r="G65" s="10">
        <f>IF($A65="","",IF($E65=0,"",$F65/$E65))</f>
        <v/>
      </c>
      <c r="H65" s="9" t="n"/>
      <c r="I65" s="11">
        <f>IF($A65="","",IF($F65=0,"",$H65/$F65))</f>
        <v/>
      </c>
      <c r="J65" s="12">
        <f>IF($A65="","",COUNTIFS(Replies!$D$5:$D$204,$A65,Replies!$E$5:$E$204,$B65))</f>
        <v/>
      </c>
      <c r="K65" s="12">
        <f>IF($A65="","",COUNTIFS(Replies!$D$5:$D$204,$A65,Replies!$E$5:$E$204,$B65,Replies!$F$5:$F$204,"Positive"))</f>
        <v/>
      </c>
      <c r="L65" s="13">
        <f>IF($A65="","",IF($J65=0,"Not logged individually",IF(AND($J65=$F65,$K65=$H65),"Matches the reply log","Reply log shows "&amp;$J65&amp;" replies, "&amp;$K65&amp;" positive")))</f>
        <v/>
      </c>
      <c r="M65" s="13">
        <f>IF($A65="","",$A65&amp;"|"&amp;$B65)</f>
        <v/>
      </c>
    </row>
    <row r="66">
      <c r="A66" s="7" t="n"/>
      <c r="B66" s="7" t="n"/>
      <c r="C66" s="7" t="n"/>
      <c r="D66" s="8" t="n"/>
      <c r="E66" s="9" t="n"/>
      <c r="F66" s="9" t="n"/>
      <c r="G66" s="10">
        <f>IF($A66="","",IF($E66=0,"",$F66/$E66))</f>
        <v/>
      </c>
      <c r="H66" s="9" t="n"/>
      <c r="I66" s="11">
        <f>IF($A66="","",IF($F66=0,"",$H66/$F66))</f>
        <v/>
      </c>
      <c r="J66" s="12">
        <f>IF($A66="","",COUNTIFS(Replies!$D$5:$D$204,$A66,Replies!$E$5:$E$204,$B66))</f>
        <v/>
      </c>
      <c r="K66" s="12">
        <f>IF($A66="","",COUNTIFS(Replies!$D$5:$D$204,$A66,Replies!$E$5:$E$204,$B66,Replies!$F$5:$F$204,"Positive"))</f>
        <v/>
      </c>
      <c r="L66" s="13">
        <f>IF($A66="","",IF($J66=0,"Not logged individually",IF(AND($J66=$F66,$K66=$H66),"Matches the reply log","Reply log shows "&amp;$J66&amp;" replies, "&amp;$K66&amp;" positive")))</f>
        <v/>
      </c>
      <c r="M66" s="13">
        <f>IF($A66="","",$A66&amp;"|"&amp;$B66)</f>
        <v/>
      </c>
    </row>
    <row r="67">
      <c r="A67" s="7" t="n"/>
      <c r="B67" s="7" t="n"/>
      <c r="C67" s="7" t="n"/>
      <c r="D67" s="8" t="n"/>
      <c r="E67" s="9" t="n"/>
      <c r="F67" s="9" t="n"/>
      <c r="G67" s="10">
        <f>IF($A67="","",IF($E67=0,"",$F67/$E67))</f>
        <v/>
      </c>
      <c r="H67" s="9" t="n"/>
      <c r="I67" s="11">
        <f>IF($A67="","",IF($F67=0,"",$H67/$F67))</f>
        <v/>
      </c>
      <c r="J67" s="12">
        <f>IF($A67="","",COUNTIFS(Replies!$D$5:$D$204,$A67,Replies!$E$5:$E$204,$B67))</f>
        <v/>
      </c>
      <c r="K67" s="12">
        <f>IF($A67="","",COUNTIFS(Replies!$D$5:$D$204,$A67,Replies!$E$5:$E$204,$B67,Replies!$F$5:$F$204,"Positive"))</f>
        <v/>
      </c>
      <c r="L67" s="13">
        <f>IF($A67="","",IF($J67=0,"Not logged individually",IF(AND($J67=$F67,$K67=$H67),"Matches the reply log","Reply log shows "&amp;$J67&amp;" replies, "&amp;$K67&amp;" positive")))</f>
        <v/>
      </c>
      <c r="M67" s="13">
        <f>IF($A67="","",$A67&amp;"|"&amp;$B67)</f>
        <v/>
      </c>
    </row>
    <row r="68">
      <c r="A68" s="7" t="n"/>
      <c r="B68" s="7" t="n"/>
      <c r="C68" s="7" t="n"/>
      <c r="D68" s="8" t="n"/>
      <c r="E68" s="9" t="n"/>
      <c r="F68" s="9" t="n"/>
      <c r="G68" s="10">
        <f>IF($A68="","",IF($E68=0,"",$F68/$E68))</f>
        <v/>
      </c>
      <c r="H68" s="9" t="n"/>
      <c r="I68" s="11">
        <f>IF($A68="","",IF($F68=0,"",$H68/$F68))</f>
        <v/>
      </c>
      <c r="J68" s="12">
        <f>IF($A68="","",COUNTIFS(Replies!$D$5:$D$204,$A68,Replies!$E$5:$E$204,$B68))</f>
        <v/>
      </c>
      <c r="K68" s="12">
        <f>IF($A68="","",COUNTIFS(Replies!$D$5:$D$204,$A68,Replies!$E$5:$E$204,$B68,Replies!$F$5:$F$204,"Positive"))</f>
        <v/>
      </c>
      <c r="L68" s="13">
        <f>IF($A68="","",IF($J68=0,"Not logged individually",IF(AND($J68=$F68,$K68=$H68),"Matches the reply log","Reply log shows "&amp;$J68&amp;" replies, "&amp;$K68&amp;" positive")))</f>
        <v/>
      </c>
      <c r="M68" s="13">
        <f>IF($A68="","",$A68&amp;"|"&amp;$B68)</f>
        <v/>
      </c>
    </row>
    <row r="69">
      <c r="A69" s="7" t="n"/>
      <c r="B69" s="7" t="n"/>
      <c r="C69" s="7" t="n"/>
      <c r="D69" s="8" t="n"/>
      <c r="E69" s="9" t="n"/>
      <c r="F69" s="9" t="n"/>
      <c r="G69" s="10">
        <f>IF($A69="","",IF($E69=0,"",$F69/$E69))</f>
        <v/>
      </c>
      <c r="H69" s="9" t="n"/>
      <c r="I69" s="11">
        <f>IF($A69="","",IF($F69=0,"",$H69/$F69))</f>
        <v/>
      </c>
      <c r="J69" s="12">
        <f>IF($A69="","",COUNTIFS(Replies!$D$5:$D$204,$A69,Replies!$E$5:$E$204,$B69))</f>
        <v/>
      </c>
      <c r="K69" s="12">
        <f>IF($A69="","",COUNTIFS(Replies!$D$5:$D$204,$A69,Replies!$E$5:$E$204,$B69,Replies!$F$5:$F$204,"Positive"))</f>
        <v/>
      </c>
      <c r="L69" s="13">
        <f>IF($A69="","",IF($J69=0,"Not logged individually",IF(AND($J69=$F69,$K69=$H69),"Matches the reply log","Reply log shows "&amp;$J69&amp;" replies, "&amp;$K69&amp;" positive")))</f>
        <v/>
      </c>
      <c r="M69" s="13">
        <f>IF($A69="","",$A69&amp;"|"&amp;$B69)</f>
        <v/>
      </c>
    </row>
    <row r="70">
      <c r="A70" s="7" t="n"/>
      <c r="B70" s="7" t="n"/>
      <c r="C70" s="7" t="n"/>
      <c r="D70" s="8" t="n"/>
      <c r="E70" s="9" t="n"/>
      <c r="F70" s="9" t="n"/>
      <c r="G70" s="10">
        <f>IF($A70="","",IF($E70=0,"",$F70/$E70))</f>
        <v/>
      </c>
      <c r="H70" s="9" t="n"/>
      <c r="I70" s="11">
        <f>IF($A70="","",IF($F70=0,"",$H70/$F70))</f>
        <v/>
      </c>
      <c r="J70" s="12">
        <f>IF($A70="","",COUNTIFS(Replies!$D$5:$D$204,$A70,Replies!$E$5:$E$204,$B70))</f>
        <v/>
      </c>
      <c r="K70" s="12">
        <f>IF($A70="","",COUNTIFS(Replies!$D$5:$D$204,$A70,Replies!$E$5:$E$204,$B70,Replies!$F$5:$F$204,"Positive"))</f>
        <v/>
      </c>
      <c r="L70" s="13">
        <f>IF($A70="","",IF($J70=0,"Not logged individually",IF(AND($J70=$F70,$K70=$H70),"Matches the reply log","Reply log shows "&amp;$J70&amp;" replies, "&amp;$K70&amp;" positive")))</f>
        <v/>
      </c>
      <c r="M70" s="13">
        <f>IF($A70="","",$A70&amp;"|"&amp;$B70)</f>
        <v/>
      </c>
    </row>
    <row r="71">
      <c r="A71" s="7" t="n"/>
      <c r="B71" s="7" t="n"/>
      <c r="C71" s="7" t="n"/>
      <c r="D71" s="8" t="n"/>
      <c r="E71" s="9" t="n"/>
      <c r="F71" s="9" t="n"/>
      <c r="G71" s="10">
        <f>IF($A71="","",IF($E71=0,"",$F71/$E71))</f>
        <v/>
      </c>
      <c r="H71" s="9" t="n"/>
      <c r="I71" s="11">
        <f>IF($A71="","",IF($F71=0,"",$H71/$F71))</f>
        <v/>
      </c>
      <c r="J71" s="12">
        <f>IF($A71="","",COUNTIFS(Replies!$D$5:$D$204,$A71,Replies!$E$5:$E$204,$B71))</f>
        <v/>
      </c>
      <c r="K71" s="12">
        <f>IF($A71="","",COUNTIFS(Replies!$D$5:$D$204,$A71,Replies!$E$5:$E$204,$B71,Replies!$F$5:$F$204,"Positive"))</f>
        <v/>
      </c>
      <c r="L71" s="13">
        <f>IF($A71="","",IF($J71=0,"Not logged individually",IF(AND($J71=$F71,$K71=$H71),"Matches the reply log","Reply log shows "&amp;$J71&amp;" replies, "&amp;$K71&amp;" positive")))</f>
        <v/>
      </c>
      <c r="M71" s="13">
        <f>IF($A71="","",$A71&amp;"|"&amp;$B71)</f>
        <v/>
      </c>
    </row>
    <row r="72">
      <c r="A72" s="7" t="n"/>
      <c r="B72" s="7" t="n"/>
      <c r="C72" s="7" t="n"/>
      <c r="D72" s="8" t="n"/>
      <c r="E72" s="9" t="n"/>
      <c r="F72" s="9" t="n"/>
      <c r="G72" s="10">
        <f>IF($A72="","",IF($E72=0,"",$F72/$E72))</f>
        <v/>
      </c>
      <c r="H72" s="9" t="n"/>
      <c r="I72" s="11">
        <f>IF($A72="","",IF($F72=0,"",$H72/$F72))</f>
        <v/>
      </c>
      <c r="J72" s="12">
        <f>IF($A72="","",COUNTIFS(Replies!$D$5:$D$204,$A72,Replies!$E$5:$E$204,$B72))</f>
        <v/>
      </c>
      <c r="K72" s="12">
        <f>IF($A72="","",COUNTIFS(Replies!$D$5:$D$204,$A72,Replies!$E$5:$E$204,$B72,Replies!$F$5:$F$204,"Positive"))</f>
        <v/>
      </c>
      <c r="L72" s="13">
        <f>IF($A72="","",IF($J72=0,"Not logged individually",IF(AND($J72=$F72,$K72=$H72),"Matches the reply log","Reply log shows "&amp;$J72&amp;" replies, "&amp;$K72&amp;" positive")))</f>
        <v/>
      </c>
      <c r="M72" s="13">
        <f>IF($A72="","",$A72&amp;"|"&amp;$B72)</f>
        <v/>
      </c>
    </row>
    <row r="73">
      <c r="A73" s="7" t="n"/>
      <c r="B73" s="7" t="n"/>
      <c r="C73" s="7" t="n"/>
      <c r="D73" s="8" t="n"/>
      <c r="E73" s="9" t="n"/>
      <c r="F73" s="9" t="n"/>
      <c r="G73" s="10">
        <f>IF($A73="","",IF($E73=0,"",$F73/$E73))</f>
        <v/>
      </c>
      <c r="H73" s="9" t="n"/>
      <c r="I73" s="11">
        <f>IF($A73="","",IF($F73=0,"",$H73/$F73))</f>
        <v/>
      </c>
      <c r="J73" s="12">
        <f>IF($A73="","",COUNTIFS(Replies!$D$5:$D$204,$A73,Replies!$E$5:$E$204,$B73))</f>
        <v/>
      </c>
      <c r="K73" s="12">
        <f>IF($A73="","",COUNTIFS(Replies!$D$5:$D$204,$A73,Replies!$E$5:$E$204,$B73,Replies!$F$5:$F$204,"Positive"))</f>
        <v/>
      </c>
      <c r="L73" s="13">
        <f>IF($A73="","",IF($J73=0,"Not logged individually",IF(AND($J73=$F73,$K73=$H73),"Matches the reply log","Reply log shows "&amp;$J73&amp;" replies, "&amp;$K73&amp;" positive")))</f>
        <v/>
      </c>
      <c r="M73" s="13">
        <f>IF($A73="","",$A73&amp;"|"&amp;$B73)</f>
        <v/>
      </c>
    </row>
    <row r="74">
      <c r="A74" s="7" t="n"/>
      <c r="B74" s="7" t="n"/>
      <c r="C74" s="7" t="n"/>
      <c r="D74" s="8" t="n"/>
      <c r="E74" s="9" t="n"/>
      <c r="F74" s="9" t="n"/>
      <c r="G74" s="10">
        <f>IF($A74="","",IF($E74=0,"",$F74/$E74))</f>
        <v/>
      </c>
      <c r="H74" s="9" t="n"/>
      <c r="I74" s="11">
        <f>IF($A74="","",IF($F74=0,"",$H74/$F74))</f>
        <v/>
      </c>
      <c r="J74" s="12">
        <f>IF($A74="","",COUNTIFS(Replies!$D$5:$D$204,$A74,Replies!$E$5:$E$204,$B74))</f>
        <v/>
      </c>
      <c r="K74" s="12">
        <f>IF($A74="","",COUNTIFS(Replies!$D$5:$D$204,$A74,Replies!$E$5:$E$204,$B74,Replies!$F$5:$F$204,"Positive"))</f>
        <v/>
      </c>
      <c r="L74" s="13">
        <f>IF($A74="","",IF($J74=0,"Not logged individually",IF(AND($J74=$F74,$K74=$H74),"Matches the reply log","Reply log shows "&amp;$J74&amp;" replies, "&amp;$K74&amp;" positive")))</f>
        <v/>
      </c>
      <c r="M74" s="13">
        <f>IF($A74="","",$A74&amp;"|"&amp;$B74)</f>
        <v/>
      </c>
    </row>
    <row r="75">
      <c r="A75" s="7" t="n"/>
      <c r="B75" s="7" t="n"/>
      <c r="C75" s="7" t="n"/>
      <c r="D75" s="8" t="n"/>
      <c r="E75" s="9" t="n"/>
      <c r="F75" s="9" t="n"/>
      <c r="G75" s="10">
        <f>IF($A75="","",IF($E75=0,"",$F75/$E75))</f>
        <v/>
      </c>
      <c r="H75" s="9" t="n"/>
      <c r="I75" s="11">
        <f>IF($A75="","",IF($F75=0,"",$H75/$F75))</f>
        <v/>
      </c>
      <c r="J75" s="12">
        <f>IF($A75="","",COUNTIFS(Replies!$D$5:$D$204,$A75,Replies!$E$5:$E$204,$B75))</f>
        <v/>
      </c>
      <c r="K75" s="12">
        <f>IF($A75="","",COUNTIFS(Replies!$D$5:$D$204,$A75,Replies!$E$5:$E$204,$B75,Replies!$F$5:$F$204,"Positive"))</f>
        <v/>
      </c>
      <c r="L75" s="13">
        <f>IF($A75="","",IF($J75=0,"Not logged individually",IF(AND($J75=$F75,$K75=$H75),"Matches the reply log","Reply log shows "&amp;$J75&amp;" replies, "&amp;$K75&amp;" positive")))</f>
        <v/>
      </c>
      <c r="M75" s="13">
        <f>IF($A75="","",$A75&amp;"|"&amp;$B75)</f>
        <v/>
      </c>
    </row>
    <row r="76">
      <c r="A76" s="7" t="n"/>
      <c r="B76" s="7" t="n"/>
      <c r="C76" s="7" t="n"/>
      <c r="D76" s="8" t="n"/>
      <c r="E76" s="9" t="n"/>
      <c r="F76" s="9" t="n"/>
      <c r="G76" s="10">
        <f>IF($A76="","",IF($E76=0,"",$F76/$E76))</f>
        <v/>
      </c>
      <c r="H76" s="9" t="n"/>
      <c r="I76" s="11">
        <f>IF($A76="","",IF($F76=0,"",$H76/$F76))</f>
        <v/>
      </c>
      <c r="J76" s="12">
        <f>IF($A76="","",COUNTIFS(Replies!$D$5:$D$204,$A76,Replies!$E$5:$E$204,$B76))</f>
        <v/>
      </c>
      <c r="K76" s="12">
        <f>IF($A76="","",COUNTIFS(Replies!$D$5:$D$204,$A76,Replies!$E$5:$E$204,$B76,Replies!$F$5:$F$204,"Positive"))</f>
        <v/>
      </c>
      <c r="L76" s="13">
        <f>IF($A76="","",IF($J76=0,"Not logged individually",IF(AND($J76=$F76,$K76=$H76),"Matches the reply log","Reply log shows "&amp;$J76&amp;" replies, "&amp;$K76&amp;" positive")))</f>
        <v/>
      </c>
      <c r="M76" s="13">
        <f>IF($A76="","",$A76&amp;"|"&amp;$B76)</f>
        <v/>
      </c>
    </row>
    <row r="77">
      <c r="A77" s="7" t="n"/>
      <c r="B77" s="7" t="n"/>
      <c r="C77" s="7" t="n"/>
      <c r="D77" s="8" t="n"/>
      <c r="E77" s="9" t="n"/>
      <c r="F77" s="9" t="n"/>
      <c r="G77" s="10">
        <f>IF($A77="","",IF($E77=0,"",$F77/$E77))</f>
        <v/>
      </c>
      <c r="H77" s="9" t="n"/>
      <c r="I77" s="11">
        <f>IF($A77="","",IF($F77=0,"",$H77/$F77))</f>
        <v/>
      </c>
      <c r="J77" s="12">
        <f>IF($A77="","",COUNTIFS(Replies!$D$5:$D$204,$A77,Replies!$E$5:$E$204,$B77))</f>
        <v/>
      </c>
      <c r="K77" s="12">
        <f>IF($A77="","",COUNTIFS(Replies!$D$5:$D$204,$A77,Replies!$E$5:$E$204,$B77,Replies!$F$5:$F$204,"Positive"))</f>
        <v/>
      </c>
      <c r="L77" s="13">
        <f>IF($A77="","",IF($J77=0,"Not logged individually",IF(AND($J77=$F77,$K77=$H77),"Matches the reply log","Reply log shows "&amp;$J77&amp;" replies, "&amp;$K77&amp;" positive")))</f>
        <v/>
      </c>
      <c r="M77" s="13">
        <f>IF($A77="","",$A77&amp;"|"&amp;$B77)</f>
        <v/>
      </c>
    </row>
    <row r="78">
      <c r="A78" s="7" t="n"/>
      <c r="B78" s="7" t="n"/>
      <c r="C78" s="7" t="n"/>
      <c r="D78" s="8" t="n"/>
      <c r="E78" s="9" t="n"/>
      <c r="F78" s="9" t="n"/>
      <c r="G78" s="10">
        <f>IF($A78="","",IF($E78=0,"",$F78/$E78))</f>
        <v/>
      </c>
      <c r="H78" s="9" t="n"/>
      <c r="I78" s="11">
        <f>IF($A78="","",IF($F78=0,"",$H78/$F78))</f>
        <v/>
      </c>
      <c r="J78" s="12">
        <f>IF($A78="","",COUNTIFS(Replies!$D$5:$D$204,$A78,Replies!$E$5:$E$204,$B78))</f>
        <v/>
      </c>
      <c r="K78" s="12">
        <f>IF($A78="","",COUNTIFS(Replies!$D$5:$D$204,$A78,Replies!$E$5:$E$204,$B78,Replies!$F$5:$F$204,"Positive"))</f>
        <v/>
      </c>
      <c r="L78" s="13">
        <f>IF($A78="","",IF($J78=0,"Not logged individually",IF(AND($J78=$F78,$K78=$H78),"Matches the reply log","Reply log shows "&amp;$J78&amp;" replies, "&amp;$K78&amp;" positive")))</f>
        <v/>
      </c>
      <c r="M78" s="13">
        <f>IF($A78="","",$A78&amp;"|"&amp;$B78)</f>
        <v/>
      </c>
    </row>
    <row r="79">
      <c r="A79" s="7" t="n"/>
      <c r="B79" s="7" t="n"/>
      <c r="C79" s="7" t="n"/>
      <c r="D79" s="8" t="n"/>
      <c r="E79" s="9" t="n"/>
      <c r="F79" s="9" t="n"/>
      <c r="G79" s="10">
        <f>IF($A79="","",IF($E79=0,"",$F79/$E79))</f>
        <v/>
      </c>
      <c r="H79" s="9" t="n"/>
      <c r="I79" s="11">
        <f>IF($A79="","",IF($F79=0,"",$H79/$F79))</f>
        <v/>
      </c>
      <c r="J79" s="12">
        <f>IF($A79="","",COUNTIFS(Replies!$D$5:$D$204,$A79,Replies!$E$5:$E$204,$B79))</f>
        <v/>
      </c>
      <c r="K79" s="12">
        <f>IF($A79="","",COUNTIFS(Replies!$D$5:$D$204,$A79,Replies!$E$5:$E$204,$B79,Replies!$F$5:$F$204,"Positive"))</f>
        <v/>
      </c>
      <c r="L79" s="13">
        <f>IF($A79="","",IF($J79=0,"Not logged individually",IF(AND($J79=$F79,$K79=$H79),"Matches the reply log","Reply log shows "&amp;$J79&amp;" replies, "&amp;$K79&amp;" positive")))</f>
        <v/>
      </c>
      <c r="M79" s="13">
        <f>IF($A79="","",$A79&amp;"|"&amp;$B79)</f>
        <v/>
      </c>
    </row>
    <row r="80">
      <c r="A80" s="7" t="n"/>
      <c r="B80" s="7" t="n"/>
      <c r="C80" s="7" t="n"/>
      <c r="D80" s="8" t="n"/>
      <c r="E80" s="9" t="n"/>
      <c r="F80" s="9" t="n"/>
      <c r="G80" s="10">
        <f>IF($A80="","",IF($E80=0,"",$F80/$E80))</f>
        <v/>
      </c>
      <c r="H80" s="9" t="n"/>
      <c r="I80" s="11">
        <f>IF($A80="","",IF($F80=0,"",$H80/$F80))</f>
        <v/>
      </c>
      <c r="J80" s="12">
        <f>IF($A80="","",COUNTIFS(Replies!$D$5:$D$204,$A80,Replies!$E$5:$E$204,$B80))</f>
        <v/>
      </c>
      <c r="K80" s="12">
        <f>IF($A80="","",COUNTIFS(Replies!$D$5:$D$204,$A80,Replies!$E$5:$E$204,$B80,Replies!$F$5:$F$204,"Positive"))</f>
        <v/>
      </c>
      <c r="L80" s="13">
        <f>IF($A80="","",IF($J80=0,"Not logged individually",IF(AND($J80=$F80,$K80=$H80),"Matches the reply log","Reply log shows "&amp;$J80&amp;" replies, "&amp;$K80&amp;" positive")))</f>
        <v/>
      </c>
      <c r="M80" s="13">
        <f>IF($A80="","",$A80&amp;"|"&amp;$B80)</f>
        <v/>
      </c>
    </row>
    <row r="81">
      <c r="A81" s="7" t="n"/>
      <c r="B81" s="7" t="n"/>
      <c r="C81" s="7" t="n"/>
      <c r="D81" s="8" t="n"/>
      <c r="E81" s="9" t="n"/>
      <c r="F81" s="9" t="n"/>
      <c r="G81" s="10">
        <f>IF($A81="","",IF($E81=0,"",$F81/$E81))</f>
        <v/>
      </c>
      <c r="H81" s="9" t="n"/>
      <c r="I81" s="11">
        <f>IF($A81="","",IF($F81=0,"",$H81/$F81))</f>
        <v/>
      </c>
      <c r="J81" s="12">
        <f>IF($A81="","",COUNTIFS(Replies!$D$5:$D$204,$A81,Replies!$E$5:$E$204,$B81))</f>
        <v/>
      </c>
      <c r="K81" s="12">
        <f>IF($A81="","",COUNTIFS(Replies!$D$5:$D$204,$A81,Replies!$E$5:$E$204,$B81,Replies!$F$5:$F$204,"Positive"))</f>
        <v/>
      </c>
      <c r="L81" s="13">
        <f>IF($A81="","",IF($J81=0,"Not logged individually",IF(AND($J81=$F81,$K81=$H81),"Matches the reply log","Reply log shows "&amp;$J81&amp;" replies, "&amp;$K81&amp;" positive")))</f>
        <v/>
      </c>
      <c r="M81" s="13">
        <f>IF($A81="","",$A81&amp;"|"&amp;$B81)</f>
        <v/>
      </c>
    </row>
    <row r="82">
      <c r="A82" s="7" t="n"/>
      <c r="B82" s="7" t="n"/>
      <c r="C82" s="7" t="n"/>
      <c r="D82" s="8" t="n"/>
      <c r="E82" s="9" t="n"/>
      <c r="F82" s="9" t="n"/>
      <c r="G82" s="10">
        <f>IF($A82="","",IF($E82=0,"",$F82/$E82))</f>
        <v/>
      </c>
      <c r="H82" s="9" t="n"/>
      <c r="I82" s="11">
        <f>IF($A82="","",IF($F82=0,"",$H82/$F82))</f>
        <v/>
      </c>
      <c r="J82" s="12">
        <f>IF($A82="","",COUNTIFS(Replies!$D$5:$D$204,$A82,Replies!$E$5:$E$204,$B82))</f>
        <v/>
      </c>
      <c r="K82" s="12">
        <f>IF($A82="","",COUNTIFS(Replies!$D$5:$D$204,$A82,Replies!$E$5:$E$204,$B82,Replies!$F$5:$F$204,"Positive"))</f>
        <v/>
      </c>
      <c r="L82" s="13">
        <f>IF($A82="","",IF($J82=0,"Not logged individually",IF(AND($J82=$F82,$K82=$H82),"Matches the reply log","Reply log shows "&amp;$J82&amp;" replies, "&amp;$K82&amp;" positive")))</f>
        <v/>
      </c>
      <c r="M82" s="13">
        <f>IF($A82="","",$A82&amp;"|"&amp;$B82)</f>
        <v/>
      </c>
    </row>
    <row r="83">
      <c r="A83" s="7" t="n"/>
      <c r="B83" s="7" t="n"/>
      <c r="C83" s="7" t="n"/>
      <c r="D83" s="8" t="n"/>
      <c r="E83" s="9" t="n"/>
      <c r="F83" s="9" t="n"/>
      <c r="G83" s="10">
        <f>IF($A83="","",IF($E83=0,"",$F83/$E83))</f>
        <v/>
      </c>
      <c r="H83" s="9" t="n"/>
      <c r="I83" s="11">
        <f>IF($A83="","",IF($F83=0,"",$H83/$F83))</f>
        <v/>
      </c>
      <c r="J83" s="12">
        <f>IF($A83="","",COUNTIFS(Replies!$D$5:$D$204,$A83,Replies!$E$5:$E$204,$B83))</f>
        <v/>
      </c>
      <c r="K83" s="12">
        <f>IF($A83="","",COUNTIFS(Replies!$D$5:$D$204,$A83,Replies!$E$5:$E$204,$B83,Replies!$F$5:$F$204,"Positive"))</f>
        <v/>
      </c>
      <c r="L83" s="13">
        <f>IF($A83="","",IF($J83=0,"Not logged individually",IF(AND($J83=$F83,$K83=$H83),"Matches the reply log","Reply log shows "&amp;$J83&amp;" replies, "&amp;$K83&amp;" positive")))</f>
        <v/>
      </c>
      <c r="M83" s="13">
        <f>IF($A83="","",$A83&amp;"|"&amp;$B83)</f>
        <v/>
      </c>
    </row>
    <row r="84">
      <c r="A84" s="7" t="n"/>
      <c r="B84" s="7" t="n"/>
      <c r="C84" s="7" t="n"/>
      <c r="D84" s="8" t="n"/>
      <c r="E84" s="9" t="n"/>
      <c r="F84" s="9" t="n"/>
      <c r="G84" s="10">
        <f>IF($A84="","",IF($E84=0,"",$F84/$E84))</f>
        <v/>
      </c>
      <c r="H84" s="9" t="n"/>
      <c r="I84" s="11">
        <f>IF($A84="","",IF($F84=0,"",$H84/$F84))</f>
        <v/>
      </c>
      <c r="J84" s="12">
        <f>IF($A84="","",COUNTIFS(Replies!$D$5:$D$204,$A84,Replies!$E$5:$E$204,$B84))</f>
        <v/>
      </c>
      <c r="K84" s="12">
        <f>IF($A84="","",COUNTIFS(Replies!$D$5:$D$204,$A84,Replies!$E$5:$E$204,$B84,Replies!$F$5:$F$204,"Positive"))</f>
        <v/>
      </c>
      <c r="L84" s="13">
        <f>IF($A84="","",IF($J84=0,"Not logged individually",IF(AND($J84=$F84,$K84=$H84),"Matches the reply log","Reply log shows "&amp;$J84&amp;" replies, "&amp;$K84&amp;" positive")))</f>
        <v/>
      </c>
      <c r="M84" s="13">
        <f>IF($A84="","",$A84&amp;"|"&amp;$B84)</f>
        <v/>
      </c>
    </row>
    <row r="85">
      <c r="A85" s="7" t="n"/>
      <c r="B85" s="7" t="n"/>
      <c r="C85" s="7" t="n"/>
      <c r="D85" s="8" t="n"/>
      <c r="E85" s="9" t="n"/>
      <c r="F85" s="9" t="n"/>
      <c r="G85" s="10">
        <f>IF($A85="","",IF($E85=0,"",$F85/$E85))</f>
        <v/>
      </c>
      <c r="H85" s="9" t="n"/>
      <c r="I85" s="11">
        <f>IF($A85="","",IF($F85=0,"",$H85/$F85))</f>
        <v/>
      </c>
      <c r="J85" s="12">
        <f>IF($A85="","",COUNTIFS(Replies!$D$5:$D$204,$A85,Replies!$E$5:$E$204,$B85))</f>
        <v/>
      </c>
      <c r="K85" s="12">
        <f>IF($A85="","",COUNTIFS(Replies!$D$5:$D$204,$A85,Replies!$E$5:$E$204,$B85,Replies!$F$5:$F$204,"Positive"))</f>
        <v/>
      </c>
      <c r="L85" s="13">
        <f>IF($A85="","",IF($J85=0,"Not logged individually",IF(AND($J85=$F85,$K85=$H85),"Matches the reply log","Reply log shows "&amp;$J85&amp;" replies, "&amp;$K85&amp;" positive")))</f>
        <v/>
      </c>
      <c r="M85" s="13">
        <f>IF($A85="","",$A85&amp;"|"&amp;$B85)</f>
        <v/>
      </c>
    </row>
    <row r="86">
      <c r="A86" s="7" t="n"/>
      <c r="B86" s="7" t="n"/>
      <c r="C86" s="7" t="n"/>
      <c r="D86" s="8" t="n"/>
      <c r="E86" s="9" t="n"/>
      <c r="F86" s="9" t="n"/>
      <c r="G86" s="10">
        <f>IF($A86="","",IF($E86=0,"",$F86/$E86))</f>
        <v/>
      </c>
      <c r="H86" s="9" t="n"/>
      <c r="I86" s="11">
        <f>IF($A86="","",IF($F86=0,"",$H86/$F86))</f>
        <v/>
      </c>
      <c r="J86" s="12">
        <f>IF($A86="","",COUNTIFS(Replies!$D$5:$D$204,$A86,Replies!$E$5:$E$204,$B86))</f>
        <v/>
      </c>
      <c r="K86" s="12">
        <f>IF($A86="","",COUNTIFS(Replies!$D$5:$D$204,$A86,Replies!$E$5:$E$204,$B86,Replies!$F$5:$F$204,"Positive"))</f>
        <v/>
      </c>
      <c r="L86" s="13">
        <f>IF($A86="","",IF($J86=0,"Not logged individually",IF(AND($J86=$F86,$K86=$H86),"Matches the reply log","Reply log shows "&amp;$J86&amp;" replies, "&amp;$K86&amp;" positive")))</f>
        <v/>
      </c>
      <c r="M86" s="13">
        <f>IF($A86="","",$A86&amp;"|"&amp;$B86)</f>
        <v/>
      </c>
    </row>
    <row r="87">
      <c r="A87" s="7" t="n"/>
      <c r="B87" s="7" t="n"/>
      <c r="C87" s="7" t="n"/>
      <c r="D87" s="8" t="n"/>
      <c r="E87" s="9" t="n"/>
      <c r="F87" s="9" t="n"/>
      <c r="G87" s="10">
        <f>IF($A87="","",IF($E87=0,"",$F87/$E87))</f>
        <v/>
      </c>
      <c r="H87" s="9" t="n"/>
      <c r="I87" s="11">
        <f>IF($A87="","",IF($F87=0,"",$H87/$F87))</f>
        <v/>
      </c>
      <c r="J87" s="12">
        <f>IF($A87="","",COUNTIFS(Replies!$D$5:$D$204,$A87,Replies!$E$5:$E$204,$B87))</f>
        <v/>
      </c>
      <c r="K87" s="12">
        <f>IF($A87="","",COUNTIFS(Replies!$D$5:$D$204,$A87,Replies!$E$5:$E$204,$B87,Replies!$F$5:$F$204,"Positive"))</f>
        <v/>
      </c>
      <c r="L87" s="13">
        <f>IF($A87="","",IF($J87=0,"Not logged individually",IF(AND($J87=$F87,$K87=$H87),"Matches the reply log","Reply log shows "&amp;$J87&amp;" replies, "&amp;$K87&amp;" positive")))</f>
        <v/>
      </c>
      <c r="M87" s="13">
        <f>IF($A87="","",$A87&amp;"|"&amp;$B87)</f>
        <v/>
      </c>
    </row>
    <row r="88">
      <c r="A88" s="7" t="n"/>
      <c r="B88" s="7" t="n"/>
      <c r="C88" s="7" t="n"/>
      <c r="D88" s="8" t="n"/>
      <c r="E88" s="9" t="n"/>
      <c r="F88" s="9" t="n"/>
      <c r="G88" s="10">
        <f>IF($A88="","",IF($E88=0,"",$F88/$E88))</f>
        <v/>
      </c>
      <c r="H88" s="9" t="n"/>
      <c r="I88" s="11">
        <f>IF($A88="","",IF($F88=0,"",$H88/$F88))</f>
        <v/>
      </c>
      <c r="J88" s="12">
        <f>IF($A88="","",COUNTIFS(Replies!$D$5:$D$204,$A88,Replies!$E$5:$E$204,$B88))</f>
        <v/>
      </c>
      <c r="K88" s="12">
        <f>IF($A88="","",COUNTIFS(Replies!$D$5:$D$204,$A88,Replies!$E$5:$E$204,$B88,Replies!$F$5:$F$204,"Positive"))</f>
        <v/>
      </c>
      <c r="L88" s="13">
        <f>IF($A88="","",IF($J88=0,"Not logged individually",IF(AND($J88=$F88,$K88=$H88),"Matches the reply log","Reply log shows "&amp;$J88&amp;" replies, "&amp;$K88&amp;" positive")))</f>
        <v/>
      </c>
      <c r="M88" s="13">
        <f>IF($A88="","",$A88&amp;"|"&amp;$B88)</f>
        <v/>
      </c>
    </row>
    <row r="89">
      <c r="A89" s="7" t="n"/>
      <c r="B89" s="7" t="n"/>
      <c r="C89" s="7" t="n"/>
      <c r="D89" s="8" t="n"/>
      <c r="E89" s="9" t="n"/>
      <c r="F89" s="9" t="n"/>
      <c r="G89" s="10">
        <f>IF($A89="","",IF($E89=0,"",$F89/$E89))</f>
        <v/>
      </c>
      <c r="H89" s="9" t="n"/>
      <c r="I89" s="11">
        <f>IF($A89="","",IF($F89=0,"",$H89/$F89))</f>
        <v/>
      </c>
      <c r="J89" s="12">
        <f>IF($A89="","",COUNTIFS(Replies!$D$5:$D$204,$A89,Replies!$E$5:$E$204,$B89))</f>
        <v/>
      </c>
      <c r="K89" s="12">
        <f>IF($A89="","",COUNTIFS(Replies!$D$5:$D$204,$A89,Replies!$E$5:$E$204,$B89,Replies!$F$5:$F$204,"Positive"))</f>
        <v/>
      </c>
      <c r="L89" s="13">
        <f>IF($A89="","",IF($J89=0,"Not logged individually",IF(AND($J89=$F89,$K89=$H89),"Matches the reply log","Reply log shows "&amp;$J89&amp;" replies, "&amp;$K89&amp;" positive")))</f>
        <v/>
      </c>
      <c r="M89" s="13">
        <f>IF($A89="","",$A89&amp;"|"&amp;$B89)</f>
        <v/>
      </c>
    </row>
    <row r="90">
      <c r="A90" s="7" t="n"/>
      <c r="B90" s="7" t="n"/>
      <c r="C90" s="7" t="n"/>
      <c r="D90" s="8" t="n"/>
      <c r="E90" s="9" t="n"/>
      <c r="F90" s="9" t="n"/>
      <c r="G90" s="10">
        <f>IF($A90="","",IF($E90=0,"",$F90/$E90))</f>
        <v/>
      </c>
      <c r="H90" s="9" t="n"/>
      <c r="I90" s="11">
        <f>IF($A90="","",IF($F90=0,"",$H90/$F90))</f>
        <v/>
      </c>
      <c r="J90" s="12">
        <f>IF($A90="","",COUNTIFS(Replies!$D$5:$D$204,$A90,Replies!$E$5:$E$204,$B90))</f>
        <v/>
      </c>
      <c r="K90" s="12">
        <f>IF($A90="","",COUNTIFS(Replies!$D$5:$D$204,$A90,Replies!$E$5:$E$204,$B90,Replies!$F$5:$F$204,"Positive"))</f>
        <v/>
      </c>
      <c r="L90" s="13">
        <f>IF($A90="","",IF($J90=0,"Not logged individually",IF(AND($J90=$F90,$K90=$H90),"Matches the reply log","Reply log shows "&amp;$J90&amp;" replies, "&amp;$K90&amp;" positive")))</f>
        <v/>
      </c>
      <c r="M90" s="13">
        <f>IF($A90="","",$A90&amp;"|"&amp;$B90)</f>
        <v/>
      </c>
    </row>
    <row r="91">
      <c r="A91" s="7" t="n"/>
      <c r="B91" s="7" t="n"/>
      <c r="C91" s="7" t="n"/>
      <c r="D91" s="8" t="n"/>
      <c r="E91" s="9" t="n"/>
      <c r="F91" s="9" t="n"/>
      <c r="G91" s="10">
        <f>IF($A91="","",IF($E91=0,"",$F91/$E91))</f>
        <v/>
      </c>
      <c r="H91" s="9" t="n"/>
      <c r="I91" s="11">
        <f>IF($A91="","",IF($F91=0,"",$H91/$F91))</f>
        <v/>
      </c>
      <c r="J91" s="12">
        <f>IF($A91="","",COUNTIFS(Replies!$D$5:$D$204,$A91,Replies!$E$5:$E$204,$B91))</f>
        <v/>
      </c>
      <c r="K91" s="12">
        <f>IF($A91="","",COUNTIFS(Replies!$D$5:$D$204,$A91,Replies!$E$5:$E$204,$B91,Replies!$F$5:$F$204,"Positive"))</f>
        <v/>
      </c>
      <c r="L91" s="13">
        <f>IF($A91="","",IF($J91=0,"Not logged individually",IF(AND($J91=$F91,$K91=$H91),"Matches the reply log","Reply log shows "&amp;$J91&amp;" replies, "&amp;$K91&amp;" positive")))</f>
        <v/>
      </c>
      <c r="M91" s="13">
        <f>IF($A91="","",$A91&amp;"|"&amp;$B91)</f>
        <v/>
      </c>
    </row>
    <row r="92">
      <c r="A92" s="7" t="n"/>
      <c r="B92" s="7" t="n"/>
      <c r="C92" s="7" t="n"/>
      <c r="D92" s="8" t="n"/>
      <c r="E92" s="9" t="n"/>
      <c r="F92" s="9" t="n"/>
      <c r="G92" s="10">
        <f>IF($A92="","",IF($E92=0,"",$F92/$E92))</f>
        <v/>
      </c>
      <c r="H92" s="9" t="n"/>
      <c r="I92" s="11">
        <f>IF($A92="","",IF($F92=0,"",$H92/$F92))</f>
        <v/>
      </c>
      <c r="J92" s="12">
        <f>IF($A92="","",COUNTIFS(Replies!$D$5:$D$204,$A92,Replies!$E$5:$E$204,$B92))</f>
        <v/>
      </c>
      <c r="K92" s="12">
        <f>IF($A92="","",COUNTIFS(Replies!$D$5:$D$204,$A92,Replies!$E$5:$E$204,$B92,Replies!$F$5:$F$204,"Positive"))</f>
        <v/>
      </c>
      <c r="L92" s="13">
        <f>IF($A92="","",IF($J92=0,"Not logged individually",IF(AND($J92=$F92,$K92=$H92),"Matches the reply log","Reply log shows "&amp;$J92&amp;" replies, "&amp;$K92&amp;" positive")))</f>
        <v/>
      </c>
      <c r="M92" s="13">
        <f>IF($A92="","",$A92&amp;"|"&amp;$B92)</f>
        <v/>
      </c>
    </row>
    <row r="93">
      <c r="A93" s="7" t="n"/>
      <c r="B93" s="7" t="n"/>
      <c r="C93" s="7" t="n"/>
      <c r="D93" s="8" t="n"/>
      <c r="E93" s="9" t="n"/>
      <c r="F93" s="9" t="n"/>
      <c r="G93" s="10">
        <f>IF($A93="","",IF($E93=0,"",$F93/$E93))</f>
        <v/>
      </c>
      <c r="H93" s="9" t="n"/>
      <c r="I93" s="11">
        <f>IF($A93="","",IF($F93=0,"",$H93/$F93))</f>
        <v/>
      </c>
      <c r="J93" s="12">
        <f>IF($A93="","",COUNTIFS(Replies!$D$5:$D$204,$A93,Replies!$E$5:$E$204,$B93))</f>
        <v/>
      </c>
      <c r="K93" s="12">
        <f>IF($A93="","",COUNTIFS(Replies!$D$5:$D$204,$A93,Replies!$E$5:$E$204,$B93,Replies!$F$5:$F$204,"Positive"))</f>
        <v/>
      </c>
      <c r="L93" s="13">
        <f>IF($A93="","",IF($J93=0,"Not logged individually",IF(AND($J93=$F93,$K93=$H93),"Matches the reply log","Reply log shows "&amp;$J93&amp;" replies, "&amp;$K93&amp;" positive")))</f>
        <v/>
      </c>
      <c r="M93" s="13">
        <f>IF($A93="","",$A93&amp;"|"&amp;$B93)</f>
        <v/>
      </c>
    </row>
    <row r="94">
      <c r="A94" s="7" t="n"/>
      <c r="B94" s="7" t="n"/>
      <c r="C94" s="7" t="n"/>
      <c r="D94" s="8" t="n"/>
      <c r="E94" s="9" t="n"/>
      <c r="F94" s="9" t="n"/>
      <c r="G94" s="10">
        <f>IF($A94="","",IF($E94=0,"",$F94/$E94))</f>
        <v/>
      </c>
      <c r="H94" s="9" t="n"/>
      <c r="I94" s="11">
        <f>IF($A94="","",IF($F94=0,"",$H94/$F94))</f>
        <v/>
      </c>
      <c r="J94" s="12">
        <f>IF($A94="","",COUNTIFS(Replies!$D$5:$D$204,$A94,Replies!$E$5:$E$204,$B94))</f>
        <v/>
      </c>
      <c r="K94" s="12">
        <f>IF($A94="","",COUNTIFS(Replies!$D$5:$D$204,$A94,Replies!$E$5:$E$204,$B94,Replies!$F$5:$F$204,"Positive"))</f>
        <v/>
      </c>
      <c r="L94" s="13">
        <f>IF($A94="","",IF($J94=0,"Not logged individually",IF(AND($J94=$F94,$K94=$H94),"Matches the reply log","Reply log shows "&amp;$J94&amp;" replies, "&amp;$K94&amp;" positive")))</f>
        <v/>
      </c>
      <c r="M94" s="13">
        <f>IF($A94="","",$A94&amp;"|"&amp;$B94)</f>
        <v/>
      </c>
    </row>
    <row r="95">
      <c r="A95" s="7" t="n"/>
      <c r="B95" s="7" t="n"/>
      <c r="C95" s="7" t="n"/>
      <c r="D95" s="8" t="n"/>
      <c r="E95" s="9" t="n"/>
      <c r="F95" s="9" t="n"/>
      <c r="G95" s="10">
        <f>IF($A95="","",IF($E95=0,"",$F95/$E95))</f>
        <v/>
      </c>
      <c r="H95" s="9" t="n"/>
      <c r="I95" s="11">
        <f>IF($A95="","",IF($F95=0,"",$H95/$F95))</f>
        <v/>
      </c>
      <c r="J95" s="12">
        <f>IF($A95="","",COUNTIFS(Replies!$D$5:$D$204,$A95,Replies!$E$5:$E$204,$B95))</f>
        <v/>
      </c>
      <c r="K95" s="12">
        <f>IF($A95="","",COUNTIFS(Replies!$D$5:$D$204,$A95,Replies!$E$5:$E$204,$B95,Replies!$F$5:$F$204,"Positive"))</f>
        <v/>
      </c>
      <c r="L95" s="13">
        <f>IF($A95="","",IF($J95=0,"Not logged individually",IF(AND($J95=$F95,$K95=$H95),"Matches the reply log","Reply log shows "&amp;$J95&amp;" replies, "&amp;$K95&amp;" positive")))</f>
        <v/>
      </c>
      <c r="M95" s="13">
        <f>IF($A95="","",$A95&amp;"|"&amp;$B95)</f>
        <v/>
      </c>
    </row>
    <row r="96">
      <c r="A96" s="7" t="n"/>
      <c r="B96" s="7" t="n"/>
      <c r="C96" s="7" t="n"/>
      <c r="D96" s="8" t="n"/>
      <c r="E96" s="9" t="n"/>
      <c r="F96" s="9" t="n"/>
      <c r="G96" s="10">
        <f>IF($A96="","",IF($E96=0,"",$F96/$E96))</f>
        <v/>
      </c>
      <c r="H96" s="9" t="n"/>
      <c r="I96" s="11">
        <f>IF($A96="","",IF($F96=0,"",$H96/$F96))</f>
        <v/>
      </c>
      <c r="J96" s="12">
        <f>IF($A96="","",COUNTIFS(Replies!$D$5:$D$204,$A96,Replies!$E$5:$E$204,$B96))</f>
        <v/>
      </c>
      <c r="K96" s="12">
        <f>IF($A96="","",COUNTIFS(Replies!$D$5:$D$204,$A96,Replies!$E$5:$E$204,$B96,Replies!$F$5:$F$204,"Positive"))</f>
        <v/>
      </c>
      <c r="L96" s="13">
        <f>IF($A96="","",IF($J96=0,"Not logged individually",IF(AND($J96=$F96,$K96=$H96),"Matches the reply log","Reply log shows "&amp;$J96&amp;" replies, "&amp;$K96&amp;" positive")))</f>
        <v/>
      </c>
      <c r="M96" s="13">
        <f>IF($A96="","",$A96&amp;"|"&amp;$B96)</f>
        <v/>
      </c>
    </row>
    <row r="97">
      <c r="A97" s="7" t="n"/>
      <c r="B97" s="7" t="n"/>
      <c r="C97" s="7" t="n"/>
      <c r="D97" s="8" t="n"/>
      <c r="E97" s="9" t="n"/>
      <c r="F97" s="9" t="n"/>
      <c r="G97" s="10">
        <f>IF($A97="","",IF($E97=0,"",$F97/$E97))</f>
        <v/>
      </c>
      <c r="H97" s="9" t="n"/>
      <c r="I97" s="11">
        <f>IF($A97="","",IF($F97=0,"",$H97/$F97))</f>
        <v/>
      </c>
      <c r="J97" s="12">
        <f>IF($A97="","",COUNTIFS(Replies!$D$5:$D$204,$A97,Replies!$E$5:$E$204,$B97))</f>
        <v/>
      </c>
      <c r="K97" s="12">
        <f>IF($A97="","",COUNTIFS(Replies!$D$5:$D$204,$A97,Replies!$E$5:$E$204,$B97,Replies!$F$5:$F$204,"Positive"))</f>
        <v/>
      </c>
      <c r="L97" s="13">
        <f>IF($A97="","",IF($J97=0,"Not logged individually",IF(AND($J97=$F97,$K97=$H97),"Matches the reply log","Reply log shows "&amp;$J97&amp;" replies, "&amp;$K97&amp;" positive")))</f>
        <v/>
      </c>
      <c r="M97" s="13">
        <f>IF($A97="","",$A97&amp;"|"&amp;$B97)</f>
        <v/>
      </c>
    </row>
    <row r="98">
      <c r="A98" s="7" t="n"/>
      <c r="B98" s="7" t="n"/>
      <c r="C98" s="7" t="n"/>
      <c r="D98" s="8" t="n"/>
      <c r="E98" s="9" t="n"/>
      <c r="F98" s="9" t="n"/>
      <c r="G98" s="10">
        <f>IF($A98="","",IF($E98=0,"",$F98/$E98))</f>
        <v/>
      </c>
      <c r="H98" s="9" t="n"/>
      <c r="I98" s="11">
        <f>IF($A98="","",IF($F98=0,"",$H98/$F98))</f>
        <v/>
      </c>
      <c r="J98" s="12">
        <f>IF($A98="","",COUNTIFS(Replies!$D$5:$D$204,$A98,Replies!$E$5:$E$204,$B98))</f>
        <v/>
      </c>
      <c r="K98" s="12">
        <f>IF($A98="","",COUNTIFS(Replies!$D$5:$D$204,$A98,Replies!$E$5:$E$204,$B98,Replies!$F$5:$F$204,"Positive"))</f>
        <v/>
      </c>
      <c r="L98" s="13">
        <f>IF($A98="","",IF($J98=0,"Not logged individually",IF(AND($J98=$F98,$K98=$H98),"Matches the reply log","Reply log shows "&amp;$J98&amp;" replies, "&amp;$K98&amp;" positive")))</f>
        <v/>
      </c>
      <c r="M98" s="13">
        <f>IF($A98="","",$A98&amp;"|"&amp;$B98)</f>
        <v/>
      </c>
    </row>
    <row r="99">
      <c r="A99" s="7" t="n"/>
      <c r="B99" s="7" t="n"/>
      <c r="C99" s="7" t="n"/>
      <c r="D99" s="8" t="n"/>
      <c r="E99" s="9" t="n"/>
      <c r="F99" s="9" t="n"/>
      <c r="G99" s="10">
        <f>IF($A99="","",IF($E99=0,"",$F99/$E99))</f>
        <v/>
      </c>
      <c r="H99" s="9" t="n"/>
      <c r="I99" s="11">
        <f>IF($A99="","",IF($F99=0,"",$H99/$F99))</f>
        <v/>
      </c>
      <c r="J99" s="12">
        <f>IF($A99="","",COUNTIFS(Replies!$D$5:$D$204,$A99,Replies!$E$5:$E$204,$B99))</f>
        <v/>
      </c>
      <c r="K99" s="12">
        <f>IF($A99="","",COUNTIFS(Replies!$D$5:$D$204,$A99,Replies!$E$5:$E$204,$B99,Replies!$F$5:$F$204,"Positive"))</f>
        <v/>
      </c>
      <c r="L99" s="13">
        <f>IF($A99="","",IF($J99=0,"Not logged individually",IF(AND($J99=$F99,$K99=$H99),"Matches the reply log","Reply log shows "&amp;$J99&amp;" replies, "&amp;$K99&amp;" positive")))</f>
        <v/>
      </c>
      <c r="M99" s="13">
        <f>IF($A99="","",$A99&amp;"|"&amp;$B99)</f>
        <v/>
      </c>
    </row>
    <row r="100">
      <c r="A100" s="7" t="n"/>
      <c r="B100" s="7" t="n"/>
      <c r="C100" s="7" t="n"/>
      <c r="D100" s="8" t="n"/>
      <c r="E100" s="9" t="n"/>
      <c r="F100" s="9" t="n"/>
      <c r="G100" s="10">
        <f>IF($A100="","",IF($E100=0,"",$F100/$E100))</f>
        <v/>
      </c>
      <c r="H100" s="9" t="n"/>
      <c r="I100" s="11">
        <f>IF($A100="","",IF($F100=0,"",$H100/$F100))</f>
        <v/>
      </c>
      <c r="J100" s="12">
        <f>IF($A100="","",COUNTIFS(Replies!$D$5:$D$204,$A100,Replies!$E$5:$E$204,$B100))</f>
        <v/>
      </c>
      <c r="K100" s="12">
        <f>IF($A100="","",COUNTIFS(Replies!$D$5:$D$204,$A100,Replies!$E$5:$E$204,$B100,Replies!$F$5:$F$204,"Positive"))</f>
        <v/>
      </c>
      <c r="L100" s="13">
        <f>IF($A100="","",IF($J100=0,"Not logged individually",IF(AND($J100=$F100,$K100=$H100),"Matches the reply log","Reply log shows "&amp;$J100&amp;" replies, "&amp;$K100&amp;" positive")))</f>
        <v/>
      </c>
      <c r="M100" s="13">
        <f>IF($A100="","",$A100&amp;"|"&amp;$B100)</f>
        <v/>
      </c>
    </row>
    <row r="101">
      <c r="A101" s="7" t="n"/>
      <c r="B101" s="7" t="n"/>
      <c r="C101" s="7" t="n"/>
      <c r="D101" s="8" t="n"/>
      <c r="E101" s="9" t="n"/>
      <c r="F101" s="9" t="n"/>
      <c r="G101" s="10">
        <f>IF($A101="","",IF($E101=0,"",$F101/$E101))</f>
        <v/>
      </c>
      <c r="H101" s="9" t="n"/>
      <c r="I101" s="11">
        <f>IF($A101="","",IF($F101=0,"",$H101/$F101))</f>
        <v/>
      </c>
      <c r="J101" s="12">
        <f>IF($A101="","",COUNTIFS(Replies!$D$5:$D$204,$A101,Replies!$E$5:$E$204,$B101))</f>
        <v/>
      </c>
      <c r="K101" s="12">
        <f>IF($A101="","",COUNTIFS(Replies!$D$5:$D$204,$A101,Replies!$E$5:$E$204,$B101,Replies!$F$5:$F$204,"Positive"))</f>
        <v/>
      </c>
      <c r="L101" s="13">
        <f>IF($A101="","",IF($J101=0,"Not logged individually",IF(AND($J101=$F101,$K101=$H101),"Matches the reply log","Reply log shows "&amp;$J101&amp;" replies, "&amp;$K101&amp;" positive")))</f>
        <v/>
      </c>
      <c r="M101" s="13">
        <f>IF($A101="","",$A101&amp;"|"&amp;$B101)</f>
        <v/>
      </c>
    </row>
    <row r="102">
      <c r="A102" s="7" t="n"/>
      <c r="B102" s="7" t="n"/>
      <c r="C102" s="7" t="n"/>
      <c r="D102" s="8" t="n"/>
      <c r="E102" s="9" t="n"/>
      <c r="F102" s="9" t="n"/>
      <c r="G102" s="10">
        <f>IF($A102="","",IF($E102=0,"",$F102/$E102))</f>
        <v/>
      </c>
      <c r="H102" s="9" t="n"/>
      <c r="I102" s="11">
        <f>IF($A102="","",IF($F102=0,"",$H102/$F102))</f>
        <v/>
      </c>
      <c r="J102" s="12">
        <f>IF($A102="","",COUNTIFS(Replies!$D$5:$D$204,$A102,Replies!$E$5:$E$204,$B102))</f>
        <v/>
      </c>
      <c r="K102" s="12">
        <f>IF($A102="","",COUNTIFS(Replies!$D$5:$D$204,$A102,Replies!$E$5:$E$204,$B102,Replies!$F$5:$F$204,"Positive"))</f>
        <v/>
      </c>
      <c r="L102" s="13">
        <f>IF($A102="","",IF($J102=0,"Not logged individually",IF(AND($J102=$F102,$K102=$H102),"Matches the reply log","Reply log shows "&amp;$J102&amp;" replies, "&amp;$K102&amp;" positive")))</f>
        <v/>
      </c>
      <c r="M102" s="13">
        <f>IF($A102="","",$A102&amp;"|"&amp;$B102)</f>
        <v/>
      </c>
    </row>
    <row r="103">
      <c r="A103" s="7" t="n"/>
      <c r="B103" s="7" t="n"/>
      <c r="C103" s="7" t="n"/>
      <c r="D103" s="8" t="n"/>
      <c r="E103" s="9" t="n"/>
      <c r="F103" s="9" t="n"/>
      <c r="G103" s="10">
        <f>IF($A103="","",IF($E103=0,"",$F103/$E103))</f>
        <v/>
      </c>
      <c r="H103" s="9" t="n"/>
      <c r="I103" s="11">
        <f>IF($A103="","",IF($F103=0,"",$H103/$F103))</f>
        <v/>
      </c>
      <c r="J103" s="12">
        <f>IF($A103="","",COUNTIFS(Replies!$D$5:$D$204,$A103,Replies!$E$5:$E$204,$B103))</f>
        <v/>
      </c>
      <c r="K103" s="12">
        <f>IF($A103="","",COUNTIFS(Replies!$D$5:$D$204,$A103,Replies!$E$5:$E$204,$B103,Replies!$F$5:$F$204,"Positive"))</f>
        <v/>
      </c>
      <c r="L103" s="13">
        <f>IF($A103="","",IF($J103=0,"Not logged individually",IF(AND($J103=$F103,$K103=$H103),"Matches the reply log","Reply log shows "&amp;$J103&amp;" replies, "&amp;$K103&amp;" positive")))</f>
        <v/>
      </c>
      <c r="M103" s="13">
        <f>IF($A103="","",$A103&amp;"|"&amp;$B103)</f>
        <v/>
      </c>
    </row>
    <row r="104">
      <c r="A104" s="7" t="n"/>
      <c r="B104" s="7" t="n"/>
      <c r="C104" s="7" t="n"/>
      <c r="D104" s="8" t="n"/>
      <c r="E104" s="9" t="n"/>
      <c r="F104" s="9" t="n"/>
      <c r="G104" s="10">
        <f>IF($A104="","",IF($E104=0,"",$F104/$E104))</f>
        <v/>
      </c>
      <c r="H104" s="9" t="n"/>
      <c r="I104" s="11">
        <f>IF($A104="","",IF($F104=0,"",$H104/$F104))</f>
        <v/>
      </c>
      <c r="J104" s="12">
        <f>IF($A104="","",COUNTIFS(Replies!$D$5:$D$204,$A104,Replies!$E$5:$E$204,$B104))</f>
        <v/>
      </c>
      <c r="K104" s="12">
        <f>IF($A104="","",COUNTIFS(Replies!$D$5:$D$204,$A104,Replies!$E$5:$E$204,$B104,Replies!$F$5:$F$204,"Positive"))</f>
        <v/>
      </c>
      <c r="L104" s="13">
        <f>IF($A104="","",IF($J104=0,"Not logged individually",IF(AND($J104=$F104,$K104=$H104),"Matches the reply log","Reply log shows "&amp;$J104&amp;" replies, "&amp;$K104&amp;" positive")))</f>
        <v/>
      </c>
      <c r="M104" s="13">
        <f>IF($A104="","",$A104&amp;"|"&amp;$B104)</f>
        <v/>
      </c>
    </row>
    <row r="105">
      <c r="A105" s="7" t="n"/>
      <c r="B105" s="7" t="n"/>
      <c r="C105" s="7" t="n"/>
      <c r="D105" s="8" t="n"/>
      <c r="E105" s="9" t="n"/>
      <c r="F105" s="9" t="n"/>
      <c r="G105" s="10">
        <f>IF($A105="","",IF($E105=0,"",$F105/$E105))</f>
        <v/>
      </c>
      <c r="H105" s="9" t="n"/>
      <c r="I105" s="11">
        <f>IF($A105="","",IF($F105=0,"",$H105/$F105))</f>
        <v/>
      </c>
      <c r="J105" s="12">
        <f>IF($A105="","",COUNTIFS(Replies!$D$5:$D$204,$A105,Replies!$E$5:$E$204,$B105))</f>
        <v/>
      </c>
      <c r="K105" s="12">
        <f>IF($A105="","",COUNTIFS(Replies!$D$5:$D$204,$A105,Replies!$E$5:$E$204,$B105,Replies!$F$5:$F$204,"Positive"))</f>
        <v/>
      </c>
      <c r="L105" s="13">
        <f>IF($A105="","",IF($J105=0,"Not logged individually",IF(AND($J105=$F105,$K105=$H105),"Matches the reply log","Reply log shows "&amp;$J105&amp;" replies, "&amp;$K105&amp;" positive")))</f>
        <v/>
      </c>
      <c r="M105" s="13">
        <f>IF($A105="","",$A105&amp;"|"&amp;$B105)</f>
        <v/>
      </c>
    </row>
    <row r="106">
      <c r="A106" s="7" t="n"/>
      <c r="B106" s="7" t="n"/>
      <c r="C106" s="7" t="n"/>
      <c r="D106" s="8" t="n"/>
      <c r="E106" s="9" t="n"/>
      <c r="F106" s="9" t="n"/>
      <c r="G106" s="10">
        <f>IF($A106="","",IF($E106=0,"",$F106/$E106))</f>
        <v/>
      </c>
      <c r="H106" s="9" t="n"/>
      <c r="I106" s="11">
        <f>IF($A106="","",IF($F106=0,"",$H106/$F106))</f>
        <v/>
      </c>
      <c r="J106" s="12">
        <f>IF($A106="","",COUNTIFS(Replies!$D$5:$D$204,$A106,Replies!$E$5:$E$204,$B106))</f>
        <v/>
      </c>
      <c r="K106" s="12">
        <f>IF($A106="","",COUNTIFS(Replies!$D$5:$D$204,$A106,Replies!$E$5:$E$204,$B106,Replies!$F$5:$F$204,"Positive"))</f>
        <v/>
      </c>
      <c r="L106" s="13">
        <f>IF($A106="","",IF($J106=0,"Not logged individually",IF(AND($J106=$F106,$K106=$H106),"Matches the reply log","Reply log shows "&amp;$J106&amp;" replies, "&amp;$K106&amp;" positive")))</f>
        <v/>
      </c>
      <c r="M106" s="13">
        <f>IF($A106="","",$A106&amp;"|"&amp;$B106)</f>
        <v/>
      </c>
    </row>
    <row r="107">
      <c r="A107" s="7" t="n"/>
      <c r="B107" s="7" t="n"/>
      <c r="C107" s="7" t="n"/>
      <c r="D107" s="8" t="n"/>
      <c r="E107" s="9" t="n"/>
      <c r="F107" s="9" t="n"/>
      <c r="G107" s="10">
        <f>IF($A107="","",IF($E107=0,"",$F107/$E107))</f>
        <v/>
      </c>
      <c r="H107" s="9" t="n"/>
      <c r="I107" s="11">
        <f>IF($A107="","",IF($F107=0,"",$H107/$F107))</f>
        <v/>
      </c>
      <c r="J107" s="12">
        <f>IF($A107="","",COUNTIFS(Replies!$D$5:$D$204,$A107,Replies!$E$5:$E$204,$B107))</f>
        <v/>
      </c>
      <c r="K107" s="12">
        <f>IF($A107="","",COUNTIFS(Replies!$D$5:$D$204,$A107,Replies!$E$5:$E$204,$B107,Replies!$F$5:$F$204,"Positive"))</f>
        <v/>
      </c>
      <c r="L107" s="13">
        <f>IF($A107="","",IF($J107=0,"Not logged individually",IF(AND($J107=$F107,$K107=$H107),"Matches the reply log","Reply log shows "&amp;$J107&amp;" replies, "&amp;$K107&amp;" positive")))</f>
        <v/>
      </c>
      <c r="M107" s="13">
        <f>IF($A107="","",$A107&amp;"|"&amp;$B107)</f>
        <v/>
      </c>
    </row>
    <row r="108">
      <c r="A108" s="7" t="n"/>
      <c r="B108" s="7" t="n"/>
      <c r="C108" s="7" t="n"/>
      <c r="D108" s="8" t="n"/>
      <c r="E108" s="9" t="n"/>
      <c r="F108" s="9" t="n"/>
      <c r="G108" s="10">
        <f>IF($A108="","",IF($E108=0,"",$F108/$E108))</f>
        <v/>
      </c>
      <c r="H108" s="9" t="n"/>
      <c r="I108" s="11">
        <f>IF($A108="","",IF($F108=0,"",$H108/$F108))</f>
        <v/>
      </c>
      <c r="J108" s="12">
        <f>IF($A108="","",COUNTIFS(Replies!$D$5:$D$204,$A108,Replies!$E$5:$E$204,$B108))</f>
        <v/>
      </c>
      <c r="K108" s="12">
        <f>IF($A108="","",COUNTIFS(Replies!$D$5:$D$204,$A108,Replies!$E$5:$E$204,$B108,Replies!$F$5:$F$204,"Positive"))</f>
        <v/>
      </c>
      <c r="L108" s="13">
        <f>IF($A108="","",IF($J108=0,"Not logged individually",IF(AND($J108=$F108,$K108=$H108),"Matches the reply log","Reply log shows "&amp;$J108&amp;" replies, "&amp;$K108&amp;" positive")))</f>
        <v/>
      </c>
      <c r="M108" s="13">
        <f>IF($A108="","",$A108&amp;"|"&amp;$B108)</f>
        <v/>
      </c>
    </row>
    <row r="109">
      <c r="A109" s="7" t="n"/>
      <c r="B109" s="7" t="n"/>
      <c r="C109" s="7" t="n"/>
      <c r="D109" s="8" t="n"/>
      <c r="E109" s="9" t="n"/>
      <c r="F109" s="9" t="n"/>
      <c r="G109" s="10">
        <f>IF($A109="","",IF($E109=0,"",$F109/$E109))</f>
        <v/>
      </c>
      <c r="H109" s="9" t="n"/>
      <c r="I109" s="11">
        <f>IF($A109="","",IF($F109=0,"",$H109/$F109))</f>
        <v/>
      </c>
      <c r="J109" s="12">
        <f>IF($A109="","",COUNTIFS(Replies!$D$5:$D$204,$A109,Replies!$E$5:$E$204,$B109))</f>
        <v/>
      </c>
      <c r="K109" s="12">
        <f>IF($A109="","",COUNTIFS(Replies!$D$5:$D$204,$A109,Replies!$E$5:$E$204,$B109,Replies!$F$5:$F$204,"Positive"))</f>
        <v/>
      </c>
      <c r="L109" s="13">
        <f>IF($A109="","",IF($J109=0,"Not logged individually",IF(AND($J109=$F109,$K109=$H109),"Matches the reply log","Reply log shows "&amp;$J109&amp;" replies, "&amp;$K109&amp;" positive")))</f>
        <v/>
      </c>
      <c r="M109" s="13">
        <f>IF($A109="","",$A109&amp;"|"&amp;$B109)</f>
        <v/>
      </c>
    </row>
    <row r="110">
      <c r="A110" s="7" t="n"/>
      <c r="B110" s="7" t="n"/>
      <c r="C110" s="7" t="n"/>
      <c r="D110" s="8" t="n"/>
      <c r="E110" s="9" t="n"/>
      <c r="F110" s="9" t="n"/>
      <c r="G110" s="10">
        <f>IF($A110="","",IF($E110=0,"",$F110/$E110))</f>
        <v/>
      </c>
      <c r="H110" s="9" t="n"/>
      <c r="I110" s="11">
        <f>IF($A110="","",IF($F110=0,"",$H110/$F110))</f>
        <v/>
      </c>
      <c r="J110" s="12">
        <f>IF($A110="","",COUNTIFS(Replies!$D$5:$D$204,$A110,Replies!$E$5:$E$204,$B110))</f>
        <v/>
      </c>
      <c r="K110" s="12">
        <f>IF($A110="","",COUNTIFS(Replies!$D$5:$D$204,$A110,Replies!$E$5:$E$204,$B110,Replies!$F$5:$F$204,"Positive"))</f>
        <v/>
      </c>
      <c r="L110" s="13">
        <f>IF($A110="","",IF($J110=0,"Not logged individually",IF(AND($J110=$F110,$K110=$H110),"Matches the reply log","Reply log shows "&amp;$J110&amp;" replies, "&amp;$K110&amp;" positive")))</f>
        <v/>
      </c>
      <c r="M110" s="13">
        <f>IF($A110="","",$A110&amp;"|"&amp;$B110)</f>
        <v/>
      </c>
    </row>
    <row r="111">
      <c r="A111" s="7" t="n"/>
      <c r="B111" s="7" t="n"/>
      <c r="C111" s="7" t="n"/>
      <c r="D111" s="8" t="n"/>
      <c r="E111" s="9" t="n"/>
      <c r="F111" s="9" t="n"/>
      <c r="G111" s="10">
        <f>IF($A111="","",IF($E111=0,"",$F111/$E111))</f>
        <v/>
      </c>
      <c r="H111" s="9" t="n"/>
      <c r="I111" s="11">
        <f>IF($A111="","",IF($F111=0,"",$H111/$F111))</f>
        <v/>
      </c>
      <c r="J111" s="12">
        <f>IF($A111="","",COUNTIFS(Replies!$D$5:$D$204,$A111,Replies!$E$5:$E$204,$B111))</f>
        <v/>
      </c>
      <c r="K111" s="12">
        <f>IF($A111="","",COUNTIFS(Replies!$D$5:$D$204,$A111,Replies!$E$5:$E$204,$B111,Replies!$F$5:$F$204,"Positive"))</f>
        <v/>
      </c>
      <c r="L111" s="13">
        <f>IF($A111="","",IF($J111=0,"Not logged individually",IF(AND($J111=$F111,$K111=$H111),"Matches the reply log","Reply log shows "&amp;$J111&amp;" replies, "&amp;$K111&amp;" positive")))</f>
        <v/>
      </c>
      <c r="M111" s="13">
        <f>IF($A111="","",$A111&amp;"|"&amp;$B111)</f>
        <v/>
      </c>
    </row>
    <row r="112">
      <c r="A112" s="7" t="n"/>
      <c r="B112" s="7" t="n"/>
      <c r="C112" s="7" t="n"/>
      <c r="D112" s="8" t="n"/>
      <c r="E112" s="9" t="n"/>
      <c r="F112" s="9" t="n"/>
      <c r="G112" s="10">
        <f>IF($A112="","",IF($E112=0,"",$F112/$E112))</f>
        <v/>
      </c>
      <c r="H112" s="9" t="n"/>
      <c r="I112" s="11">
        <f>IF($A112="","",IF($F112=0,"",$H112/$F112))</f>
        <v/>
      </c>
      <c r="J112" s="12">
        <f>IF($A112="","",COUNTIFS(Replies!$D$5:$D$204,$A112,Replies!$E$5:$E$204,$B112))</f>
        <v/>
      </c>
      <c r="K112" s="12">
        <f>IF($A112="","",COUNTIFS(Replies!$D$5:$D$204,$A112,Replies!$E$5:$E$204,$B112,Replies!$F$5:$F$204,"Positive"))</f>
        <v/>
      </c>
      <c r="L112" s="13">
        <f>IF($A112="","",IF($J112=0,"Not logged individually",IF(AND($J112=$F112,$K112=$H112),"Matches the reply log","Reply log shows "&amp;$J112&amp;" replies, "&amp;$K112&amp;" positive")))</f>
        <v/>
      </c>
      <c r="M112" s="13">
        <f>IF($A112="","",$A112&amp;"|"&amp;$B112)</f>
        <v/>
      </c>
    </row>
    <row r="113">
      <c r="A113" s="7" t="n"/>
      <c r="B113" s="7" t="n"/>
      <c r="C113" s="7" t="n"/>
      <c r="D113" s="8" t="n"/>
      <c r="E113" s="9" t="n"/>
      <c r="F113" s="9" t="n"/>
      <c r="G113" s="10">
        <f>IF($A113="","",IF($E113=0,"",$F113/$E113))</f>
        <v/>
      </c>
      <c r="H113" s="9" t="n"/>
      <c r="I113" s="11">
        <f>IF($A113="","",IF($F113=0,"",$H113/$F113))</f>
        <v/>
      </c>
      <c r="J113" s="12">
        <f>IF($A113="","",COUNTIFS(Replies!$D$5:$D$204,$A113,Replies!$E$5:$E$204,$B113))</f>
        <v/>
      </c>
      <c r="K113" s="12">
        <f>IF($A113="","",COUNTIFS(Replies!$D$5:$D$204,$A113,Replies!$E$5:$E$204,$B113,Replies!$F$5:$F$204,"Positive"))</f>
        <v/>
      </c>
      <c r="L113" s="13">
        <f>IF($A113="","",IF($J113=0,"Not logged individually",IF(AND($J113=$F113,$K113=$H113),"Matches the reply log","Reply log shows "&amp;$J113&amp;" replies, "&amp;$K113&amp;" positive")))</f>
        <v/>
      </c>
      <c r="M113" s="13">
        <f>IF($A113="","",$A113&amp;"|"&amp;$B113)</f>
        <v/>
      </c>
    </row>
    <row r="114">
      <c r="A114" s="7" t="n"/>
      <c r="B114" s="7" t="n"/>
      <c r="C114" s="7" t="n"/>
      <c r="D114" s="8" t="n"/>
      <c r="E114" s="9" t="n"/>
      <c r="F114" s="9" t="n"/>
      <c r="G114" s="10">
        <f>IF($A114="","",IF($E114=0,"",$F114/$E114))</f>
        <v/>
      </c>
      <c r="H114" s="9" t="n"/>
      <c r="I114" s="11">
        <f>IF($A114="","",IF($F114=0,"",$H114/$F114))</f>
        <v/>
      </c>
      <c r="J114" s="12">
        <f>IF($A114="","",COUNTIFS(Replies!$D$5:$D$204,$A114,Replies!$E$5:$E$204,$B114))</f>
        <v/>
      </c>
      <c r="K114" s="12">
        <f>IF($A114="","",COUNTIFS(Replies!$D$5:$D$204,$A114,Replies!$E$5:$E$204,$B114,Replies!$F$5:$F$204,"Positive"))</f>
        <v/>
      </c>
      <c r="L114" s="13">
        <f>IF($A114="","",IF($J114=0,"Not logged individually",IF(AND($J114=$F114,$K114=$H114),"Matches the reply log","Reply log shows "&amp;$J114&amp;" replies, "&amp;$K114&amp;" positive")))</f>
        <v/>
      </c>
      <c r="M114" s="13">
        <f>IF($A114="","",$A114&amp;"|"&amp;$B114)</f>
        <v/>
      </c>
    </row>
    <row r="115">
      <c r="A115" s="7" t="n"/>
      <c r="B115" s="7" t="n"/>
      <c r="C115" s="7" t="n"/>
      <c r="D115" s="8" t="n"/>
      <c r="E115" s="9" t="n"/>
      <c r="F115" s="9" t="n"/>
      <c r="G115" s="10">
        <f>IF($A115="","",IF($E115=0,"",$F115/$E115))</f>
        <v/>
      </c>
      <c r="H115" s="9" t="n"/>
      <c r="I115" s="11">
        <f>IF($A115="","",IF($F115=0,"",$H115/$F115))</f>
        <v/>
      </c>
      <c r="J115" s="12">
        <f>IF($A115="","",COUNTIFS(Replies!$D$5:$D$204,$A115,Replies!$E$5:$E$204,$B115))</f>
        <v/>
      </c>
      <c r="K115" s="12">
        <f>IF($A115="","",COUNTIFS(Replies!$D$5:$D$204,$A115,Replies!$E$5:$E$204,$B115,Replies!$F$5:$F$204,"Positive"))</f>
        <v/>
      </c>
      <c r="L115" s="13">
        <f>IF($A115="","",IF($J115=0,"Not logged individually",IF(AND($J115=$F115,$K115=$H115),"Matches the reply log","Reply log shows "&amp;$J115&amp;" replies, "&amp;$K115&amp;" positive")))</f>
        <v/>
      </c>
      <c r="M115" s="13">
        <f>IF($A115="","",$A115&amp;"|"&amp;$B115)</f>
        <v/>
      </c>
    </row>
    <row r="116">
      <c r="A116" s="7" t="n"/>
      <c r="B116" s="7" t="n"/>
      <c r="C116" s="7" t="n"/>
      <c r="D116" s="8" t="n"/>
      <c r="E116" s="9" t="n"/>
      <c r="F116" s="9" t="n"/>
      <c r="G116" s="10">
        <f>IF($A116="","",IF($E116=0,"",$F116/$E116))</f>
        <v/>
      </c>
      <c r="H116" s="9" t="n"/>
      <c r="I116" s="11">
        <f>IF($A116="","",IF($F116=0,"",$H116/$F116))</f>
        <v/>
      </c>
      <c r="J116" s="12">
        <f>IF($A116="","",COUNTIFS(Replies!$D$5:$D$204,$A116,Replies!$E$5:$E$204,$B116))</f>
        <v/>
      </c>
      <c r="K116" s="12">
        <f>IF($A116="","",COUNTIFS(Replies!$D$5:$D$204,$A116,Replies!$E$5:$E$204,$B116,Replies!$F$5:$F$204,"Positive"))</f>
        <v/>
      </c>
      <c r="L116" s="13">
        <f>IF($A116="","",IF($J116=0,"Not logged individually",IF(AND($J116=$F116,$K116=$H116),"Matches the reply log","Reply log shows "&amp;$J116&amp;" replies, "&amp;$K116&amp;" positive")))</f>
        <v/>
      </c>
      <c r="M116" s="13">
        <f>IF($A116="","",$A116&amp;"|"&amp;$B116)</f>
        <v/>
      </c>
    </row>
    <row r="117">
      <c r="A117" s="7" t="n"/>
      <c r="B117" s="7" t="n"/>
      <c r="C117" s="7" t="n"/>
      <c r="D117" s="8" t="n"/>
      <c r="E117" s="9" t="n"/>
      <c r="F117" s="9" t="n"/>
      <c r="G117" s="10">
        <f>IF($A117="","",IF($E117=0,"",$F117/$E117))</f>
        <v/>
      </c>
      <c r="H117" s="9" t="n"/>
      <c r="I117" s="11">
        <f>IF($A117="","",IF($F117=0,"",$H117/$F117))</f>
        <v/>
      </c>
      <c r="J117" s="12">
        <f>IF($A117="","",COUNTIFS(Replies!$D$5:$D$204,$A117,Replies!$E$5:$E$204,$B117))</f>
        <v/>
      </c>
      <c r="K117" s="12">
        <f>IF($A117="","",COUNTIFS(Replies!$D$5:$D$204,$A117,Replies!$E$5:$E$204,$B117,Replies!$F$5:$F$204,"Positive"))</f>
        <v/>
      </c>
      <c r="L117" s="13">
        <f>IF($A117="","",IF($J117=0,"Not logged individually",IF(AND($J117=$F117,$K117=$H117),"Matches the reply log","Reply log shows "&amp;$J117&amp;" replies, "&amp;$K117&amp;" positive")))</f>
        <v/>
      </c>
      <c r="M117" s="13">
        <f>IF($A117="","",$A117&amp;"|"&amp;$B117)</f>
        <v/>
      </c>
    </row>
    <row r="118">
      <c r="A118" s="7" t="n"/>
      <c r="B118" s="7" t="n"/>
      <c r="C118" s="7" t="n"/>
      <c r="D118" s="8" t="n"/>
      <c r="E118" s="9" t="n"/>
      <c r="F118" s="9" t="n"/>
      <c r="G118" s="10">
        <f>IF($A118="","",IF($E118=0,"",$F118/$E118))</f>
        <v/>
      </c>
      <c r="H118" s="9" t="n"/>
      <c r="I118" s="11">
        <f>IF($A118="","",IF($F118=0,"",$H118/$F118))</f>
        <v/>
      </c>
      <c r="J118" s="12">
        <f>IF($A118="","",COUNTIFS(Replies!$D$5:$D$204,$A118,Replies!$E$5:$E$204,$B118))</f>
        <v/>
      </c>
      <c r="K118" s="12">
        <f>IF($A118="","",COUNTIFS(Replies!$D$5:$D$204,$A118,Replies!$E$5:$E$204,$B118,Replies!$F$5:$F$204,"Positive"))</f>
        <v/>
      </c>
      <c r="L118" s="13">
        <f>IF($A118="","",IF($J118=0,"Not logged individually",IF(AND($J118=$F118,$K118=$H118),"Matches the reply log","Reply log shows "&amp;$J118&amp;" replies, "&amp;$K118&amp;" positive")))</f>
        <v/>
      </c>
      <c r="M118" s="13">
        <f>IF($A118="","",$A118&amp;"|"&amp;$B118)</f>
        <v/>
      </c>
    </row>
    <row r="119">
      <c r="A119" s="7" t="n"/>
      <c r="B119" s="7" t="n"/>
      <c r="C119" s="7" t="n"/>
      <c r="D119" s="8" t="n"/>
      <c r="E119" s="9" t="n"/>
      <c r="F119" s="9" t="n"/>
      <c r="G119" s="10">
        <f>IF($A119="","",IF($E119=0,"",$F119/$E119))</f>
        <v/>
      </c>
      <c r="H119" s="9" t="n"/>
      <c r="I119" s="11">
        <f>IF($A119="","",IF($F119=0,"",$H119/$F119))</f>
        <v/>
      </c>
      <c r="J119" s="12">
        <f>IF($A119="","",COUNTIFS(Replies!$D$5:$D$204,$A119,Replies!$E$5:$E$204,$B119))</f>
        <v/>
      </c>
      <c r="K119" s="12">
        <f>IF($A119="","",COUNTIFS(Replies!$D$5:$D$204,$A119,Replies!$E$5:$E$204,$B119,Replies!$F$5:$F$204,"Positive"))</f>
        <v/>
      </c>
      <c r="L119" s="13">
        <f>IF($A119="","",IF($J119=0,"Not logged individually",IF(AND($J119=$F119,$K119=$H119),"Matches the reply log","Reply log shows "&amp;$J119&amp;" replies, "&amp;$K119&amp;" positive")))</f>
        <v/>
      </c>
      <c r="M119" s="13">
        <f>IF($A119="","",$A119&amp;"|"&amp;$B119)</f>
        <v/>
      </c>
    </row>
    <row r="120">
      <c r="A120" s="7" t="n"/>
      <c r="B120" s="7" t="n"/>
      <c r="C120" s="7" t="n"/>
      <c r="D120" s="8" t="n"/>
      <c r="E120" s="9" t="n"/>
      <c r="F120" s="9" t="n"/>
      <c r="G120" s="10">
        <f>IF($A120="","",IF($E120=0,"",$F120/$E120))</f>
        <v/>
      </c>
      <c r="H120" s="9" t="n"/>
      <c r="I120" s="11">
        <f>IF($A120="","",IF($F120=0,"",$H120/$F120))</f>
        <v/>
      </c>
      <c r="J120" s="12">
        <f>IF($A120="","",COUNTIFS(Replies!$D$5:$D$204,$A120,Replies!$E$5:$E$204,$B120))</f>
        <v/>
      </c>
      <c r="K120" s="12">
        <f>IF($A120="","",COUNTIFS(Replies!$D$5:$D$204,$A120,Replies!$E$5:$E$204,$B120,Replies!$F$5:$F$204,"Positive"))</f>
        <v/>
      </c>
      <c r="L120" s="13">
        <f>IF($A120="","",IF($J120=0,"Not logged individually",IF(AND($J120=$F120,$K120=$H120),"Matches the reply log","Reply log shows "&amp;$J120&amp;" replies, "&amp;$K120&amp;" positive")))</f>
        <v/>
      </c>
      <c r="M120" s="13">
        <f>IF($A120="","",$A120&amp;"|"&amp;$B120)</f>
        <v/>
      </c>
    </row>
    <row r="121">
      <c r="A121" s="7" t="n"/>
      <c r="B121" s="7" t="n"/>
      <c r="C121" s="7" t="n"/>
      <c r="D121" s="8" t="n"/>
      <c r="E121" s="9" t="n"/>
      <c r="F121" s="9" t="n"/>
      <c r="G121" s="10">
        <f>IF($A121="","",IF($E121=0,"",$F121/$E121))</f>
        <v/>
      </c>
      <c r="H121" s="9" t="n"/>
      <c r="I121" s="11">
        <f>IF($A121="","",IF($F121=0,"",$H121/$F121))</f>
        <v/>
      </c>
      <c r="J121" s="12">
        <f>IF($A121="","",COUNTIFS(Replies!$D$5:$D$204,$A121,Replies!$E$5:$E$204,$B121))</f>
        <v/>
      </c>
      <c r="K121" s="12">
        <f>IF($A121="","",COUNTIFS(Replies!$D$5:$D$204,$A121,Replies!$E$5:$E$204,$B121,Replies!$F$5:$F$204,"Positive"))</f>
        <v/>
      </c>
      <c r="L121" s="13">
        <f>IF($A121="","",IF($J121=0,"Not logged individually",IF(AND($J121=$F121,$K121=$H121),"Matches the reply log","Reply log shows "&amp;$J121&amp;" replies, "&amp;$K121&amp;" positive")))</f>
        <v/>
      </c>
      <c r="M121" s="13">
        <f>IF($A121="","",$A121&amp;"|"&amp;$B121)</f>
        <v/>
      </c>
    </row>
    <row r="122">
      <c r="A122" s="7" t="n"/>
      <c r="B122" s="7" t="n"/>
      <c r="C122" s="7" t="n"/>
      <c r="D122" s="8" t="n"/>
      <c r="E122" s="9" t="n"/>
      <c r="F122" s="9" t="n"/>
      <c r="G122" s="10">
        <f>IF($A122="","",IF($E122=0,"",$F122/$E122))</f>
        <v/>
      </c>
      <c r="H122" s="9" t="n"/>
      <c r="I122" s="11">
        <f>IF($A122="","",IF($F122=0,"",$H122/$F122))</f>
        <v/>
      </c>
      <c r="J122" s="12">
        <f>IF($A122="","",COUNTIFS(Replies!$D$5:$D$204,$A122,Replies!$E$5:$E$204,$B122))</f>
        <v/>
      </c>
      <c r="K122" s="12">
        <f>IF($A122="","",COUNTIFS(Replies!$D$5:$D$204,$A122,Replies!$E$5:$E$204,$B122,Replies!$F$5:$F$204,"Positive"))</f>
        <v/>
      </c>
      <c r="L122" s="13">
        <f>IF($A122="","",IF($J122=0,"Not logged individually",IF(AND($J122=$F122,$K122=$H122),"Matches the reply log","Reply log shows "&amp;$J122&amp;" replies, "&amp;$K122&amp;" positive")))</f>
        <v/>
      </c>
      <c r="M122" s="13">
        <f>IF($A122="","",$A122&amp;"|"&amp;$B122)</f>
        <v/>
      </c>
    </row>
    <row r="123">
      <c r="A123" s="7" t="n"/>
      <c r="B123" s="7" t="n"/>
      <c r="C123" s="7" t="n"/>
      <c r="D123" s="8" t="n"/>
      <c r="E123" s="9" t="n"/>
      <c r="F123" s="9" t="n"/>
      <c r="G123" s="10">
        <f>IF($A123="","",IF($E123=0,"",$F123/$E123))</f>
        <v/>
      </c>
      <c r="H123" s="9" t="n"/>
      <c r="I123" s="11">
        <f>IF($A123="","",IF($F123=0,"",$H123/$F123))</f>
        <v/>
      </c>
      <c r="J123" s="12">
        <f>IF($A123="","",COUNTIFS(Replies!$D$5:$D$204,$A123,Replies!$E$5:$E$204,$B123))</f>
        <v/>
      </c>
      <c r="K123" s="12">
        <f>IF($A123="","",COUNTIFS(Replies!$D$5:$D$204,$A123,Replies!$E$5:$E$204,$B123,Replies!$F$5:$F$204,"Positive"))</f>
        <v/>
      </c>
      <c r="L123" s="13">
        <f>IF($A123="","",IF($J123=0,"Not logged individually",IF(AND($J123=$F123,$K123=$H123),"Matches the reply log","Reply log shows "&amp;$J123&amp;" replies, "&amp;$K123&amp;" positive")))</f>
        <v/>
      </c>
      <c r="M123" s="13">
        <f>IF($A123="","",$A123&amp;"|"&amp;$B123)</f>
        <v/>
      </c>
    </row>
    <row r="124">
      <c r="A124" s="7" t="n"/>
      <c r="B124" s="7" t="n"/>
      <c r="C124" s="7" t="n"/>
      <c r="D124" s="8" t="n"/>
      <c r="E124" s="9" t="n"/>
      <c r="F124" s="9" t="n"/>
      <c r="G124" s="10">
        <f>IF($A124="","",IF($E124=0,"",$F124/$E124))</f>
        <v/>
      </c>
      <c r="H124" s="9" t="n"/>
      <c r="I124" s="11">
        <f>IF($A124="","",IF($F124=0,"",$H124/$F124))</f>
        <v/>
      </c>
      <c r="J124" s="12">
        <f>IF($A124="","",COUNTIFS(Replies!$D$5:$D$204,$A124,Replies!$E$5:$E$204,$B124))</f>
        <v/>
      </c>
      <c r="K124" s="12">
        <f>IF($A124="","",COUNTIFS(Replies!$D$5:$D$204,$A124,Replies!$E$5:$E$204,$B124,Replies!$F$5:$F$204,"Positive"))</f>
        <v/>
      </c>
      <c r="L124" s="13">
        <f>IF($A124="","",IF($J124=0,"Not logged individually",IF(AND($J124=$F124,$K124=$H124),"Matches the reply log","Reply log shows "&amp;$J124&amp;" replies, "&amp;$K124&amp;" positive")))</f>
        <v/>
      </c>
      <c r="M124" s="13">
        <f>IF($A124="","",$A124&amp;"|"&amp;$B124)</f>
        <v/>
      </c>
    </row>
    <row r="125">
      <c r="A125" s="7" t="n"/>
      <c r="B125" s="7" t="n"/>
      <c r="C125" s="7" t="n"/>
      <c r="D125" s="8" t="n"/>
      <c r="E125" s="9" t="n"/>
      <c r="F125" s="9" t="n"/>
      <c r="G125" s="10">
        <f>IF($A125="","",IF($E125=0,"",$F125/$E125))</f>
        <v/>
      </c>
      <c r="H125" s="9" t="n"/>
      <c r="I125" s="11">
        <f>IF($A125="","",IF($F125=0,"",$H125/$F125))</f>
        <v/>
      </c>
      <c r="J125" s="12">
        <f>IF($A125="","",COUNTIFS(Replies!$D$5:$D$204,$A125,Replies!$E$5:$E$204,$B125))</f>
        <v/>
      </c>
      <c r="K125" s="12">
        <f>IF($A125="","",COUNTIFS(Replies!$D$5:$D$204,$A125,Replies!$E$5:$E$204,$B125,Replies!$F$5:$F$204,"Positive"))</f>
        <v/>
      </c>
      <c r="L125" s="13">
        <f>IF($A125="","",IF($J125=0,"Not logged individually",IF(AND($J125=$F125,$K125=$H125),"Matches the reply log","Reply log shows "&amp;$J125&amp;" replies, "&amp;$K125&amp;" positive")))</f>
        <v/>
      </c>
      <c r="M125" s="13">
        <f>IF($A125="","",$A125&amp;"|"&amp;$B125)</f>
        <v/>
      </c>
    </row>
    <row r="126">
      <c r="A126" s="7" t="n"/>
      <c r="B126" s="7" t="n"/>
      <c r="C126" s="7" t="n"/>
      <c r="D126" s="8" t="n"/>
      <c r="E126" s="9" t="n"/>
      <c r="F126" s="9" t="n"/>
      <c r="G126" s="10">
        <f>IF($A126="","",IF($E126=0,"",$F126/$E126))</f>
        <v/>
      </c>
      <c r="H126" s="9" t="n"/>
      <c r="I126" s="11">
        <f>IF($A126="","",IF($F126=0,"",$H126/$F126))</f>
        <v/>
      </c>
      <c r="J126" s="12">
        <f>IF($A126="","",COUNTIFS(Replies!$D$5:$D$204,$A126,Replies!$E$5:$E$204,$B126))</f>
        <v/>
      </c>
      <c r="K126" s="12">
        <f>IF($A126="","",COUNTIFS(Replies!$D$5:$D$204,$A126,Replies!$E$5:$E$204,$B126,Replies!$F$5:$F$204,"Positive"))</f>
        <v/>
      </c>
      <c r="L126" s="13">
        <f>IF($A126="","",IF($J126=0,"Not logged individually",IF(AND($J126=$F126,$K126=$H126),"Matches the reply log","Reply log shows "&amp;$J126&amp;" replies, "&amp;$K126&amp;" positive")))</f>
        <v/>
      </c>
      <c r="M126" s="13">
        <f>IF($A126="","",$A126&amp;"|"&amp;$B126)</f>
        <v/>
      </c>
    </row>
    <row r="127">
      <c r="A127" s="7" t="n"/>
      <c r="B127" s="7" t="n"/>
      <c r="C127" s="7" t="n"/>
      <c r="D127" s="8" t="n"/>
      <c r="E127" s="9" t="n"/>
      <c r="F127" s="9" t="n"/>
      <c r="G127" s="10">
        <f>IF($A127="","",IF($E127=0,"",$F127/$E127))</f>
        <v/>
      </c>
      <c r="H127" s="9" t="n"/>
      <c r="I127" s="11">
        <f>IF($A127="","",IF($F127=0,"",$H127/$F127))</f>
        <v/>
      </c>
      <c r="J127" s="12">
        <f>IF($A127="","",COUNTIFS(Replies!$D$5:$D$204,$A127,Replies!$E$5:$E$204,$B127))</f>
        <v/>
      </c>
      <c r="K127" s="12">
        <f>IF($A127="","",COUNTIFS(Replies!$D$5:$D$204,$A127,Replies!$E$5:$E$204,$B127,Replies!$F$5:$F$204,"Positive"))</f>
        <v/>
      </c>
      <c r="L127" s="13">
        <f>IF($A127="","",IF($J127=0,"Not logged individually",IF(AND($J127=$F127,$K127=$H127),"Matches the reply log","Reply log shows "&amp;$J127&amp;" replies, "&amp;$K127&amp;" positive")))</f>
        <v/>
      </c>
      <c r="M127" s="13">
        <f>IF($A127="","",$A127&amp;"|"&amp;$B127)</f>
        <v/>
      </c>
    </row>
    <row r="128">
      <c r="A128" s="7" t="n"/>
      <c r="B128" s="7" t="n"/>
      <c r="C128" s="7" t="n"/>
      <c r="D128" s="8" t="n"/>
      <c r="E128" s="9" t="n"/>
      <c r="F128" s="9" t="n"/>
      <c r="G128" s="10">
        <f>IF($A128="","",IF($E128=0,"",$F128/$E128))</f>
        <v/>
      </c>
      <c r="H128" s="9" t="n"/>
      <c r="I128" s="11">
        <f>IF($A128="","",IF($F128=0,"",$H128/$F128))</f>
        <v/>
      </c>
      <c r="J128" s="12">
        <f>IF($A128="","",COUNTIFS(Replies!$D$5:$D$204,$A128,Replies!$E$5:$E$204,$B128))</f>
        <v/>
      </c>
      <c r="K128" s="12">
        <f>IF($A128="","",COUNTIFS(Replies!$D$5:$D$204,$A128,Replies!$E$5:$E$204,$B128,Replies!$F$5:$F$204,"Positive"))</f>
        <v/>
      </c>
      <c r="L128" s="13">
        <f>IF($A128="","",IF($J128=0,"Not logged individually",IF(AND($J128=$F128,$K128=$H128),"Matches the reply log","Reply log shows "&amp;$J128&amp;" replies, "&amp;$K128&amp;" positive")))</f>
        <v/>
      </c>
      <c r="M128" s="13">
        <f>IF($A128="","",$A128&amp;"|"&amp;$B128)</f>
        <v/>
      </c>
    </row>
    <row r="129">
      <c r="A129" s="7" t="n"/>
      <c r="B129" s="7" t="n"/>
      <c r="C129" s="7" t="n"/>
      <c r="D129" s="8" t="n"/>
      <c r="E129" s="9" t="n"/>
      <c r="F129" s="9" t="n"/>
      <c r="G129" s="10">
        <f>IF($A129="","",IF($E129=0,"",$F129/$E129))</f>
        <v/>
      </c>
      <c r="H129" s="9" t="n"/>
      <c r="I129" s="11">
        <f>IF($A129="","",IF($F129=0,"",$H129/$F129))</f>
        <v/>
      </c>
      <c r="J129" s="12">
        <f>IF($A129="","",COUNTIFS(Replies!$D$5:$D$204,$A129,Replies!$E$5:$E$204,$B129))</f>
        <v/>
      </c>
      <c r="K129" s="12">
        <f>IF($A129="","",COUNTIFS(Replies!$D$5:$D$204,$A129,Replies!$E$5:$E$204,$B129,Replies!$F$5:$F$204,"Positive"))</f>
        <v/>
      </c>
      <c r="L129" s="13">
        <f>IF($A129="","",IF($J129=0,"Not logged individually",IF(AND($J129=$F129,$K129=$H129),"Matches the reply log","Reply log shows "&amp;$J129&amp;" replies, "&amp;$K129&amp;" positive")))</f>
        <v/>
      </c>
      <c r="M129" s="13">
        <f>IF($A129="","",$A129&amp;"|"&amp;$B129)</f>
        <v/>
      </c>
    </row>
    <row r="130">
      <c r="A130" s="7" t="n"/>
      <c r="B130" s="7" t="n"/>
      <c r="C130" s="7" t="n"/>
      <c r="D130" s="8" t="n"/>
      <c r="E130" s="9" t="n"/>
      <c r="F130" s="9" t="n"/>
      <c r="G130" s="10">
        <f>IF($A130="","",IF($E130=0,"",$F130/$E130))</f>
        <v/>
      </c>
      <c r="H130" s="9" t="n"/>
      <c r="I130" s="11">
        <f>IF($A130="","",IF($F130=0,"",$H130/$F130))</f>
        <v/>
      </c>
      <c r="J130" s="12">
        <f>IF($A130="","",COUNTIFS(Replies!$D$5:$D$204,$A130,Replies!$E$5:$E$204,$B130))</f>
        <v/>
      </c>
      <c r="K130" s="12">
        <f>IF($A130="","",COUNTIFS(Replies!$D$5:$D$204,$A130,Replies!$E$5:$E$204,$B130,Replies!$F$5:$F$204,"Positive"))</f>
        <v/>
      </c>
      <c r="L130" s="13">
        <f>IF($A130="","",IF($J130=0,"Not logged individually",IF(AND($J130=$F130,$K130=$H130),"Matches the reply log","Reply log shows "&amp;$J130&amp;" replies, "&amp;$K130&amp;" positive")))</f>
        <v/>
      </c>
      <c r="M130" s="13">
        <f>IF($A130="","",$A130&amp;"|"&amp;$B130)</f>
        <v/>
      </c>
    </row>
    <row r="131">
      <c r="A131" s="7" t="n"/>
      <c r="B131" s="7" t="n"/>
      <c r="C131" s="7" t="n"/>
      <c r="D131" s="8" t="n"/>
      <c r="E131" s="9" t="n"/>
      <c r="F131" s="9" t="n"/>
      <c r="G131" s="10">
        <f>IF($A131="","",IF($E131=0,"",$F131/$E131))</f>
        <v/>
      </c>
      <c r="H131" s="9" t="n"/>
      <c r="I131" s="11">
        <f>IF($A131="","",IF($F131=0,"",$H131/$F131))</f>
        <v/>
      </c>
      <c r="J131" s="12">
        <f>IF($A131="","",COUNTIFS(Replies!$D$5:$D$204,$A131,Replies!$E$5:$E$204,$B131))</f>
        <v/>
      </c>
      <c r="K131" s="12">
        <f>IF($A131="","",COUNTIFS(Replies!$D$5:$D$204,$A131,Replies!$E$5:$E$204,$B131,Replies!$F$5:$F$204,"Positive"))</f>
        <v/>
      </c>
      <c r="L131" s="13">
        <f>IF($A131="","",IF($J131=0,"Not logged individually",IF(AND($J131=$F131,$K131=$H131),"Matches the reply log","Reply log shows "&amp;$J131&amp;" replies, "&amp;$K131&amp;" positive")))</f>
        <v/>
      </c>
      <c r="M131" s="13">
        <f>IF($A131="","",$A131&amp;"|"&amp;$B131)</f>
        <v/>
      </c>
    </row>
    <row r="132">
      <c r="A132" s="7" t="n"/>
      <c r="B132" s="7" t="n"/>
      <c r="C132" s="7" t="n"/>
      <c r="D132" s="8" t="n"/>
      <c r="E132" s="9" t="n"/>
      <c r="F132" s="9" t="n"/>
      <c r="G132" s="10">
        <f>IF($A132="","",IF($E132=0,"",$F132/$E132))</f>
        <v/>
      </c>
      <c r="H132" s="9" t="n"/>
      <c r="I132" s="11">
        <f>IF($A132="","",IF($F132=0,"",$H132/$F132))</f>
        <v/>
      </c>
      <c r="J132" s="12">
        <f>IF($A132="","",COUNTIFS(Replies!$D$5:$D$204,$A132,Replies!$E$5:$E$204,$B132))</f>
        <v/>
      </c>
      <c r="K132" s="12">
        <f>IF($A132="","",COUNTIFS(Replies!$D$5:$D$204,$A132,Replies!$E$5:$E$204,$B132,Replies!$F$5:$F$204,"Positive"))</f>
        <v/>
      </c>
      <c r="L132" s="13">
        <f>IF($A132="","",IF($J132=0,"Not logged individually",IF(AND($J132=$F132,$K132=$H132),"Matches the reply log","Reply log shows "&amp;$J132&amp;" replies, "&amp;$K132&amp;" positive")))</f>
        <v/>
      </c>
      <c r="M132" s="13">
        <f>IF($A132="","",$A132&amp;"|"&amp;$B132)</f>
        <v/>
      </c>
    </row>
    <row r="133">
      <c r="A133" s="7" t="n"/>
      <c r="B133" s="7" t="n"/>
      <c r="C133" s="7" t="n"/>
      <c r="D133" s="8" t="n"/>
      <c r="E133" s="9" t="n"/>
      <c r="F133" s="9" t="n"/>
      <c r="G133" s="10">
        <f>IF($A133="","",IF($E133=0,"",$F133/$E133))</f>
        <v/>
      </c>
      <c r="H133" s="9" t="n"/>
      <c r="I133" s="11">
        <f>IF($A133="","",IF($F133=0,"",$H133/$F133))</f>
        <v/>
      </c>
      <c r="J133" s="12">
        <f>IF($A133="","",COUNTIFS(Replies!$D$5:$D$204,$A133,Replies!$E$5:$E$204,$B133))</f>
        <v/>
      </c>
      <c r="K133" s="12">
        <f>IF($A133="","",COUNTIFS(Replies!$D$5:$D$204,$A133,Replies!$E$5:$E$204,$B133,Replies!$F$5:$F$204,"Positive"))</f>
        <v/>
      </c>
      <c r="L133" s="13">
        <f>IF($A133="","",IF($J133=0,"Not logged individually",IF(AND($J133=$F133,$K133=$H133),"Matches the reply log","Reply log shows "&amp;$J133&amp;" replies, "&amp;$K133&amp;" positive")))</f>
        <v/>
      </c>
      <c r="M133" s="13">
        <f>IF($A133="","",$A133&amp;"|"&amp;$B133)</f>
        <v/>
      </c>
    </row>
    <row r="134">
      <c r="A134" s="7" t="n"/>
      <c r="B134" s="7" t="n"/>
      <c r="C134" s="7" t="n"/>
      <c r="D134" s="8" t="n"/>
      <c r="E134" s="9" t="n"/>
      <c r="F134" s="9" t="n"/>
      <c r="G134" s="10">
        <f>IF($A134="","",IF($E134=0,"",$F134/$E134))</f>
        <v/>
      </c>
      <c r="H134" s="9" t="n"/>
      <c r="I134" s="11">
        <f>IF($A134="","",IF($F134=0,"",$H134/$F134))</f>
        <v/>
      </c>
      <c r="J134" s="12">
        <f>IF($A134="","",COUNTIFS(Replies!$D$5:$D$204,$A134,Replies!$E$5:$E$204,$B134))</f>
        <v/>
      </c>
      <c r="K134" s="12">
        <f>IF($A134="","",COUNTIFS(Replies!$D$5:$D$204,$A134,Replies!$E$5:$E$204,$B134,Replies!$F$5:$F$204,"Positive"))</f>
        <v/>
      </c>
      <c r="L134" s="13">
        <f>IF($A134="","",IF($J134=0,"Not logged individually",IF(AND($J134=$F134,$K134=$H134),"Matches the reply log","Reply log shows "&amp;$J134&amp;" replies, "&amp;$K134&amp;" positive")))</f>
        <v/>
      </c>
      <c r="M134" s="13">
        <f>IF($A134="","",$A134&amp;"|"&amp;$B134)</f>
        <v/>
      </c>
    </row>
    <row r="135">
      <c r="A135" s="7" t="n"/>
      <c r="B135" s="7" t="n"/>
      <c r="C135" s="7" t="n"/>
      <c r="D135" s="8" t="n"/>
      <c r="E135" s="9" t="n"/>
      <c r="F135" s="9" t="n"/>
      <c r="G135" s="10">
        <f>IF($A135="","",IF($E135=0,"",$F135/$E135))</f>
        <v/>
      </c>
      <c r="H135" s="9" t="n"/>
      <c r="I135" s="11">
        <f>IF($A135="","",IF($F135=0,"",$H135/$F135))</f>
        <v/>
      </c>
      <c r="J135" s="12">
        <f>IF($A135="","",COUNTIFS(Replies!$D$5:$D$204,$A135,Replies!$E$5:$E$204,$B135))</f>
        <v/>
      </c>
      <c r="K135" s="12">
        <f>IF($A135="","",COUNTIFS(Replies!$D$5:$D$204,$A135,Replies!$E$5:$E$204,$B135,Replies!$F$5:$F$204,"Positive"))</f>
        <v/>
      </c>
      <c r="L135" s="13">
        <f>IF($A135="","",IF($J135=0,"Not logged individually",IF(AND($J135=$F135,$K135=$H135),"Matches the reply log","Reply log shows "&amp;$J135&amp;" replies, "&amp;$K135&amp;" positive")))</f>
        <v/>
      </c>
      <c r="M135" s="13">
        <f>IF($A135="","",$A135&amp;"|"&amp;$B135)</f>
        <v/>
      </c>
    </row>
    <row r="136">
      <c r="A136" s="7" t="n"/>
      <c r="B136" s="7" t="n"/>
      <c r="C136" s="7" t="n"/>
      <c r="D136" s="8" t="n"/>
      <c r="E136" s="9" t="n"/>
      <c r="F136" s="9" t="n"/>
      <c r="G136" s="10">
        <f>IF($A136="","",IF($E136=0,"",$F136/$E136))</f>
        <v/>
      </c>
      <c r="H136" s="9" t="n"/>
      <c r="I136" s="11">
        <f>IF($A136="","",IF($F136=0,"",$H136/$F136))</f>
        <v/>
      </c>
      <c r="J136" s="12">
        <f>IF($A136="","",COUNTIFS(Replies!$D$5:$D$204,$A136,Replies!$E$5:$E$204,$B136))</f>
        <v/>
      </c>
      <c r="K136" s="12">
        <f>IF($A136="","",COUNTIFS(Replies!$D$5:$D$204,$A136,Replies!$E$5:$E$204,$B136,Replies!$F$5:$F$204,"Positive"))</f>
        <v/>
      </c>
      <c r="L136" s="13">
        <f>IF($A136="","",IF($J136=0,"Not logged individually",IF(AND($J136=$F136,$K136=$H136),"Matches the reply log","Reply log shows "&amp;$J136&amp;" replies, "&amp;$K136&amp;" positive")))</f>
        <v/>
      </c>
      <c r="M136" s="13">
        <f>IF($A136="","",$A136&amp;"|"&amp;$B136)</f>
        <v/>
      </c>
    </row>
    <row r="137">
      <c r="A137" s="7" t="n"/>
      <c r="B137" s="7" t="n"/>
      <c r="C137" s="7" t="n"/>
      <c r="D137" s="8" t="n"/>
      <c r="E137" s="9" t="n"/>
      <c r="F137" s="9" t="n"/>
      <c r="G137" s="10">
        <f>IF($A137="","",IF($E137=0,"",$F137/$E137))</f>
        <v/>
      </c>
      <c r="H137" s="9" t="n"/>
      <c r="I137" s="11">
        <f>IF($A137="","",IF($F137=0,"",$H137/$F137))</f>
        <v/>
      </c>
      <c r="J137" s="12">
        <f>IF($A137="","",COUNTIFS(Replies!$D$5:$D$204,$A137,Replies!$E$5:$E$204,$B137))</f>
        <v/>
      </c>
      <c r="K137" s="12">
        <f>IF($A137="","",COUNTIFS(Replies!$D$5:$D$204,$A137,Replies!$E$5:$E$204,$B137,Replies!$F$5:$F$204,"Positive"))</f>
        <v/>
      </c>
      <c r="L137" s="13">
        <f>IF($A137="","",IF($J137=0,"Not logged individually",IF(AND($J137=$F137,$K137=$H137),"Matches the reply log","Reply log shows "&amp;$J137&amp;" replies, "&amp;$K137&amp;" positive")))</f>
        <v/>
      </c>
      <c r="M137" s="13">
        <f>IF($A137="","",$A137&amp;"|"&amp;$B137)</f>
        <v/>
      </c>
    </row>
    <row r="138">
      <c r="A138" s="7" t="n"/>
      <c r="B138" s="7" t="n"/>
      <c r="C138" s="7" t="n"/>
      <c r="D138" s="8" t="n"/>
      <c r="E138" s="9" t="n"/>
      <c r="F138" s="9" t="n"/>
      <c r="G138" s="10">
        <f>IF($A138="","",IF($E138=0,"",$F138/$E138))</f>
        <v/>
      </c>
      <c r="H138" s="9" t="n"/>
      <c r="I138" s="11">
        <f>IF($A138="","",IF($F138=0,"",$H138/$F138))</f>
        <v/>
      </c>
      <c r="J138" s="12">
        <f>IF($A138="","",COUNTIFS(Replies!$D$5:$D$204,$A138,Replies!$E$5:$E$204,$B138))</f>
        <v/>
      </c>
      <c r="K138" s="12">
        <f>IF($A138="","",COUNTIFS(Replies!$D$5:$D$204,$A138,Replies!$E$5:$E$204,$B138,Replies!$F$5:$F$204,"Positive"))</f>
        <v/>
      </c>
      <c r="L138" s="13">
        <f>IF($A138="","",IF($J138=0,"Not logged individually",IF(AND($J138=$F138,$K138=$H138),"Matches the reply log","Reply log shows "&amp;$J138&amp;" replies, "&amp;$K138&amp;" positive")))</f>
        <v/>
      </c>
      <c r="M138" s="13">
        <f>IF($A138="","",$A138&amp;"|"&amp;$B138)</f>
        <v/>
      </c>
    </row>
    <row r="139">
      <c r="A139" s="7" t="n"/>
      <c r="B139" s="7" t="n"/>
      <c r="C139" s="7" t="n"/>
      <c r="D139" s="8" t="n"/>
      <c r="E139" s="9" t="n"/>
      <c r="F139" s="9" t="n"/>
      <c r="G139" s="10">
        <f>IF($A139="","",IF($E139=0,"",$F139/$E139))</f>
        <v/>
      </c>
      <c r="H139" s="9" t="n"/>
      <c r="I139" s="11">
        <f>IF($A139="","",IF($F139=0,"",$H139/$F139))</f>
        <v/>
      </c>
      <c r="J139" s="12">
        <f>IF($A139="","",COUNTIFS(Replies!$D$5:$D$204,$A139,Replies!$E$5:$E$204,$B139))</f>
        <v/>
      </c>
      <c r="K139" s="12">
        <f>IF($A139="","",COUNTIFS(Replies!$D$5:$D$204,$A139,Replies!$E$5:$E$204,$B139,Replies!$F$5:$F$204,"Positive"))</f>
        <v/>
      </c>
      <c r="L139" s="13">
        <f>IF($A139="","",IF($J139=0,"Not logged individually",IF(AND($J139=$F139,$K139=$H139),"Matches the reply log","Reply log shows "&amp;$J139&amp;" replies, "&amp;$K139&amp;" positive")))</f>
        <v/>
      </c>
      <c r="M139" s="13">
        <f>IF($A139="","",$A139&amp;"|"&amp;$B139)</f>
        <v/>
      </c>
    </row>
    <row r="140">
      <c r="A140" s="7" t="n"/>
      <c r="B140" s="7" t="n"/>
      <c r="C140" s="7" t="n"/>
      <c r="D140" s="8" t="n"/>
      <c r="E140" s="9" t="n"/>
      <c r="F140" s="9" t="n"/>
      <c r="G140" s="10">
        <f>IF($A140="","",IF($E140=0,"",$F140/$E140))</f>
        <v/>
      </c>
      <c r="H140" s="9" t="n"/>
      <c r="I140" s="11">
        <f>IF($A140="","",IF($F140=0,"",$H140/$F140))</f>
        <v/>
      </c>
      <c r="J140" s="12">
        <f>IF($A140="","",COUNTIFS(Replies!$D$5:$D$204,$A140,Replies!$E$5:$E$204,$B140))</f>
        <v/>
      </c>
      <c r="K140" s="12">
        <f>IF($A140="","",COUNTIFS(Replies!$D$5:$D$204,$A140,Replies!$E$5:$E$204,$B140,Replies!$F$5:$F$204,"Positive"))</f>
        <v/>
      </c>
      <c r="L140" s="13">
        <f>IF($A140="","",IF($J140=0,"Not logged individually",IF(AND($J140=$F140,$K140=$H140),"Matches the reply log","Reply log shows "&amp;$J140&amp;" replies, "&amp;$K140&amp;" positive")))</f>
        <v/>
      </c>
      <c r="M140" s="13">
        <f>IF($A140="","",$A140&amp;"|"&amp;$B140)</f>
        <v/>
      </c>
    </row>
    <row r="141">
      <c r="A141" s="7" t="n"/>
      <c r="B141" s="7" t="n"/>
      <c r="C141" s="7" t="n"/>
      <c r="D141" s="8" t="n"/>
      <c r="E141" s="9" t="n"/>
      <c r="F141" s="9" t="n"/>
      <c r="G141" s="10">
        <f>IF($A141="","",IF($E141=0,"",$F141/$E141))</f>
        <v/>
      </c>
      <c r="H141" s="9" t="n"/>
      <c r="I141" s="11">
        <f>IF($A141="","",IF($F141=0,"",$H141/$F141))</f>
        <v/>
      </c>
      <c r="J141" s="12">
        <f>IF($A141="","",COUNTIFS(Replies!$D$5:$D$204,$A141,Replies!$E$5:$E$204,$B141))</f>
        <v/>
      </c>
      <c r="K141" s="12">
        <f>IF($A141="","",COUNTIFS(Replies!$D$5:$D$204,$A141,Replies!$E$5:$E$204,$B141,Replies!$F$5:$F$204,"Positive"))</f>
        <v/>
      </c>
      <c r="L141" s="13">
        <f>IF($A141="","",IF($J141=0,"Not logged individually",IF(AND($J141=$F141,$K141=$H141),"Matches the reply log","Reply log shows "&amp;$J141&amp;" replies, "&amp;$K141&amp;" positive")))</f>
        <v/>
      </c>
      <c r="M141" s="13">
        <f>IF($A141="","",$A141&amp;"|"&amp;$B141)</f>
        <v/>
      </c>
    </row>
    <row r="142">
      <c r="A142" s="7" t="n"/>
      <c r="B142" s="7" t="n"/>
      <c r="C142" s="7" t="n"/>
      <c r="D142" s="8" t="n"/>
      <c r="E142" s="9" t="n"/>
      <c r="F142" s="9" t="n"/>
      <c r="G142" s="10">
        <f>IF($A142="","",IF($E142=0,"",$F142/$E142))</f>
        <v/>
      </c>
      <c r="H142" s="9" t="n"/>
      <c r="I142" s="11">
        <f>IF($A142="","",IF($F142=0,"",$H142/$F142))</f>
        <v/>
      </c>
      <c r="J142" s="12">
        <f>IF($A142="","",COUNTIFS(Replies!$D$5:$D$204,$A142,Replies!$E$5:$E$204,$B142))</f>
        <v/>
      </c>
      <c r="K142" s="12">
        <f>IF($A142="","",COUNTIFS(Replies!$D$5:$D$204,$A142,Replies!$E$5:$E$204,$B142,Replies!$F$5:$F$204,"Positive"))</f>
        <v/>
      </c>
      <c r="L142" s="13">
        <f>IF($A142="","",IF($J142=0,"Not logged individually",IF(AND($J142=$F142,$K142=$H142),"Matches the reply log","Reply log shows "&amp;$J142&amp;" replies, "&amp;$K142&amp;" positive")))</f>
        <v/>
      </c>
      <c r="M142" s="13">
        <f>IF($A142="","",$A142&amp;"|"&amp;$B142)</f>
        <v/>
      </c>
    </row>
    <row r="143">
      <c r="A143" s="7" t="n"/>
      <c r="B143" s="7" t="n"/>
      <c r="C143" s="7" t="n"/>
      <c r="D143" s="8" t="n"/>
      <c r="E143" s="9" t="n"/>
      <c r="F143" s="9" t="n"/>
      <c r="G143" s="10">
        <f>IF($A143="","",IF($E143=0,"",$F143/$E143))</f>
        <v/>
      </c>
      <c r="H143" s="9" t="n"/>
      <c r="I143" s="11">
        <f>IF($A143="","",IF($F143=0,"",$H143/$F143))</f>
        <v/>
      </c>
      <c r="J143" s="12">
        <f>IF($A143="","",COUNTIFS(Replies!$D$5:$D$204,$A143,Replies!$E$5:$E$204,$B143))</f>
        <v/>
      </c>
      <c r="K143" s="12">
        <f>IF($A143="","",COUNTIFS(Replies!$D$5:$D$204,$A143,Replies!$E$5:$E$204,$B143,Replies!$F$5:$F$204,"Positive"))</f>
        <v/>
      </c>
      <c r="L143" s="13">
        <f>IF($A143="","",IF($J143=0,"Not logged individually",IF(AND($J143=$F143,$K143=$H143),"Matches the reply log","Reply log shows "&amp;$J143&amp;" replies, "&amp;$K143&amp;" positive")))</f>
        <v/>
      </c>
      <c r="M143" s="13">
        <f>IF($A143="","",$A143&amp;"|"&amp;$B143)</f>
        <v/>
      </c>
    </row>
    <row r="144">
      <c r="A144" s="7" t="n"/>
      <c r="B144" s="7" t="n"/>
      <c r="C144" s="7" t="n"/>
      <c r="D144" s="8" t="n"/>
      <c r="E144" s="9" t="n"/>
      <c r="F144" s="9" t="n"/>
      <c r="G144" s="10">
        <f>IF($A144="","",IF($E144=0,"",$F144/$E144))</f>
        <v/>
      </c>
      <c r="H144" s="9" t="n"/>
      <c r="I144" s="11">
        <f>IF($A144="","",IF($F144=0,"",$H144/$F144))</f>
        <v/>
      </c>
      <c r="J144" s="12">
        <f>IF($A144="","",COUNTIFS(Replies!$D$5:$D$204,$A144,Replies!$E$5:$E$204,$B144))</f>
        <v/>
      </c>
      <c r="K144" s="12">
        <f>IF($A144="","",COUNTIFS(Replies!$D$5:$D$204,$A144,Replies!$E$5:$E$204,$B144,Replies!$F$5:$F$204,"Positive"))</f>
        <v/>
      </c>
      <c r="L144" s="13">
        <f>IF($A144="","",IF($J144=0,"Not logged individually",IF(AND($J144=$F144,$K144=$H144),"Matches the reply log","Reply log shows "&amp;$J144&amp;" replies, "&amp;$K144&amp;" positive")))</f>
        <v/>
      </c>
      <c r="M144" s="13">
        <f>IF($A144="","",$A144&amp;"|"&amp;$B144)</f>
        <v/>
      </c>
    </row>
    <row r="145">
      <c r="A145" s="7" t="n"/>
      <c r="B145" s="7" t="n"/>
      <c r="C145" s="7" t="n"/>
      <c r="D145" s="8" t="n"/>
      <c r="E145" s="9" t="n"/>
      <c r="F145" s="9" t="n"/>
      <c r="G145" s="10">
        <f>IF($A145="","",IF($E145=0,"",$F145/$E145))</f>
        <v/>
      </c>
      <c r="H145" s="9" t="n"/>
      <c r="I145" s="11">
        <f>IF($A145="","",IF($F145=0,"",$H145/$F145))</f>
        <v/>
      </c>
      <c r="J145" s="12">
        <f>IF($A145="","",COUNTIFS(Replies!$D$5:$D$204,$A145,Replies!$E$5:$E$204,$B145))</f>
        <v/>
      </c>
      <c r="K145" s="12">
        <f>IF($A145="","",COUNTIFS(Replies!$D$5:$D$204,$A145,Replies!$E$5:$E$204,$B145,Replies!$F$5:$F$204,"Positive"))</f>
        <v/>
      </c>
      <c r="L145" s="13">
        <f>IF($A145="","",IF($J145=0,"Not logged individually",IF(AND($J145=$F145,$K145=$H145),"Matches the reply log","Reply log shows "&amp;$J145&amp;" replies, "&amp;$K145&amp;" positive")))</f>
        <v/>
      </c>
      <c r="M145" s="13">
        <f>IF($A145="","",$A145&amp;"|"&amp;$B145)</f>
        <v/>
      </c>
    </row>
    <row r="146">
      <c r="A146" s="7" t="n"/>
      <c r="B146" s="7" t="n"/>
      <c r="C146" s="7" t="n"/>
      <c r="D146" s="8" t="n"/>
      <c r="E146" s="9" t="n"/>
      <c r="F146" s="9" t="n"/>
      <c r="G146" s="10">
        <f>IF($A146="","",IF($E146=0,"",$F146/$E146))</f>
        <v/>
      </c>
      <c r="H146" s="9" t="n"/>
      <c r="I146" s="11">
        <f>IF($A146="","",IF($F146=0,"",$H146/$F146))</f>
        <v/>
      </c>
      <c r="J146" s="12">
        <f>IF($A146="","",COUNTIFS(Replies!$D$5:$D$204,$A146,Replies!$E$5:$E$204,$B146))</f>
        <v/>
      </c>
      <c r="K146" s="12">
        <f>IF($A146="","",COUNTIFS(Replies!$D$5:$D$204,$A146,Replies!$E$5:$E$204,$B146,Replies!$F$5:$F$204,"Positive"))</f>
        <v/>
      </c>
      <c r="L146" s="13">
        <f>IF($A146="","",IF($J146=0,"Not logged individually",IF(AND($J146=$F146,$K146=$H146),"Matches the reply log","Reply log shows "&amp;$J146&amp;" replies, "&amp;$K146&amp;" positive")))</f>
        <v/>
      </c>
      <c r="M146" s="13">
        <f>IF($A146="","",$A146&amp;"|"&amp;$B146)</f>
        <v/>
      </c>
    </row>
    <row r="147">
      <c r="A147" s="7" t="n"/>
      <c r="B147" s="7" t="n"/>
      <c r="C147" s="7" t="n"/>
      <c r="D147" s="8" t="n"/>
      <c r="E147" s="9" t="n"/>
      <c r="F147" s="9" t="n"/>
      <c r="G147" s="10">
        <f>IF($A147="","",IF($E147=0,"",$F147/$E147))</f>
        <v/>
      </c>
      <c r="H147" s="9" t="n"/>
      <c r="I147" s="11">
        <f>IF($A147="","",IF($F147=0,"",$H147/$F147))</f>
        <v/>
      </c>
      <c r="J147" s="12">
        <f>IF($A147="","",COUNTIFS(Replies!$D$5:$D$204,$A147,Replies!$E$5:$E$204,$B147))</f>
        <v/>
      </c>
      <c r="K147" s="12">
        <f>IF($A147="","",COUNTIFS(Replies!$D$5:$D$204,$A147,Replies!$E$5:$E$204,$B147,Replies!$F$5:$F$204,"Positive"))</f>
        <v/>
      </c>
      <c r="L147" s="13">
        <f>IF($A147="","",IF($J147=0,"Not logged individually",IF(AND($J147=$F147,$K147=$H147),"Matches the reply log","Reply log shows "&amp;$J147&amp;" replies, "&amp;$K147&amp;" positive")))</f>
        <v/>
      </c>
      <c r="M147" s="13">
        <f>IF($A147="","",$A147&amp;"|"&amp;$B147)</f>
        <v/>
      </c>
    </row>
    <row r="148">
      <c r="A148" s="7" t="n"/>
      <c r="B148" s="7" t="n"/>
      <c r="C148" s="7" t="n"/>
      <c r="D148" s="8" t="n"/>
      <c r="E148" s="9" t="n"/>
      <c r="F148" s="9" t="n"/>
      <c r="G148" s="10">
        <f>IF($A148="","",IF($E148=0,"",$F148/$E148))</f>
        <v/>
      </c>
      <c r="H148" s="9" t="n"/>
      <c r="I148" s="11">
        <f>IF($A148="","",IF($F148=0,"",$H148/$F148))</f>
        <v/>
      </c>
      <c r="J148" s="12">
        <f>IF($A148="","",COUNTIFS(Replies!$D$5:$D$204,$A148,Replies!$E$5:$E$204,$B148))</f>
        <v/>
      </c>
      <c r="K148" s="12">
        <f>IF($A148="","",COUNTIFS(Replies!$D$5:$D$204,$A148,Replies!$E$5:$E$204,$B148,Replies!$F$5:$F$204,"Positive"))</f>
        <v/>
      </c>
      <c r="L148" s="13">
        <f>IF($A148="","",IF($J148=0,"Not logged individually",IF(AND($J148=$F148,$K148=$H148),"Matches the reply log","Reply log shows "&amp;$J148&amp;" replies, "&amp;$K148&amp;" positive")))</f>
        <v/>
      </c>
      <c r="M148" s="13">
        <f>IF($A148="","",$A148&amp;"|"&amp;$B148)</f>
        <v/>
      </c>
    </row>
    <row r="149">
      <c r="A149" s="7" t="n"/>
      <c r="B149" s="7" t="n"/>
      <c r="C149" s="7" t="n"/>
      <c r="D149" s="8" t="n"/>
      <c r="E149" s="9" t="n"/>
      <c r="F149" s="9" t="n"/>
      <c r="G149" s="10">
        <f>IF($A149="","",IF($E149=0,"",$F149/$E149))</f>
        <v/>
      </c>
      <c r="H149" s="9" t="n"/>
      <c r="I149" s="11">
        <f>IF($A149="","",IF($F149=0,"",$H149/$F149))</f>
        <v/>
      </c>
      <c r="J149" s="12">
        <f>IF($A149="","",COUNTIFS(Replies!$D$5:$D$204,$A149,Replies!$E$5:$E$204,$B149))</f>
        <v/>
      </c>
      <c r="K149" s="12">
        <f>IF($A149="","",COUNTIFS(Replies!$D$5:$D$204,$A149,Replies!$E$5:$E$204,$B149,Replies!$F$5:$F$204,"Positive"))</f>
        <v/>
      </c>
      <c r="L149" s="13">
        <f>IF($A149="","",IF($J149=0,"Not logged individually",IF(AND($J149=$F149,$K149=$H149),"Matches the reply log","Reply log shows "&amp;$J149&amp;" replies, "&amp;$K149&amp;" positive")))</f>
        <v/>
      </c>
      <c r="M149" s="13">
        <f>IF($A149="","",$A149&amp;"|"&amp;$B149)</f>
        <v/>
      </c>
    </row>
    <row r="150">
      <c r="A150" s="7" t="n"/>
      <c r="B150" s="7" t="n"/>
      <c r="C150" s="7" t="n"/>
      <c r="D150" s="8" t="n"/>
      <c r="E150" s="9" t="n"/>
      <c r="F150" s="9" t="n"/>
      <c r="G150" s="10">
        <f>IF($A150="","",IF($E150=0,"",$F150/$E150))</f>
        <v/>
      </c>
      <c r="H150" s="9" t="n"/>
      <c r="I150" s="11">
        <f>IF($A150="","",IF($F150=0,"",$H150/$F150))</f>
        <v/>
      </c>
      <c r="J150" s="12">
        <f>IF($A150="","",COUNTIFS(Replies!$D$5:$D$204,$A150,Replies!$E$5:$E$204,$B150))</f>
        <v/>
      </c>
      <c r="K150" s="12">
        <f>IF($A150="","",COUNTIFS(Replies!$D$5:$D$204,$A150,Replies!$E$5:$E$204,$B150,Replies!$F$5:$F$204,"Positive"))</f>
        <v/>
      </c>
      <c r="L150" s="13">
        <f>IF($A150="","",IF($J150=0,"Not logged individually",IF(AND($J150=$F150,$K150=$H150),"Matches the reply log","Reply log shows "&amp;$J150&amp;" replies, "&amp;$K150&amp;" positive")))</f>
        <v/>
      </c>
      <c r="M150" s="13">
        <f>IF($A150="","",$A150&amp;"|"&amp;$B150)</f>
        <v/>
      </c>
    </row>
    <row r="151">
      <c r="A151" s="7" t="n"/>
      <c r="B151" s="7" t="n"/>
      <c r="C151" s="7" t="n"/>
      <c r="D151" s="8" t="n"/>
      <c r="E151" s="9" t="n"/>
      <c r="F151" s="9" t="n"/>
      <c r="G151" s="10">
        <f>IF($A151="","",IF($E151=0,"",$F151/$E151))</f>
        <v/>
      </c>
      <c r="H151" s="9" t="n"/>
      <c r="I151" s="11">
        <f>IF($A151="","",IF($F151=0,"",$H151/$F151))</f>
        <v/>
      </c>
      <c r="J151" s="12">
        <f>IF($A151="","",COUNTIFS(Replies!$D$5:$D$204,$A151,Replies!$E$5:$E$204,$B151))</f>
        <v/>
      </c>
      <c r="K151" s="12">
        <f>IF($A151="","",COUNTIFS(Replies!$D$5:$D$204,$A151,Replies!$E$5:$E$204,$B151,Replies!$F$5:$F$204,"Positive"))</f>
        <v/>
      </c>
      <c r="L151" s="13">
        <f>IF($A151="","",IF($J151=0,"Not logged individually",IF(AND($J151=$F151,$K151=$H151),"Matches the reply log","Reply log shows "&amp;$J151&amp;" replies, "&amp;$K151&amp;" positive")))</f>
        <v/>
      </c>
      <c r="M151" s="13">
        <f>IF($A151="","",$A151&amp;"|"&amp;$B151)</f>
        <v/>
      </c>
    </row>
    <row r="152">
      <c r="A152" s="7" t="n"/>
      <c r="B152" s="7" t="n"/>
      <c r="C152" s="7" t="n"/>
      <c r="D152" s="8" t="n"/>
      <c r="E152" s="9" t="n"/>
      <c r="F152" s="9" t="n"/>
      <c r="G152" s="10">
        <f>IF($A152="","",IF($E152=0,"",$F152/$E152))</f>
        <v/>
      </c>
      <c r="H152" s="9" t="n"/>
      <c r="I152" s="11">
        <f>IF($A152="","",IF($F152=0,"",$H152/$F152))</f>
        <v/>
      </c>
      <c r="J152" s="12">
        <f>IF($A152="","",COUNTIFS(Replies!$D$5:$D$204,$A152,Replies!$E$5:$E$204,$B152))</f>
        <v/>
      </c>
      <c r="K152" s="12">
        <f>IF($A152="","",COUNTIFS(Replies!$D$5:$D$204,$A152,Replies!$E$5:$E$204,$B152,Replies!$F$5:$F$204,"Positive"))</f>
        <v/>
      </c>
      <c r="L152" s="13">
        <f>IF($A152="","",IF($J152=0,"Not logged individually",IF(AND($J152=$F152,$K152=$H152),"Matches the reply log","Reply log shows "&amp;$J152&amp;" replies, "&amp;$K152&amp;" positive")))</f>
        <v/>
      </c>
      <c r="M152" s="13">
        <f>IF($A152="","",$A152&amp;"|"&amp;$B152)</f>
        <v/>
      </c>
    </row>
    <row r="153">
      <c r="A153" s="7" t="n"/>
      <c r="B153" s="7" t="n"/>
      <c r="C153" s="7" t="n"/>
      <c r="D153" s="8" t="n"/>
      <c r="E153" s="9" t="n"/>
      <c r="F153" s="9" t="n"/>
      <c r="G153" s="10">
        <f>IF($A153="","",IF($E153=0,"",$F153/$E153))</f>
        <v/>
      </c>
      <c r="H153" s="9" t="n"/>
      <c r="I153" s="11">
        <f>IF($A153="","",IF($F153=0,"",$H153/$F153))</f>
        <v/>
      </c>
      <c r="J153" s="12">
        <f>IF($A153="","",COUNTIFS(Replies!$D$5:$D$204,$A153,Replies!$E$5:$E$204,$B153))</f>
        <v/>
      </c>
      <c r="K153" s="12">
        <f>IF($A153="","",COUNTIFS(Replies!$D$5:$D$204,$A153,Replies!$E$5:$E$204,$B153,Replies!$F$5:$F$204,"Positive"))</f>
        <v/>
      </c>
      <c r="L153" s="13">
        <f>IF($A153="","",IF($J153=0,"Not logged individually",IF(AND($J153=$F153,$K153=$H153),"Matches the reply log","Reply log shows "&amp;$J153&amp;" replies, "&amp;$K153&amp;" positive")))</f>
        <v/>
      </c>
      <c r="M153" s="13">
        <f>IF($A153="","",$A153&amp;"|"&amp;$B153)</f>
        <v/>
      </c>
    </row>
    <row r="154">
      <c r="A154" s="7" t="n"/>
      <c r="B154" s="7" t="n"/>
      <c r="C154" s="7" t="n"/>
      <c r="D154" s="8" t="n"/>
      <c r="E154" s="9" t="n"/>
      <c r="F154" s="9" t="n"/>
      <c r="G154" s="10">
        <f>IF($A154="","",IF($E154=0,"",$F154/$E154))</f>
        <v/>
      </c>
      <c r="H154" s="9" t="n"/>
      <c r="I154" s="11">
        <f>IF($A154="","",IF($F154=0,"",$H154/$F154))</f>
        <v/>
      </c>
      <c r="J154" s="12">
        <f>IF($A154="","",COUNTIFS(Replies!$D$5:$D$204,$A154,Replies!$E$5:$E$204,$B154))</f>
        <v/>
      </c>
      <c r="K154" s="12">
        <f>IF($A154="","",COUNTIFS(Replies!$D$5:$D$204,$A154,Replies!$E$5:$E$204,$B154,Replies!$F$5:$F$204,"Positive"))</f>
        <v/>
      </c>
      <c r="L154" s="13">
        <f>IF($A154="","",IF($J154=0,"Not logged individually",IF(AND($J154=$F154,$K154=$H154),"Matches the reply log","Reply log shows "&amp;$J154&amp;" replies, "&amp;$K154&amp;" positive")))</f>
        <v/>
      </c>
      <c r="M154" s="13">
        <f>IF($A154="","",$A154&amp;"|"&amp;$B154)</f>
        <v/>
      </c>
    </row>
    <row r="155">
      <c r="A155" s="7" t="n"/>
      <c r="B155" s="7" t="n"/>
      <c r="C155" s="7" t="n"/>
      <c r="D155" s="8" t="n"/>
      <c r="E155" s="9" t="n"/>
      <c r="F155" s="9" t="n"/>
      <c r="G155" s="10">
        <f>IF($A155="","",IF($E155=0,"",$F155/$E155))</f>
        <v/>
      </c>
      <c r="H155" s="9" t="n"/>
      <c r="I155" s="11">
        <f>IF($A155="","",IF($F155=0,"",$H155/$F155))</f>
        <v/>
      </c>
      <c r="J155" s="12">
        <f>IF($A155="","",COUNTIFS(Replies!$D$5:$D$204,$A155,Replies!$E$5:$E$204,$B155))</f>
        <v/>
      </c>
      <c r="K155" s="12">
        <f>IF($A155="","",COUNTIFS(Replies!$D$5:$D$204,$A155,Replies!$E$5:$E$204,$B155,Replies!$F$5:$F$204,"Positive"))</f>
        <v/>
      </c>
      <c r="L155" s="13">
        <f>IF($A155="","",IF($J155=0,"Not logged individually",IF(AND($J155=$F155,$K155=$H155),"Matches the reply log","Reply log shows "&amp;$J155&amp;" replies, "&amp;$K155&amp;" positive")))</f>
        <v/>
      </c>
      <c r="M155" s="13">
        <f>IF($A155="","",$A155&amp;"|"&amp;$B155)</f>
        <v/>
      </c>
    </row>
    <row r="156">
      <c r="A156" s="7" t="n"/>
      <c r="B156" s="7" t="n"/>
      <c r="C156" s="7" t="n"/>
      <c r="D156" s="8" t="n"/>
      <c r="E156" s="9" t="n"/>
      <c r="F156" s="9" t="n"/>
      <c r="G156" s="10">
        <f>IF($A156="","",IF($E156=0,"",$F156/$E156))</f>
        <v/>
      </c>
      <c r="H156" s="9" t="n"/>
      <c r="I156" s="11">
        <f>IF($A156="","",IF($F156=0,"",$H156/$F156))</f>
        <v/>
      </c>
      <c r="J156" s="12">
        <f>IF($A156="","",COUNTIFS(Replies!$D$5:$D$204,$A156,Replies!$E$5:$E$204,$B156))</f>
        <v/>
      </c>
      <c r="K156" s="12">
        <f>IF($A156="","",COUNTIFS(Replies!$D$5:$D$204,$A156,Replies!$E$5:$E$204,$B156,Replies!$F$5:$F$204,"Positive"))</f>
        <v/>
      </c>
      <c r="L156" s="13">
        <f>IF($A156="","",IF($J156=0,"Not logged individually",IF(AND($J156=$F156,$K156=$H156),"Matches the reply log","Reply log shows "&amp;$J156&amp;" replies, "&amp;$K156&amp;" positive")))</f>
        <v/>
      </c>
      <c r="M156" s="13">
        <f>IF($A156="","",$A156&amp;"|"&amp;$B156)</f>
        <v/>
      </c>
    </row>
    <row r="157">
      <c r="A157" s="7" t="n"/>
      <c r="B157" s="7" t="n"/>
      <c r="C157" s="7" t="n"/>
      <c r="D157" s="8" t="n"/>
      <c r="E157" s="9" t="n"/>
      <c r="F157" s="9" t="n"/>
      <c r="G157" s="10">
        <f>IF($A157="","",IF($E157=0,"",$F157/$E157))</f>
        <v/>
      </c>
      <c r="H157" s="9" t="n"/>
      <c r="I157" s="11">
        <f>IF($A157="","",IF($F157=0,"",$H157/$F157))</f>
        <v/>
      </c>
      <c r="J157" s="12">
        <f>IF($A157="","",COUNTIFS(Replies!$D$5:$D$204,$A157,Replies!$E$5:$E$204,$B157))</f>
        <v/>
      </c>
      <c r="K157" s="12">
        <f>IF($A157="","",COUNTIFS(Replies!$D$5:$D$204,$A157,Replies!$E$5:$E$204,$B157,Replies!$F$5:$F$204,"Positive"))</f>
        <v/>
      </c>
      <c r="L157" s="13">
        <f>IF($A157="","",IF($J157=0,"Not logged individually",IF(AND($J157=$F157,$K157=$H157),"Matches the reply log","Reply log shows "&amp;$J157&amp;" replies, "&amp;$K157&amp;" positive")))</f>
        <v/>
      </c>
      <c r="M157" s="13">
        <f>IF($A157="","",$A157&amp;"|"&amp;$B157)</f>
        <v/>
      </c>
    </row>
    <row r="158">
      <c r="A158" s="7" t="n"/>
      <c r="B158" s="7" t="n"/>
      <c r="C158" s="7" t="n"/>
      <c r="D158" s="8" t="n"/>
      <c r="E158" s="9" t="n"/>
      <c r="F158" s="9" t="n"/>
      <c r="G158" s="10">
        <f>IF($A158="","",IF($E158=0,"",$F158/$E158))</f>
        <v/>
      </c>
      <c r="H158" s="9" t="n"/>
      <c r="I158" s="11">
        <f>IF($A158="","",IF($F158=0,"",$H158/$F158))</f>
        <v/>
      </c>
      <c r="J158" s="12">
        <f>IF($A158="","",COUNTIFS(Replies!$D$5:$D$204,$A158,Replies!$E$5:$E$204,$B158))</f>
        <v/>
      </c>
      <c r="K158" s="12">
        <f>IF($A158="","",COUNTIFS(Replies!$D$5:$D$204,$A158,Replies!$E$5:$E$204,$B158,Replies!$F$5:$F$204,"Positive"))</f>
        <v/>
      </c>
      <c r="L158" s="13">
        <f>IF($A158="","",IF($J158=0,"Not logged individually",IF(AND($J158=$F158,$K158=$H158),"Matches the reply log","Reply log shows "&amp;$J158&amp;" replies, "&amp;$K158&amp;" positive")))</f>
        <v/>
      </c>
      <c r="M158" s="13">
        <f>IF($A158="","",$A158&amp;"|"&amp;$B158)</f>
        <v/>
      </c>
    </row>
    <row r="159">
      <c r="A159" s="7" t="n"/>
      <c r="B159" s="7" t="n"/>
      <c r="C159" s="7" t="n"/>
      <c r="D159" s="8" t="n"/>
      <c r="E159" s="9" t="n"/>
      <c r="F159" s="9" t="n"/>
      <c r="G159" s="10">
        <f>IF($A159="","",IF($E159=0,"",$F159/$E159))</f>
        <v/>
      </c>
      <c r="H159" s="9" t="n"/>
      <c r="I159" s="11">
        <f>IF($A159="","",IF($F159=0,"",$H159/$F159))</f>
        <v/>
      </c>
      <c r="J159" s="12">
        <f>IF($A159="","",COUNTIFS(Replies!$D$5:$D$204,$A159,Replies!$E$5:$E$204,$B159))</f>
        <v/>
      </c>
      <c r="K159" s="12">
        <f>IF($A159="","",COUNTIFS(Replies!$D$5:$D$204,$A159,Replies!$E$5:$E$204,$B159,Replies!$F$5:$F$204,"Positive"))</f>
        <v/>
      </c>
      <c r="L159" s="13">
        <f>IF($A159="","",IF($J159=0,"Not logged individually",IF(AND($J159=$F159,$K159=$H159),"Matches the reply log","Reply log shows "&amp;$J159&amp;" replies, "&amp;$K159&amp;" positive")))</f>
        <v/>
      </c>
      <c r="M159" s="13">
        <f>IF($A159="","",$A159&amp;"|"&amp;$B159)</f>
        <v/>
      </c>
    </row>
    <row r="160">
      <c r="A160" s="7" t="n"/>
      <c r="B160" s="7" t="n"/>
      <c r="C160" s="7" t="n"/>
      <c r="D160" s="8" t="n"/>
      <c r="E160" s="9" t="n"/>
      <c r="F160" s="9" t="n"/>
      <c r="G160" s="10">
        <f>IF($A160="","",IF($E160=0,"",$F160/$E160))</f>
        <v/>
      </c>
      <c r="H160" s="9" t="n"/>
      <c r="I160" s="11">
        <f>IF($A160="","",IF($F160=0,"",$H160/$F160))</f>
        <v/>
      </c>
      <c r="J160" s="12">
        <f>IF($A160="","",COUNTIFS(Replies!$D$5:$D$204,$A160,Replies!$E$5:$E$204,$B160))</f>
        <v/>
      </c>
      <c r="K160" s="12">
        <f>IF($A160="","",COUNTIFS(Replies!$D$5:$D$204,$A160,Replies!$E$5:$E$204,$B160,Replies!$F$5:$F$204,"Positive"))</f>
        <v/>
      </c>
      <c r="L160" s="13">
        <f>IF($A160="","",IF($J160=0,"Not logged individually",IF(AND($J160=$F160,$K160=$H160),"Matches the reply log","Reply log shows "&amp;$J160&amp;" replies, "&amp;$K160&amp;" positive")))</f>
        <v/>
      </c>
      <c r="M160" s="13">
        <f>IF($A160="","",$A160&amp;"|"&amp;$B160)</f>
        <v/>
      </c>
    </row>
    <row r="161">
      <c r="A161" s="7" t="n"/>
      <c r="B161" s="7" t="n"/>
      <c r="C161" s="7" t="n"/>
      <c r="D161" s="8" t="n"/>
      <c r="E161" s="9" t="n"/>
      <c r="F161" s="9" t="n"/>
      <c r="G161" s="10">
        <f>IF($A161="","",IF($E161=0,"",$F161/$E161))</f>
        <v/>
      </c>
      <c r="H161" s="9" t="n"/>
      <c r="I161" s="11">
        <f>IF($A161="","",IF($F161=0,"",$H161/$F161))</f>
        <v/>
      </c>
      <c r="J161" s="12">
        <f>IF($A161="","",COUNTIFS(Replies!$D$5:$D$204,$A161,Replies!$E$5:$E$204,$B161))</f>
        <v/>
      </c>
      <c r="K161" s="12">
        <f>IF($A161="","",COUNTIFS(Replies!$D$5:$D$204,$A161,Replies!$E$5:$E$204,$B161,Replies!$F$5:$F$204,"Positive"))</f>
        <v/>
      </c>
      <c r="L161" s="13">
        <f>IF($A161="","",IF($J161=0,"Not logged individually",IF(AND($J161=$F161,$K161=$H161),"Matches the reply log","Reply log shows "&amp;$J161&amp;" replies, "&amp;$K161&amp;" positive")))</f>
        <v/>
      </c>
      <c r="M161" s="13">
        <f>IF($A161="","",$A161&amp;"|"&amp;$B161)</f>
        <v/>
      </c>
    </row>
    <row r="162">
      <c r="A162" s="7" t="n"/>
      <c r="B162" s="7" t="n"/>
      <c r="C162" s="7" t="n"/>
      <c r="D162" s="8" t="n"/>
      <c r="E162" s="9" t="n"/>
      <c r="F162" s="9" t="n"/>
      <c r="G162" s="10">
        <f>IF($A162="","",IF($E162=0,"",$F162/$E162))</f>
        <v/>
      </c>
      <c r="H162" s="9" t="n"/>
      <c r="I162" s="11">
        <f>IF($A162="","",IF($F162=0,"",$H162/$F162))</f>
        <v/>
      </c>
      <c r="J162" s="12">
        <f>IF($A162="","",COUNTIFS(Replies!$D$5:$D$204,$A162,Replies!$E$5:$E$204,$B162))</f>
        <v/>
      </c>
      <c r="K162" s="12">
        <f>IF($A162="","",COUNTIFS(Replies!$D$5:$D$204,$A162,Replies!$E$5:$E$204,$B162,Replies!$F$5:$F$204,"Positive"))</f>
        <v/>
      </c>
      <c r="L162" s="13">
        <f>IF($A162="","",IF($J162=0,"Not logged individually",IF(AND($J162=$F162,$K162=$H162),"Matches the reply log","Reply log shows "&amp;$J162&amp;" replies, "&amp;$K162&amp;" positive")))</f>
        <v/>
      </c>
      <c r="M162" s="13">
        <f>IF($A162="","",$A162&amp;"|"&amp;$B162)</f>
        <v/>
      </c>
    </row>
    <row r="163">
      <c r="A163" s="7" t="n"/>
      <c r="B163" s="7" t="n"/>
      <c r="C163" s="7" t="n"/>
      <c r="D163" s="8" t="n"/>
      <c r="E163" s="9" t="n"/>
      <c r="F163" s="9" t="n"/>
      <c r="G163" s="10">
        <f>IF($A163="","",IF($E163=0,"",$F163/$E163))</f>
        <v/>
      </c>
      <c r="H163" s="9" t="n"/>
      <c r="I163" s="11">
        <f>IF($A163="","",IF($F163=0,"",$H163/$F163))</f>
        <v/>
      </c>
      <c r="J163" s="12">
        <f>IF($A163="","",COUNTIFS(Replies!$D$5:$D$204,$A163,Replies!$E$5:$E$204,$B163))</f>
        <v/>
      </c>
      <c r="K163" s="12">
        <f>IF($A163="","",COUNTIFS(Replies!$D$5:$D$204,$A163,Replies!$E$5:$E$204,$B163,Replies!$F$5:$F$204,"Positive"))</f>
        <v/>
      </c>
      <c r="L163" s="13">
        <f>IF($A163="","",IF($J163=0,"Not logged individually",IF(AND($J163=$F163,$K163=$H163),"Matches the reply log","Reply log shows "&amp;$J163&amp;" replies, "&amp;$K163&amp;" positive")))</f>
        <v/>
      </c>
      <c r="M163" s="13">
        <f>IF($A163="","",$A163&amp;"|"&amp;$B163)</f>
        <v/>
      </c>
    </row>
    <row r="164">
      <c r="A164" s="7" t="n"/>
      <c r="B164" s="7" t="n"/>
      <c r="C164" s="7" t="n"/>
      <c r="D164" s="8" t="n"/>
      <c r="E164" s="9" t="n"/>
      <c r="F164" s="9" t="n"/>
      <c r="G164" s="10">
        <f>IF($A164="","",IF($E164=0,"",$F164/$E164))</f>
        <v/>
      </c>
      <c r="H164" s="9" t="n"/>
      <c r="I164" s="11">
        <f>IF($A164="","",IF($F164=0,"",$H164/$F164))</f>
        <v/>
      </c>
      <c r="J164" s="12">
        <f>IF($A164="","",COUNTIFS(Replies!$D$5:$D$204,$A164,Replies!$E$5:$E$204,$B164))</f>
        <v/>
      </c>
      <c r="K164" s="12">
        <f>IF($A164="","",COUNTIFS(Replies!$D$5:$D$204,$A164,Replies!$E$5:$E$204,$B164,Replies!$F$5:$F$204,"Positive"))</f>
        <v/>
      </c>
      <c r="L164" s="13">
        <f>IF($A164="","",IF($J164=0,"Not logged individually",IF(AND($J164=$F164,$K164=$H164),"Matches the reply log","Reply log shows "&amp;$J164&amp;" replies, "&amp;$K164&amp;" positive")))</f>
        <v/>
      </c>
      <c r="M164" s="13">
        <f>IF($A164="","",$A164&amp;"|"&amp;$B164)</f>
        <v/>
      </c>
    </row>
    <row r="165">
      <c r="A165" s="7" t="n"/>
      <c r="B165" s="7" t="n"/>
      <c r="C165" s="7" t="n"/>
      <c r="D165" s="8" t="n"/>
      <c r="E165" s="9" t="n"/>
      <c r="F165" s="9" t="n"/>
      <c r="G165" s="10">
        <f>IF($A165="","",IF($E165=0,"",$F165/$E165))</f>
        <v/>
      </c>
      <c r="H165" s="9" t="n"/>
      <c r="I165" s="11">
        <f>IF($A165="","",IF($F165=0,"",$H165/$F165))</f>
        <v/>
      </c>
      <c r="J165" s="12">
        <f>IF($A165="","",COUNTIFS(Replies!$D$5:$D$204,$A165,Replies!$E$5:$E$204,$B165))</f>
        <v/>
      </c>
      <c r="K165" s="12">
        <f>IF($A165="","",COUNTIFS(Replies!$D$5:$D$204,$A165,Replies!$E$5:$E$204,$B165,Replies!$F$5:$F$204,"Positive"))</f>
        <v/>
      </c>
      <c r="L165" s="13">
        <f>IF($A165="","",IF($J165=0,"Not logged individually",IF(AND($J165=$F165,$K165=$H165),"Matches the reply log","Reply log shows "&amp;$J165&amp;" replies, "&amp;$K165&amp;" positive")))</f>
        <v/>
      </c>
      <c r="M165" s="13">
        <f>IF($A165="","",$A165&amp;"|"&amp;$B165)</f>
        <v/>
      </c>
    </row>
    <row r="166">
      <c r="A166" s="7" t="n"/>
      <c r="B166" s="7" t="n"/>
      <c r="C166" s="7" t="n"/>
      <c r="D166" s="8" t="n"/>
      <c r="E166" s="9" t="n"/>
      <c r="F166" s="9" t="n"/>
      <c r="G166" s="10">
        <f>IF($A166="","",IF($E166=0,"",$F166/$E166))</f>
        <v/>
      </c>
      <c r="H166" s="9" t="n"/>
      <c r="I166" s="11">
        <f>IF($A166="","",IF($F166=0,"",$H166/$F166))</f>
        <v/>
      </c>
      <c r="J166" s="12">
        <f>IF($A166="","",COUNTIFS(Replies!$D$5:$D$204,$A166,Replies!$E$5:$E$204,$B166))</f>
        <v/>
      </c>
      <c r="K166" s="12">
        <f>IF($A166="","",COUNTIFS(Replies!$D$5:$D$204,$A166,Replies!$E$5:$E$204,$B166,Replies!$F$5:$F$204,"Positive"))</f>
        <v/>
      </c>
      <c r="L166" s="13">
        <f>IF($A166="","",IF($J166=0,"Not logged individually",IF(AND($J166=$F166,$K166=$H166),"Matches the reply log","Reply log shows "&amp;$J166&amp;" replies, "&amp;$K166&amp;" positive")))</f>
        <v/>
      </c>
      <c r="M166" s="13">
        <f>IF($A166="","",$A166&amp;"|"&amp;$B166)</f>
        <v/>
      </c>
    </row>
    <row r="167">
      <c r="A167" s="7" t="n"/>
      <c r="B167" s="7" t="n"/>
      <c r="C167" s="7" t="n"/>
      <c r="D167" s="8" t="n"/>
      <c r="E167" s="9" t="n"/>
      <c r="F167" s="9" t="n"/>
      <c r="G167" s="10">
        <f>IF($A167="","",IF($E167=0,"",$F167/$E167))</f>
        <v/>
      </c>
      <c r="H167" s="9" t="n"/>
      <c r="I167" s="11">
        <f>IF($A167="","",IF($F167=0,"",$H167/$F167))</f>
        <v/>
      </c>
      <c r="J167" s="12">
        <f>IF($A167="","",COUNTIFS(Replies!$D$5:$D$204,$A167,Replies!$E$5:$E$204,$B167))</f>
        <v/>
      </c>
      <c r="K167" s="12">
        <f>IF($A167="","",COUNTIFS(Replies!$D$5:$D$204,$A167,Replies!$E$5:$E$204,$B167,Replies!$F$5:$F$204,"Positive"))</f>
        <v/>
      </c>
      <c r="L167" s="13">
        <f>IF($A167="","",IF($J167=0,"Not logged individually",IF(AND($J167=$F167,$K167=$H167),"Matches the reply log","Reply log shows "&amp;$J167&amp;" replies, "&amp;$K167&amp;" positive")))</f>
        <v/>
      </c>
      <c r="M167" s="13">
        <f>IF($A167="","",$A167&amp;"|"&amp;$B167)</f>
        <v/>
      </c>
    </row>
    <row r="168">
      <c r="A168" s="7" t="n"/>
      <c r="B168" s="7" t="n"/>
      <c r="C168" s="7" t="n"/>
      <c r="D168" s="8" t="n"/>
      <c r="E168" s="9" t="n"/>
      <c r="F168" s="9" t="n"/>
      <c r="G168" s="10">
        <f>IF($A168="","",IF($E168=0,"",$F168/$E168))</f>
        <v/>
      </c>
      <c r="H168" s="9" t="n"/>
      <c r="I168" s="11">
        <f>IF($A168="","",IF($F168=0,"",$H168/$F168))</f>
        <v/>
      </c>
      <c r="J168" s="12">
        <f>IF($A168="","",COUNTIFS(Replies!$D$5:$D$204,$A168,Replies!$E$5:$E$204,$B168))</f>
        <v/>
      </c>
      <c r="K168" s="12">
        <f>IF($A168="","",COUNTIFS(Replies!$D$5:$D$204,$A168,Replies!$E$5:$E$204,$B168,Replies!$F$5:$F$204,"Positive"))</f>
        <v/>
      </c>
      <c r="L168" s="13">
        <f>IF($A168="","",IF($J168=0,"Not logged individually",IF(AND($J168=$F168,$K168=$H168),"Matches the reply log","Reply log shows "&amp;$J168&amp;" replies, "&amp;$K168&amp;" positive")))</f>
        <v/>
      </c>
      <c r="M168" s="13">
        <f>IF($A168="","",$A168&amp;"|"&amp;$B168)</f>
        <v/>
      </c>
    </row>
    <row r="169">
      <c r="A169" s="7" t="n"/>
      <c r="B169" s="7" t="n"/>
      <c r="C169" s="7" t="n"/>
      <c r="D169" s="8" t="n"/>
      <c r="E169" s="9" t="n"/>
      <c r="F169" s="9" t="n"/>
      <c r="G169" s="10">
        <f>IF($A169="","",IF($E169=0,"",$F169/$E169))</f>
        <v/>
      </c>
      <c r="H169" s="9" t="n"/>
      <c r="I169" s="11">
        <f>IF($A169="","",IF($F169=0,"",$H169/$F169))</f>
        <v/>
      </c>
      <c r="J169" s="12">
        <f>IF($A169="","",COUNTIFS(Replies!$D$5:$D$204,$A169,Replies!$E$5:$E$204,$B169))</f>
        <v/>
      </c>
      <c r="K169" s="12">
        <f>IF($A169="","",COUNTIFS(Replies!$D$5:$D$204,$A169,Replies!$E$5:$E$204,$B169,Replies!$F$5:$F$204,"Positive"))</f>
        <v/>
      </c>
      <c r="L169" s="13">
        <f>IF($A169="","",IF($J169=0,"Not logged individually",IF(AND($J169=$F169,$K169=$H169),"Matches the reply log","Reply log shows "&amp;$J169&amp;" replies, "&amp;$K169&amp;" positive")))</f>
        <v/>
      </c>
      <c r="M169" s="13">
        <f>IF($A169="","",$A169&amp;"|"&amp;$B169)</f>
        <v/>
      </c>
    </row>
    <row r="170">
      <c r="A170" s="7" t="n"/>
      <c r="B170" s="7" t="n"/>
      <c r="C170" s="7" t="n"/>
      <c r="D170" s="8" t="n"/>
      <c r="E170" s="9" t="n"/>
      <c r="F170" s="9" t="n"/>
      <c r="G170" s="10">
        <f>IF($A170="","",IF($E170=0,"",$F170/$E170))</f>
        <v/>
      </c>
      <c r="H170" s="9" t="n"/>
      <c r="I170" s="11">
        <f>IF($A170="","",IF($F170=0,"",$H170/$F170))</f>
        <v/>
      </c>
      <c r="J170" s="12">
        <f>IF($A170="","",COUNTIFS(Replies!$D$5:$D$204,$A170,Replies!$E$5:$E$204,$B170))</f>
        <v/>
      </c>
      <c r="K170" s="12">
        <f>IF($A170="","",COUNTIFS(Replies!$D$5:$D$204,$A170,Replies!$E$5:$E$204,$B170,Replies!$F$5:$F$204,"Positive"))</f>
        <v/>
      </c>
      <c r="L170" s="13">
        <f>IF($A170="","",IF($J170=0,"Not logged individually",IF(AND($J170=$F170,$K170=$H170),"Matches the reply log","Reply log shows "&amp;$J170&amp;" replies, "&amp;$K170&amp;" positive")))</f>
        <v/>
      </c>
      <c r="M170" s="13">
        <f>IF($A170="","",$A170&amp;"|"&amp;$B170)</f>
        <v/>
      </c>
    </row>
    <row r="171">
      <c r="A171" s="7" t="n"/>
      <c r="B171" s="7" t="n"/>
      <c r="C171" s="7" t="n"/>
      <c r="D171" s="8" t="n"/>
      <c r="E171" s="9" t="n"/>
      <c r="F171" s="9" t="n"/>
      <c r="G171" s="10">
        <f>IF($A171="","",IF($E171=0,"",$F171/$E171))</f>
        <v/>
      </c>
      <c r="H171" s="9" t="n"/>
      <c r="I171" s="11">
        <f>IF($A171="","",IF($F171=0,"",$H171/$F171))</f>
        <v/>
      </c>
      <c r="J171" s="12">
        <f>IF($A171="","",COUNTIFS(Replies!$D$5:$D$204,$A171,Replies!$E$5:$E$204,$B171))</f>
        <v/>
      </c>
      <c r="K171" s="12">
        <f>IF($A171="","",COUNTIFS(Replies!$D$5:$D$204,$A171,Replies!$E$5:$E$204,$B171,Replies!$F$5:$F$204,"Positive"))</f>
        <v/>
      </c>
      <c r="L171" s="13">
        <f>IF($A171="","",IF($J171=0,"Not logged individually",IF(AND($J171=$F171,$K171=$H171),"Matches the reply log","Reply log shows "&amp;$J171&amp;" replies, "&amp;$K171&amp;" positive")))</f>
        <v/>
      </c>
      <c r="M171" s="13">
        <f>IF($A171="","",$A171&amp;"|"&amp;$B171)</f>
        <v/>
      </c>
    </row>
    <row r="172">
      <c r="A172" s="7" t="n"/>
      <c r="B172" s="7" t="n"/>
      <c r="C172" s="7" t="n"/>
      <c r="D172" s="8" t="n"/>
      <c r="E172" s="9" t="n"/>
      <c r="F172" s="9" t="n"/>
      <c r="G172" s="10">
        <f>IF($A172="","",IF($E172=0,"",$F172/$E172))</f>
        <v/>
      </c>
      <c r="H172" s="9" t="n"/>
      <c r="I172" s="11">
        <f>IF($A172="","",IF($F172=0,"",$H172/$F172))</f>
        <v/>
      </c>
      <c r="J172" s="12">
        <f>IF($A172="","",COUNTIFS(Replies!$D$5:$D$204,$A172,Replies!$E$5:$E$204,$B172))</f>
        <v/>
      </c>
      <c r="K172" s="12">
        <f>IF($A172="","",COUNTIFS(Replies!$D$5:$D$204,$A172,Replies!$E$5:$E$204,$B172,Replies!$F$5:$F$204,"Positive"))</f>
        <v/>
      </c>
      <c r="L172" s="13">
        <f>IF($A172="","",IF($J172=0,"Not logged individually",IF(AND($J172=$F172,$K172=$H172),"Matches the reply log","Reply log shows "&amp;$J172&amp;" replies, "&amp;$K172&amp;" positive")))</f>
        <v/>
      </c>
      <c r="M172" s="13">
        <f>IF($A172="","",$A172&amp;"|"&amp;$B172)</f>
        <v/>
      </c>
    </row>
    <row r="173">
      <c r="A173" s="7" t="n"/>
      <c r="B173" s="7" t="n"/>
      <c r="C173" s="7" t="n"/>
      <c r="D173" s="8" t="n"/>
      <c r="E173" s="9" t="n"/>
      <c r="F173" s="9" t="n"/>
      <c r="G173" s="10">
        <f>IF($A173="","",IF($E173=0,"",$F173/$E173))</f>
        <v/>
      </c>
      <c r="H173" s="9" t="n"/>
      <c r="I173" s="11">
        <f>IF($A173="","",IF($F173=0,"",$H173/$F173))</f>
        <v/>
      </c>
      <c r="J173" s="12">
        <f>IF($A173="","",COUNTIFS(Replies!$D$5:$D$204,$A173,Replies!$E$5:$E$204,$B173))</f>
        <v/>
      </c>
      <c r="K173" s="12">
        <f>IF($A173="","",COUNTIFS(Replies!$D$5:$D$204,$A173,Replies!$E$5:$E$204,$B173,Replies!$F$5:$F$204,"Positive"))</f>
        <v/>
      </c>
      <c r="L173" s="13">
        <f>IF($A173="","",IF($J173=0,"Not logged individually",IF(AND($J173=$F173,$K173=$H173),"Matches the reply log","Reply log shows "&amp;$J173&amp;" replies, "&amp;$K173&amp;" positive")))</f>
        <v/>
      </c>
      <c r="M173" s="13">
        <f>IF($A173="","",$A173&amp;"|"&amp;$B173)</f>
        <v/>
      </c>
    </row>
    <row r="174">
      <c r="A174" s="7" t="n"/>
      <c r="B174" s="7" t="n"/>
      <c r="C174" s="7" t="n"/>
      <c r="D174" s="8" t="n"/>
      <c r="E174" s="9" t="n"/>
      <c r="F174" s="9" t="n"/>
      <c r="G174" s="10">
        <f>IF($A174="","",IF($E174=0,"",$F174/$E174))</f>
        <v/>
      </c>
      <c r="H174" s="9" t="n"/>
      <c r="I174" s="11">
        <f>IF($A174="","",IF($F174=0,"",$H174/$F174))</f>
        <v/>
      </c>
      <c r="J174" s="12">
        <f>IF($A174="","",COUNTIFS(Replies!$D$5:$D$204,$A174,Replies!$E$5:$E$204,$B174))</f>
        <v/>
      </c>
      <c r="K174" s="12">
        <f>IF($A174="","",COUNTIFS(Replies!$D$5:$D$204,$A174,Replies!$E$5:$E$204,$B174,Replies!$F$5:$F$204,"Positive"))</f>
        <v/>
      </c>
      <c r="L174" s="13">
        <f>IF($A174="","",IF($J174=0,"Not logged individually",IF(AND($J174=$F174,$K174=$H174),"Matches the reply log","Reply log shows "&amp;$J174&amp;" replies, "&amp;$K174&amp;" positive")))</f>
        <v/>
      </c>
      <c r="M174" s="13">
        <f>IF($A174="","",$A174&amp;"|"&amp;$B174)</f>
        <v/>
      </c>
    </row>
    <row r="175">
      <c r="A175" s="7" t="n"/>
      <c r="B175" s="7" t="n"/>
      <c r="C175" s="7" t="n"/>
      <c r="D175" s="8" t="n"/>
      <c r="E175" s="9" t="n"/>
      <c r="F175" s="9" t="n"/>
      <c r="G175" s="10">
        <f>IF($A175="","",IF($E175=0,"",$F175/$E175))</f>
        <v/>
      </c>
      <c r="H175" s="9" t="n"/>
      <c r="I175" s="11">
        <f>IF($A175="","",IF($F175=0,"",$H175/$F175))</f>
        <v/>
      </c>
      <c r="J175" s="12">
        <f>IF($A175="","",COUNTIFS(Replies!$D$5:$D$204,$A175,Replies!$E$5:$E$204,$B175))</f>
        <v/>
      </c>
      <c r="K175" s="12">
        <f>IF($A175="","",COUNTIFS(Replies!$D$5:$D$204,$A175,Replies!$E$5:$E$204,$B175,Replies!$F$5:$F$204,"Positive"))</f>
        <v/>
      </c>
      <c r="L175" s="13">
        <f>IF($A175="","",IF($J175=0,"Not logged individually",IF(AND($J175=$F175,$K175=$H175),"Matches the reply log","Reply log shows "&amp;$J175&amp;" replies, "&amp;$K175&amp;" positive")))</f>
        <v/>
      </c>
      <c r="M175" s="13">
        <f>IF($A175="","",$A175&amp;"|"&amp;$B175)</f>
        <v/>
      </c>
    </row>
    <row r="176">
      <c r="A176" s="7" t="n"/>
      <c r="B176" s="7" t="n"/>
      <c r="C176" s="7" t="n"/>
      <c r="D176" s="8" t="n"/>
      <c r="E176" s="9" t="n"/>
      <c r="F176" s="9" t="n"/>
      <c r="G176" s="10">
        <f>IF($A176="","",IF($E176=0,"",$F176/$E176))</f>
        <v/>
      </c>
      <c r="H176" s="9" t="n"/>
      <c r="I176" s="11">
        <f>IF($A176="","",IF($F176=0,"",$H176/$F176))</f>
        <v/>
      </c>
      <c r="J176" s="12">
        <f>IF($A176="","",COUNTIFS(Replies!$D$5:$D$204,$A176,Replies!$E$5:$E$204,$B176))</f>
        <v/>
      </c>
      <c r="K176" s="12">
        <f>IF($A176="","",COUNTIFS(Replies!$D$5:$D$204,$A176,Replies!$E$5:$E$204,$B176,Replies!$F$5:$F$204,"Positive"))</f>
        <v/>
      </c>
      <c r="L176" s="13">
        <f>IF($A176="","",IF($J176=0,"Not logged individually",IF(AND($J176=$F176,$K176=$H176),"Matches the reply log","Reply log shows "&amp;$J176&amp;" replies, "&amp;$K176&amp;" positive")))</f>
        <v/>
      </c>
      <c r="M176" s="13">
        <f>IF($A176="","",$A176&amp;"|"&amp;$B176)</f>
        <v/>
      </c>
    </row>
    <row r="177">
      <c r="A177" s="7" t="n"/>
      <c r="B177" s="7" t="n"/>
      <c r="C177" s="7" t="n"/>
      <c r="D177" s="8" t="n"/>
      <c r="E177" s="9" t="n"/>
      <c r="F177" s="9" t="n"/>
      <c r="G177" s="10">
        <f>IF($A177="","",IF($E177=0,"",$F177/$E177))</f>
        <v/>
      </c>
      <c r="H177" s="9" t="n"/>
      <c r="I177" s="11">
        <f>IF($A177="","",IF($F177=0,"",$H177/$F177))</f>
        <v/>
      </c>
      <c r="J177" s="12">
        <f>IF($A177="","",COUNTIFS(Replies!$D$5:$D$204,$A177,Replies!$E$5:$E$204,$B177))</f>
        <v/>
      </c>
      <c r="K177" s="12">
        <f>IF($A177="","",COUNTIFS(Replies!$D$5:$D$204,$A177,Replies!$E$5:$E$204,$B177,Replies!$F$5:$F$204,"Positive"))</f>
        <v/>
      </c>
      <c r="L177" s="13">
        <f>IF($A177="","",IF($J177=0,"Not logged individually",IF(AND($J177=$F177,$K177=$H177),"Matches the reply log","Reply log shows "&amp;$J177&amp;" replies, "&amp;$K177&amp;" positive")))</f>
        <v/>
      </c>
      <c r="M177" s="13">
        <f>IF($A177="","",$A177&amp;"|"&amp;$B177)</f>
        <v/>
      </c>
    </row>
    <row r="178">
      <c r="A178" s="7" t="n"/>
      <c r="B178" s="7" t="n"/>
      <c r="C178" s="7" t="n"/>
      <c r="D178" s="8" t="n"/>
      <c r="E178" s="9" t="n"/>
      <c r="F178" s="9" t="n"/>
      <c r="G178" s="10">
        <f>IF($A178="","",IF($E178=0,"",$F178/$E178))</f>
        <v/>
      </c>
      <c r="H178" s="9" t="n"/>
      <c r="I178" s="11">
        <f>IF($A178="","",IF($F178=0,"",$H178/$F178))</f>
        <v/>
      </c>
      <c r="J178" s="12">
        <f>IF($A178="","",COUNTIFS(Replies!$D$5:$D$204,$A178,Replies!$E$5:$E$204,$B178))</f>
        <v/>
      </c>
      <c r="K178" s="12">
        <f>IF($A178="","",COUNTIFS(Replies!$D$5:$D$204,$A178,Replies!$E$5:$E$204,$B178,Replies!$F$5:$F$204,"Positive"))</f>
        <v/>
      </c>
      <c r="L178" s="13">
        <f>IF($A178="","",IF($J178=0,"Not logged individually",IF(AND($J178=$F178,$K178=$H178),"Matches the reply log","Reply log shows "&amp;$J178&amp;" replies, "&amp;$K178&amp;" positive")))</f>
        <v/>
      </c>
      <c r="M178" s="13">
        <f>IF($A178="","",$A178&amp;"|"&amp;$B178)</f>
        <v/>
      </c>
    </row>
    <row r="179">
      <c r="A179" s="7" t="n"/>
      <c r="B179" s="7" t="n"/>
      <c r="C179" s="7" t="n"/>
      <c r="D179" s="8" t="n"/>
      <c r="E179" s="9" t="n"/>
      <c r="F179" s="9" t="n"/>
      <c r="G179" s="10">
        <f>IF($A179="","",IF($E179=0,"",$F179/$E179))</f>
        <v/>
      </c>
      <c r="H179" s="9" t="n"/>
      <c r="I179" s="11">
        <f>IF($A179="","",IF($F179=0,"",$H179/$F179))</f>
        <v/>
      </c>
      <c r="J179" s="12">
        <f>IF($A179="","",COUNTIFS(Replies!$D$5:$D$204,$A179,Replies!$E$5:$E$204,$B179))</f>
        <v/>
      </c>
      <c r="K179" s="12">
        <f>IF($A179="","",COUNTIFS(Replies!$D$5:$D$204,$A179,Replies!$E$5:$E$204,$B179,Replies!$F$5:$F$204,"Positive"))</f>
        <v/>
      </c>
      <c r="L179" s="13">
        <f>IF($A179="","",IF($J179=0,"Not logged individually",IF(AND($J179=$F179,$K179=$H179),"Matches the reply log","Reply log shows "&amp;$J179&amp;" replies, "&amp;$K179&amp;" positive")))</f>
        <v/>
      </c>
      <c r="M179" s="13">
        <f>IF($A179="","",$A179&amp;"|"&amp;$B179)</f>
        <v/>
      </c>
    </row>
    <row r="180">
      <c r="A180" s="7" t="n"/>
      <c r="B180" s="7" t="n"/>
      <c r="C180" s="7" t="n"/>
      <c r="D180" s="8" t="n"/>
      <c r="E180" s="9" t="n"/>
      <c r="F180" s="9" t="n"/>
      <c r="G180" s="10">
        <f>IF($A180="","",IF($E180=0,"",$F180/$E180))</f>
        <v/>
      </c>
      <c r="H180" s="9" t="n"/>
      <c r="I180" s="11">
        <f>IF($A180="","",IF($F180=0,"",$H180/$F180))</f>
        <v/>
      </c>
      <c r="J180" s="12">
        <f>IF($A180="","",COUNTIFS(Replies!$D$5:$D$204,$A180,Replies!$E$5:$E$204,$B180))</f>
        <v/>
      </c>
      <c r="K180" s="12">
        <f>IF($A180="","",COUNTIFS(Replies!$D$5:$D$204,$A180,Replies!$E$5:$E$204,$B180,Replies!$F$5:$F$204,"Positive"))</f>
        <v/>
      </c>
      <c r="L180" s="13">
        <f>IF($A180="","",IF($J180=0,"Not logged individually",IF(AND($J180=$F180,$K180=$H180),"Matches the reply log","Reply log shows "&amp;$J180&amp;" replies, "&amp;$K180&amp;" positive")))</f>
        <v/>
      </c>
      <c r="M180" s="13">
        <f>IF($A180="","",$A180&amp;"|"&amp;$B180)</f>
        <v/>
      </c>
    </row>
    <row r="181">
      <c r="A181" s="7" t="n"/>
      <c r="B181" s="7" t="n"/>
      <c r="C181" s="7" t="n"/>
      <c r="D181" s="8" t="n"/>
      <c r="E181" s="9" t="n"/>
      <c r="F181" s="9" t="n"/>
      <c r="G181" s="10">
        <f>IF($A181="","",IF($E181=0,"",$F181/$E181))</f>
        <v/>
      </c>
      <c r="H181" s="9" t="n"/>
      <c r="I181" s="11">
        <f>IF($A181="","",IF($F181=0,"",$H181/$F181))</f>
        <v/>
      </c>
      <c r="J181" s="12">
        <f>IF($A181="","",COUNTIFS(Replies!$D$5:$D$204,$A181,Replies!$E$5:$E$204,$B181))</f>
        <v/>
      </c>
      <c r="K181" s="12">
        <f>IF($A181="","",COUNTIFS(Replies!$D$5:$D$204,$A181,Replies!$E$5:$E$204,$B181,Replies!$F$5:$F$204,"Positive"))</f>
        <v/>
      </c>
      <c r="L181" s="13">
        <f>IF($A181="","",IF($J181=0,"Not logged individually",IF(AND($J181=$F181,$K181=$H181),"Matches the reply log","Reply log shows "&amp;$J181&amp;" replies, "&amp;$K181&amp;" positive")))</f>
        <v/>
      </c>
      <c r="M181" s="13">
        <f>IF($A181="","",$A181&amp;"|"&amp;$B181)</f>
        <v/>
      </c>
    </row>
    <row r="182">
      <c r="A182" s="7" t="n"/>
      <c r="B182" s="7" t="n"/>
      <c r="C182" s="7" t="n"/>
      <c r="D182" s="8" t="n"/>
      <c r="E182" s="9" t="n"/>
      <c r="F182" s="9" t="n"/>
      <c r="G182" s="10">
        <f>IF($A182="","",IF($E182=0,"",$F182/$E182))</f>
        <v/>
      </c>
      <c r="H182" s="9" t="n"/>
      <c r="I182" s="11">
        <f>IF($A182="","",IF($F182=0,"",$H182/$F182))</f>
        <v/>
      </c>
      <c r="J182" s="12">
        <f>IF($A182="","",COUNTIFS(Replies!$D$5:$D$204,$A182,Replies!$E$5:$E$204,$B182))</f>
        <v/>
      </c>
      <c r="K182" s="12">
        <f>IF($A182="","",COUNTIFS(Replies!$D$5:$D$204,$A182,Replies!$E$5:$E$204,$B182,Replies!$F$5:$F$204,"Positive"))</f>
        <v/>
      </c>
      <c r="L182" s="13">
        <f>IF($A182="","",IF($J182=0,"Not logged individually",IF(AND($J182=$F182,$K182=$H182),"Matches the reply log","Reply log shows "&amp;$J182&amp;" replies, "&amp;$K182&amp;" positive")))</f>
        <v/>
      </c>
      <c r="M182" s="13">
        <f>IF($A182="","",$A182&amp;"|"&amp;$B182)</f>
        <v/>
      </c>
    </row>
    <row r="183">
      <c r="A183" s="7" t="n"/>
      <c r="B183" s="7" t="n"/>
      <c r="C183" s="7" t="n"/>
      <c r="D183" s="8" t="n"/>
      <c r="E183" s="9" t="n"/>
      <c r="F183" s="9" t="n"/>
      <c r="G183" s="10">
        <f>IF($A183="","",IF($E183=0,"",$F183/$E183))</f>
        <v/>
      </c>
      <c r="H183" s="9" t="n"/>
      <c r="I183" s="11">
        <f>IF($A183="","",IF($F183=0,"",$H183/$F183))</f>
        <v/>
      </c>
      <c r="J183" s="12">
        <f>IF($A183="","",COUNTIFS(Replies!$D$5:$D$204,$A183,Replies!$E$5:$E$204,$B183))</f>
        <v/>
      </c>
      <c r="K183" s="12">
        <f>IF($A183="","",COUNTIFS(Replies!$D$5:$D$204,$A183,Replies!$E$5:$E$204,$B183,Replies!$F$5:$F$204,"Positive"))</f>
        <v/>
      </c>
      <c r="L183" s="13">
        <f>IF($A183="","",IF($J183=0,"Not logged individually",IF(AND($J183=$F183,$K183=$H183),"Matches the reply log","Reply log shows "&amp;$J183&amp;" replies, "&amp;$K183&amp;" positive")))</f>
        <v/>
      </c>
      <c r="M183" s="13">
        <f>IF($A183="","",$A183&amp;"|"&amp;$B183)</f>
        <v/>
      </c>
    </row>
    <row r="184">
      <c r="A184" s="7" t="n"/>
      <c r="B184" s="7" t="n"/>
      <c r="C184" s="7" t="n"/>
      <c r="D184" s="8" t="n"/>
      <c r="E184" s="9" t="n"/>
      <c r="F184" s="9" t="n"/>
      <c r="G184" s="10">
        <f>IF($A184="","",IF($E184=0,"",$F184/$E184))</f>
        <v/>
      </c>
      <c r="H184" s="9" t="n"/>
      <c r="I184" s="11">
        <f>IF($A184="","",IF($F184=0,"",$H184/$F184))</f>
        <v/>
      </c>
      <c r="J184" s="12">
        <f>IF($A184="","",COUNTIFS(Replies!$D$5:$D$204,$A184,Replies!$E$5:$E$204,$B184))</f>
        <v/>
      </c>
      <c r="K184" s="12">
        <f>IF($A184="","",COUNTIFS(Replies!$D$5:$D$204,$A184,Replies!$E$5:$E$204,$B184,Replies!$F$5:$F$204,"Positive"))</f>
        <v/>
      </c>
      <c r="L184" s="13">
        <f>IF($A184="","",IF($J184=0,"Not logged individually",IF(AND($J184=$F184,$K184=$H184),"Matches the reply log","Reply log shows "&amp;$J184&amp;" replies, "&amp;$K184&amp;" positive")))</f>
        <v/>
      </c>
      <c r="M184" s="13">
        <f>IF($A184="","",$A184&amp;"|"&amp;$B184)</f>
        <v/>
      </c>
    </row>
    <row r="185">
      <c r="A185" s="7" t="n"/>
      <c r="B185" s="7" t="n"/>
      <c r="C185" s="7" t="n"/>
      <c r="D185" s="8" t="n"/>
      <c r="E185" s="9" t="n"/>
      <c r="F185" s="9" t="n"/>
      <c r="G185" s="10">
        <f>IF($A185="","",IF($E185=0,"",$F185/$E185))</f>
        <v/>
      </c>
      <c r="H185" s="9" t="n"/>
      <c r="I185" s="11">
        <f>IF($A185="","",IF($F185=0,"",$H185/$F185))</f>
        <v/>
      </c>
      <c r="J185" s="12">
        <f>IF($A185="","",COUNTIFS(Replies!$D$5:$D$204,$A185,Replies!$E$5:$E$204,$B185))</f>
        <v/>
      </c>
      <c r="K185" s="12">
        <f>IF($A185="","",COUNTIFS(Replies!$D$5:$D$204,$A185,Replies!$E$5:$E$204,$B185,Replies!$F$5:$F$204,"Positive"))</f>
        <v/>
      </c>
      <c r="L185" s="13">
        <f>IF($A185="","",IF($J185=0,"Not logged individually",IF(AND($J185=$F185,$K185=$H185),"Matches the reply log","Reply log shows "&amp;$J185&amp;" replies, "&amp;$K185&amp;" positive")))</f>
        <v/>
      </c>
      <c r="M185" s="13">
        <f>IF($A185="","",$A185&amp;"|"&amp;$B185)</f>
        <v/>
      </c>
    </row>
    <row r="186">
      <c r="A186" s="7" t="n"/>
      <c r="B186" s="7" t="n"/>
      <c r="C186" s="7" t="n"/>
      <c r="D186" s="8" t="n"/>
      <c r="E186" s="9" t="n"/>
      <c r="F186" s="9" t="n"/>
      <c r="G186" s="10">
        <f>IF($A186="","",IF($E186=0,"",$F186/$E186))</f>
        <v/>
      </c>
      <c r="H186" s="9" t="n"/>
      <c r="I186" s="11">
        <f>IF($A186="","",IF($F186=0,"",$H186/$F186))</f>
        <v/>
      </c>
      <c r="J186" s="12">
        <f>IF($A186="","",COUNTIFS(Replies!$D$5:$D$204,$A186,Replies!$E$5:$E$204,$B186))</f>
        <v/>
      </c>
      <c r="K186" s="12">
        <f>IF($A186="","",COUNTIFS(Replies!$D$5:$D$204,$A186,Replies!$E$5:$E$204,$B186,Replies!$F$5:$F$204,"Positive"))</f>
        <v/>
      </c>
      <c r="L186" s="13">
        <f>IF($A186="","",IF($J186=0,"Not logged individually",IF(AND($J186=$F186,$K186=$H186),"Matches the reply log","Reply log shows "&amp;$J186&amp;" replies, "&amp;$K186&amp;" positive")))</f>
        <v/>
      </c>
      <c r="M186" s="13">
        <f>IF($A186="","",$A186&amp;"|"&amp;$B186)</f>
        <v/>
      </c>
    </row>
    <row r="187">
      <c r="A187" s="7" t="n"/>
      <c r="B187" s="7" t="n"/>
      <c r="C187" s="7" t="n"/>
      <c r="D187" s="8" t="n"/>
      <c r="E187" s="9" t="n"/>
      <c r="F187" s="9" t="n"/>
      <c r="G187" s="10">
        <f>IF($A187="","",IF($E187=0,"",$F187/$E187))</f>
        <v/>
      </c>
      <c r="H187" s="9" t="n"/>
      <c r="I187" s="11">
        <f>IF($A187="","",IF($F187=0,"",$H187/$F187))</f>
        <v/>
      </c>
      <c r="J187" s="12">
        <f>IF($A187="","",COUNTIFS(Replies!$D$5:$D$204,$A187,Replies!$E$5:$E$204,$B187))</f>
        <v/>
      </c>
      <c r="K187" s="12">
        <f>IF($A187="","",COUNTIFS(Replies!$D$5:$D$204,$A187,Replies!$E$5:$E$204,$B187,Replies!$F$5:$F$204,"Positive"))</f>
        <v/>
      </c>
      <c r="L187" s="13">
        <f>IF($A187="","",IF($J187=0,"Not logged individually",IF(AND($J187=$F187,$K187=$H187),"Matches the reply log","Reply log shows "&amp;$J187&amp;" replies, "&amp;$K187&amp;" positive")))</f>
        <v/>
      </c>
      <c r="M187" s="13">
        <f>IF($A187="","",$A187&amp;"|"&amp;$B187)</f>
        <v/>
      </c>
    </row>
    <row r="188">
      <c r="A188" s="7" t="n"/>
      <c r="B188" s="7" t="n"/>
      <c r="C188" s="7" t="n"/>
      <c r="D188" s="8" t="n"/>
      <c r="E188" s="9" t="n"/>
      <c r="F188" s="9" t="n"/>
      <c r="G188" s="10">
        <f>IF($A188="","",IF($E188=0,"",$F188/$E188))</f>
        <v/>
      </c>
      <c r="H188" s="9" t="n"/>
      <c r="I188" s="11">
        <f>IF($A188="","",IF($F188=0,"",$H188/$F188))</f>
        <v/>
      </c>
      <c r="J188" s="12">
        <f>IF($A188="","",COUNTIFS(Replies!$D$5:$D$204,$A188,Replies!$E$5:$E$204,$B188))</f>
        <v/>
      </c>
      <c r="K188" s="12">
        <f>IF($A188="","",COUNTIFS(Replies!$D$5:$D$204,$A188,Replies!$E$5:$E$204,$B188,Replies!$F$5:$F$204,"Positive"))</f>
        <v/>
      </c>
      <c r="L188" s="13">
        <f>IF($A188="","",IF($J188=0,"Not logged individually",IF(AND($J188=$F188,$K188=$H188),"Matches the reply log","Reply log shows "&amp;$J188&amp;" replies, "&amp;$K188&amp;" positive")))</f>
        <v/>
      </c>
      <c r="M188" s="13">
        <f>IF($A188="","",$A188&amp;"|"&amp;$B188)</f>
        <v/>
      </c>
    </row>
    <row r="189">
      <c r="A189" s="7" t="n"/>
      <c r="B189" s="7" t="n"/>
      <c r="C189" s="7" t="n"/>
      <c r="D189" s="8" t="n"/>
      <c r="E189" s="9" t="n"/>
      <c r="F189" s="9" t="n"/>
      <c r="G189" s="10">
        <f>IF($A189="","",IF($E189=0,"",$F189/$E189))</f>
        <v/>
      </c>
      <c r="H189" s="9" t="n"/>
      <c r="I189" s="11">
        <f>IF($A189="","",IF($F189=0,"",$H189/$F189))</f>
        <v/>
      </c>
      <c r="J189" s="12">
        <f>IF($A189="","",COUNTIFS(Replies!$D$5:$D$204,$A189,Replies!$E$5:$E$204,$B189))</f>
        <v/>
      </c>
      <c r="K189" s="12">
        <f>IF($A189="","",COUNTIFS(Replies!$D$5:$D$204,$A189,Replies!$E$5:$E$204,$B189,Replies!$F$5:$F$204,"Positive"))</f>
        <v/>
      </c>
      <c r="L189" s="13">
        <f>IF($A189="","",IF($J189=0,"Not logged individually",IF(AND($J189=$F189,$K189=$H189),"Matches the reply log","Reply log shows "&amp;$J189&amp;" replies, "&amp;$K189&amp;" positive")))</f>
        <v/>
      </c>
      <c r="M189" s="13">
        <f>IF($A189="","",$A189&amp;"|"&amp;$B189)</f>
        <v/>
      </c>
    </row>
    <row r="190">
      <c r="A190" s="7" t="n"/>
      <c r="B190" s="7" t="n"/>
      <c r="C190" s="7" t="n"/>
      <c r="D190" s="8" t="n"/>
      <c r="E190" s="9" t="n"/>
      <c r="F190" s="9" t="n"/>
      <c r="G190" s="10">
        <f>IF($A190="","",IF($E190=0,"",$F190/$E190))</f>
        <v/>
      </c>
      <c r="H190" s="9" t="n"/>
      <c r="I190" s="11">
        <f>IF($A190="","",IF($F190=0,"",$H190/$F190))</f>
        <v/>
      </c>
      <c r="J190" s="12">
        <f>IF($A190="","",COUNTIFS(Replies!$D$5:$D$204,$A190,Replies!$E$5:$E$204,$B190))</f>
        <v/>
      </c>
      <c r="K190" s="12">
        <f>IF($A190="","",COUNTIFS(Replies!$D$5:$D$204,$A190,Replies!$E$5:$E$204,$B190,Replies!$F$5:$F$204,"Positive"))</f>
        <v/>
      </c>
      <c r="L190" s="13">
        <f>IF($A190="","",IF($J190=0,"Not logged individually",IF(AND($J190=$F190,$K190=$H190),"Matches the reply log","Reply log shows "&amp;$J190&amp;" replies, "&amp;$K190&amp;" positive")))</f>
        <v/>
      </c>
      <c r="M190" s="13">
        <f>IF($A190="","",$A190&amp;"|"&amp;$B190)</f>
        <v/>
      </c>
    </row>
    <row r="191">
      <c r="A191" s="7" t="n"/>
      <c r="B191" s="7" t="n"/>
      <c r="C191" s="7" t="n"/>
      <c r="D191" s="8" t="n"/>
      <c r="E191" s="9" t="n"/>
      <c r="F191" s="9" t="n"/>
      <c r="G191" s="10">
        <f>IF($A191="","",IF($E191=0,"",$F191/$E191))</f>
        <v/>
      </c>
      <c r="H191" s="9" t="n"/>
      <c r="I191" s="11">
        <f>IF($A191="","",IF($F191=0,"",$H191/$F191))</f>
        <v/>
      </c>
      <c r="J191" s="12">
        <f>IF($A191="","",COUNTIFS(Replies!$D$5:$D$204,$A191,Replies!$E$5:$E$204,$B191))</f>
        <v/>
      </c>
      <c r="K191" s="12">
        <f>IF($A191="","",COUNTIFS(Replies!$D$5:$D$204,$A191,Replies!$E$5:$E$204,$B191,Replies!$F$5:$F$204,"Positive"))</f>
        <v/>
      </c>
      <c r="L191" s="13">
        <f>IF($A191="","",IF($J191=0,"Not logged individually",IF(AND($J191=$F191,$K191=$H191),"Matches the reply log","Reply log shows "&amp;$J191&amp;" replies, "&amp;$K191&amp;" positive")))</f>
        <v/>
      </c>
      <c r="M191" s="13">
        <f>IF($A191="","",$A191&amp;"|"&amp;$B191)</f>
        <v/>
      </c>
    </row>
    <row r="192">
      <c r="A192" s="7" t="n"/>
      <c r="B192" s="7" t="n"/>
      <c r="C192" s="7" t="n"/>
      <c r="D192" s="8" t="n"/>
      <c r="E192" s="9" t="n"/>
      <c r="F192" s="9" t="n"/>
      <c r="G192" s="10">
        <f>IF($A192="","",IF($E192=0,"",$F192/$E192))</f>
        <v/>
      </c>
      <c r="H192" s="9" t="n"/>
      <c r="I192" s="11">
        <f>IF($A192="","",IF($F192=0,"",$H192/$F192))</f>
        <v/>
      </c>
      <c r="J192" s="12">
        <f>IF($A192="","",COUNTIFS(Replies!$D$5:$D$204,$A192,Replies!$E$5:$E$204,$B192))</f>
        <v/>
      </c>
      <c r="K192" s="12">
        <f>IF($A192="","",COUNTIFS(Replies!$D$5:$D$204,$A192,Replies!$E$5:$E$204,$B192,Replies!$F$5:$F$204,"Positive"))</f>
        <v/>
      </c>
      <c r="L192" s="13">
        <f>IF($A192="","",IF($J192=0,"Not logged individually",IF(AND($J192=$F192,$K192=$H192),"Matches the reply log","Reply log shows "&amp;$J192&amp;" replies, "&amp;$K192&amp;" positive")))</f>
        <v/>
      </c>
      <c r="M192" s="13">
        <f>IF($A192="","",$A192&amp;"|"&amp;$B192)</f>
        <v/>
      </c>
    </row>
    <row r="193">
      <c r="A193" s="7" t="n"/>
      <c r="B193" s="7" t="n"/>
      <c r="C193" s="7" t="n"/>
      <c r="D193" s="8" t="n"/>
      <c r="E193" s="9" t="n"/>
      <c r="F193" s="9" t="n"/>
      <c r="G193" s="10">
        <f>IF($A193="","",IF($E193=0,"",$F193/$E193))</f>
        <v/>
      </c>
      <c r="H193" s="9" t="n"/>
      <c r="I193" s="11">
        <f>IF($A193="","",IF($F193=0,"",$H193/$F193))</f>
        <v/>
      </c>
      <c r="J193" s="12">
        <f>IF($A193="","",COUNTIFS(Replies!$D$5:$D$204,$A193,Replies!$E$5:$E$204,$B193))</f>
        <v/>
      </c>
      <c r="K193" s="12">
        <f>IF($A193="","",COUNTIFS(Replies!$D$5:$D$204,$A193,Replies!$E$5:$E$204,$B193,Replies!$F$5:$F$204,"Positive"))</f>
        <v/>
      </c>
      <c r="L193" s="13">
        <f>IF($A193="","",IF($J193=0,"Not logged individually",IF(AND($J193=$F193,$K193=$H193),"Matches the reply log","Reply log shows "&amp;$J193&amp;" replies, "&amp;$K193&amp;" positive")))</f>
        <v/>
      </c>
      <c r="M193" s="13">
        <f>IF($A193="","",$A193&amp;"|"&amp;$B193)</f>
        <v/>
      </c>
    </row>
    <row r="194">
      <c r="A194" s="7" t="n"/>
      <c r="B194" s="7" t="n"/>
      <c r="C194" s="7" t="n"/>
      <c r="D194" s="8" t="n"/>
      <c r="E194" s="9" t="n"/>
      <c r="F194" s="9" t="n"/>
      <c r="G194" s="10">
        <f>IF($A194="","",IF($E194=0,"",$F194/$E194))</f>
        <v/>
      </c>
      <c r="H194" s="9" t="n"/>
      <c r="I194" s="11">
        <f>IF($A194="","",IF($F194=0,"",$H194/$F194))</f>
        <v/>
      </c>
      <c r="J194" s="12">
        <f>IF($A194="","",COUNTIFS(Replies!$D$5:$D$204,$A194,Replies!$E$5:$E$204,$B194))</f>
        <v/>
      </c>
      <c r="K194" s="12">
        <f>IF($A194="","",COUNTIFS(Replies!$D$5:$D$204,$A194,Replies!$E$5:$E$204,$B194,Replies!$F$5:$F$204,"Positive"))</f>
        <v/>
      </c>
      <c r="L194" s="13">
        <f>IF($A194="","",IF($J194=0,"Not logged individually",IF(AND($J194=$F194,$K194=$H194),"Matches the reply log","Reply log shows "&amp;$J194&amp;" replies, "&amp;$K194&amp;" positive")))</f>
        <v/>
      </c>
      <c r="M194" s="13">
        <f>IF($A194="","",$A194&amp;"|"&amp;$B194)</f>
        <v/>
      </c>
    </row>
    <row r="195">
      <c r="A195" s="7" t="n"/>
      <c r="B195" s="7" t="n"/>
      <c r="C195" s="7" t="n"/>
      <c r="D195" s="8" t="n"/>
      <c r="E195" s="9" t="n"/>
      <c r="F195" s="9" t="n"/>
      <c r="G195" s="10">
        <f>IF($A195="","",IF($E195=0,"",$F195/$E195))</f>
        <v/>
      </c>
      <c r="H195" s="9" t="n"/>
      <c r="I195" s="11">
        <f>IF($A195="","",IF($F195=0,"",$H195/$F195))</f>
        <v/>
      </c>
      <c r="J195" s="12">
        <f>IF($A195="","",COUNTIFS(Replies!$D$5:$D$204,$A195,Replies!$E$5:$E$204,$B195))</f>
        <v/>
      </c>
      <c r="K195" s="12">
        <f>IF($A195="","",COUNTIFS(Replies!$D$5:$D$204,$A195,Replies!$E$5:$E$204,$B195,Replies!$F$5:$F$204,"Positive"))</f>
        <v/>
      </c>
      <c r="L195" s="13">
        <f>IF($A195="","",IF($J195=0,"Not logged individually",IF(AND($J195=$F195,$K195=$H195),"Matches the reply log","Reply log shows "&amp;$J195&amp;" replies, "&amp;$K195&amp;" positive")))</f>
        <v/>
      </c>
      <c r="M195" s="13">
        <f>IF($A195="","",$A195&amp;"|"&amp;$B195)</f>
        <v/>
      </c>
    </row>
    <row r="196">
      <c r="A196" s="7" t="n"/>
      <c r="B196" s="7" t="n"/>
      <c r="C196" s="7" t="n"/>
      <c r="D196" s="8" t="n"/>
      <c r="E196" s="9" t="n"/>
      <c r="F196" s="9" t="n"/>
      <c r="G196" s="10">
        <f>IF($A196="","",IF($E196=0,"",$F196/$E196))</f>
        <v/>
      </c>
      <c r="H196" s="9" t="n"/>
      <c r="I196" s="11">
        <f>IF($A196="","",IF($F196=0,"",$H196/$F196))</f>
        <v/>
      </c>
      <c r="J196" s="12">
        <f>IF($A196="","",COUNTIFS(Replies!$D$5:$D$204,$A196,Replies!$E$5:$E$204,$B196))</f>
        <v/>
      </c>
      <c r="K196" s="12">
        <f>IF($A196="","",COUNTIFS(Replies!$D$5:$D$204,$A196,Replies!$E$5:$E$204,$B196,Replies!$F$5:$F$204,"Positive"))</f>
        <v/>
      </c>
      <c r="L196" s="13">
        <f>IF($A196="","",IF($J196=0,"Not logged individually",IF(AND($J196=$F196,$K196=$H196),"Matches the reply log","Reply log shows "&amp;$J196&amp;" replies, "&amp;$K196&amp;" positive")))</f>
        <v/>
      </c>
      <c r="M196" s="13">
        <f>IF($A196="","",$A196&amp;"|"&amp;$B196)</f>
        <v/>
      </c>
    </row>
    <row r="197">
      <c r="A197" s="7" t="n"/>
      <c r="B197" s="7" t="n"/>
      <c r="C197" s="7" t="n"/>
      <c r="D197" s="8" t="n"/>
      <c r="E197" s="9" t="n"/>
      <c r="F197" s="9" t="n"/>
      <c r="G197" s="10">
        <f>IF($A197="","",IF($E197=0,"",$F197/$E197))</f>
        <v/>
      </c>
      <c r="H197" s="9" t="n"/>
      <c r="I197" s="11">
        <f>IF($A197="","",IF($F197=0,"",$H197/$F197))</f>
        <v/>
      </c>
      <c r="J197" s="12">
        <f>IF($A197="","",COUNTIFS(Replies!$D$5:$D$204,$A197,Replies!$E$5:$E$204,$B197))</f>
        <v/>
      </c>
      <c r="K197" s="12">
        <f>IF($A197="","",COUNTIFS(Replies!$D$5:$D$204,$A197,Replies!$E$5:$E$204,$B197,Replies!$F$5:$F$204,"Positive"))</f>
        <v/>
      </c>
      <c r="L197" s="13">
        <f>IF($A197="","",IF($J197=0,"Not logged individually",IF(AND($J197=$F197,$K197=$H197),"Matches the reply log","Reply log shows "&amp;$J197&amp;" replies, "&amp;$K197&amp;" positive")))</f>
        <v/>
      </c>
      <c r="M197" s="13">
        <f>IF($A197="","",$A197&amp;"|"&amp;$B197)</f>
        <v/>
      </c>
    </row>
    <row r="198">
      <c r="A198" s="7" t="n"/>
      <c r="B198" s="7" t="n"/>
      <c r="C198" s="7" t="n"/>
      <c r="D198" s="8" t="n"/>
      <c r="E198" s="9" t="n"/>
      <c r="F198" s="9" t="n"/>
      <c r="G198" s="10">
        <f>IF($A198="","",IF($E198=0,"",$F198/$E198))</f>
        <v/>
      </c>
      <c r="H198" s="9" t="n"/>
      <c r="I198" s="11">
        <f>IF($A198="","",IF($F198=0,"",$H198/$F198))</f>
        <v/>
      </c>
      <c r="J198" s="12">
        <f>IF($A198="","",COUNTIFS(Replies!$D$5:$D$204,$A198,Replies!$E$5:$E$204,$B198))</f>
        <v/>
      </c>
      <c r="K198" s="12">
        <f>IF($A198="","",COUNTIFS(Replies!$D$5:$D$204,$A198,Replies!$E$5:$E$204,$B198,Replies!$F$5:$F$204,"Positive"))</f>
        <v/>
      </c>
      <c r="L198" s="13">
        <f>IF($A198="","",IF($J198=0,"Not logged individually",IF(AND($J198=$F198,$K198=$H198),"Matches the reply log","Reply log shows "&amp;$J198&amp;" replies, "&amp;$K198&amp;" positive")))</f>
        <v/>
      </c>
      <c r="M198" s="13">
        <f>IF($A198="","",$A198&amp;"|"&amp;$B198)</f>
        <v/>
      </c>
    </row>
    <row r="199">
      <c r="A199" s="7" t="n"/>
      <c r="B199" s="7" t="n"/>
      <c r="C199" s="7" t="n"/>
      <c r="D199" s="8" t="n"/>
      <c r="E199" s="9" t="n"/>
      <c r="F199" s="9" t="n"/>
      <c r="G199" s="10">
        <f>IF($A199="","",IF($E199=0,"",$F199/$E199))</f>
        <v/>
      </c>
      <c r="H199" s="9" t="n"/>
      <c r="I199" s="11">
        <f>IF($A199="","",IF($F199=0,"",$H199/$F199))</f>
        <v/>
      </c>
      <c r="J199" s="12">
        <f>IF($A199="","",COUNTIFS(Replies!$D$5:$D$204,$A199,Replies!$E$5:$E$204,$B199))</f>
        <v/>
      </c>
      <c r="K199" s="12">
        <f>IF($A199="","",COUNTIFS(Replies!$D$5:$D$204,$A199,Replies!$E$5:$E$204,$B199,Replies!$F$5:$F$204,"Positive"))</f>
        <v/>
      </c>
      <c r="L199" s="13">
        <f>IF($A199="","",IF($J199=0,"Not logged individually",IF(AND($J199=$F199,$K199=$H199),"Matches the reply log","Reply log shows "&amp;$J199&amp;" replies, "&amp;$K199&amp;" positive")))</f>
        <v/>
      </c>
      <c r="M199" s="13">
        <f>IF($A199="","",$A199&amp;"|"&amp;$B199)</f>
        <v/>
      </c>
    </row>
    <row r="200">
      <c r="A200" s="7" t="n"/>
      <c r="B200" s="7" t="n"/>
      <c r="C200" s="7" t="n"/>
      <c r="D200" s="8" t="n"/>
      <c r="E200" s="9" t="n"/>
      <c r="F200" s="9" t="n"/>
      <c r="G200" s="10">
        <f>IF($A200="","",IF($E200=0,"",$F200/$E200))</f>
        <v/>
      </c>
      <c r="H200" s="9" t="n"/>
      <c r="I200" s="11">
        <f>IF($A200="","",IF($F200=0,"",$H200/$F200))</f>
        <v/>
      </c>
      <c r="J200" s="12">
        <f>IF($A200="","",COUNTIFS(Replies!$D$5:$D$204,$A200,Replies!$E$5:$E$204,$B200))</f>
        <v/>
      </c>
      <c r="K200" s="12">
        <f>IF($A200="","",COUNTIFS(Replies!$D$5:$D$204,$A200,Replies!$E$5:$E$204,$B200,Replies!$F$5:$F$204,"Positive"))</f>
        <v/>
      </c>
      <c r="L200" s="13">
        <f>IF($A200="","",IF($J200=0,"Not logged individually",IF(AND($J200=$F200,$K200=$H200),"Matches the reply log","Reply log shows "&amp;$J200&amp;" replies, "&amp;$K200&amp;" positive")))</f>
        <v/>
      </c>
      <c r="M200" s="13">
        <f>IF($A200="","",$A200&amp;"|"&amp;$B200)</f>
        <v/>
      </c>
    </row>
    <row r="201">
      <c r="A201" s="7" t="n"/>
      <c r="B201" s="7" t="n"/>
      <c r="C201" s="7" t="n"/>
      <c r="D201" s="8" t="n"/>
      <c r="E201" s="9" t="n"/>
      <c r="F201" s="9" t="n"/>
      <c r="G201" s="10">
        <f>IF($A201="","",IF($E201=0,"",$F201/$E201))</f>
        <v/>
      </c>
      <c r="H201" s="9" t="n"/>
      <c r="I201" s="11">
        <f>IF($A201="","",IF($F201=0,"",$H201/$F201))</f>
        <v/>
      </c>
      <c r="J201" s="12">
        <f>IF($A201="","",COUNTIFS(Replies!$D$5:$D$204,$A201,Replies!$E$5:$E$204,$B201))</f>
        <v/>
      </c>
      <c r="K201" s="12">
        <f>IF($A201="","",COUNTIFS(Replies!$D$5:$D$204,$A201,Replies!$E$5:$E$204,$B201,Replies!$F$5:$F$204,"Positive"))</f>
        <v/>
      </c>
      <c r="L201" s="13">
        <f>IF($A201="","",IF($J201=0,"Not logged individually",IF(AND($J201=$F201,$K201=$H201),"Matches the reply log","Reply log shows "&amp;$J201&amp;" replies, "&amp;$K201&amp;" positive")))</f>
        <v/>
      </c>
      <c r="M201" s="13">
        <f>IF($A201="","",$A201&amp;"|"&amp;$B201)</f>
        <v/>
      </c>
    </row>
    <row r="202">
      <c r="A202" s="7" t="n"/>
      <c r="B202" s="7" t="n"/>
      <c r="C202" s="7" t="n"/>
      <c r="D202" s="8" t="n"/>
      <c r="E202" s="9" t="n"/>
      <c r="F202" s="9" t="n"/>
      <c r="G202" s="10">
        <f>IF($A202="","",IF($E202=0,"",$F202/$E202))</f>
        <v/>
      </c>
      <c r="H202" s="9" t="n"/>
      <c r="I202" s="11">
        <f>IF($A202="","",IF($F202=0,"",$H202/$F202))</f>
        <v/>
      </c>
      <c r="J202" s="12">
        <f>IF($A202="","",COUNTIFS(Replies!$D$5:$D$204,$A202,Replies!$E$5:$E$204,$B202))</f>
        <v/>
      </c>
      <c r="K202" s="12">
        <f>IF($A202="","",COUNTIFS(Replies!$D$5:$D$204,$A202,Replies!$E$5:$E$204,$B202,Replies!$F$5:$F$204,"Positive"))</f>
        <v/>
      </c>
      <c r="L202" s="13">
        <f>IF($A202="","",IF($J202=0,"Not logged individually",IF(AND($J202=$F202,$K202=$H202),"Matches the reply log","Reply log shows "&amp;$J202&amp;" replies, "&amp;$K202&amp;" positive")))</f>
        <v/>
      </c>
      <c r="M202" s="13">
        <f>IF($A202="","",$A202&amp;"|"&amp;$B202)</f>
        <v/>
      </c>
    </row>
    <row r="203">
      <c r="A203" s="7" t="n"/>
      <c r="B203" s="7" t="n"/>
      <c r="C203" s="7" t="n"/>
      <c r="D203" s="8" t="n"/>
      <c r="E203" s="9" t="n"/>
      <c r="F203" s="9" t="n"/>
      <c r="G203" s="10">
        <f>IF($A203="","",IF($E203=0,"",$F203/$E203))</f>
        <v/>
      </c>
      <c r="H203" s="9" t="n"/>
      <c r="I203" s="11">
        <f>IF($A203="","",IF($F203=0,"",$H203/$F203))</f>
        <v/>
      </c>
      <c r="J203" s="12">
        <f>IF($A203="","",COUNTIFS(Replies!$D$5:$D$204,$A203,Replies!$E$5:$E$204,$B203))</f>
        <v/>
      </c>
      <c r="K203" s="12">
        <f>IF($A203="","",COUNTIFS(Replies!$D$5:$D$204,$A203,Replies!$E$5:$E$204,$B203,Replies!$F$5:$F$204,"Positive"))</f>
        <v/>
      </c>
      <c r="L203" s="13">
        <f>IF($A203="","",IF($J203=0,"Not logged individually",IF(AND($J203=$F203,$K203=$H203),"Matches the reply log","Reply log shows "&amp;$J203&amp;" replies, "&amp;$K203&amp;" positive")))</f>
        <v/>
      </c>
      <c r="M203" s="13">
        <f>IF($A203="","",$A203&amp;"|"&amp;$B203)</f>
        <v/>
      </c>
    </row>
    <row r="204">
      <c r="A204" s="7" t="n"/>
      <c r="B204" s="7" t="n"/>
      <c r="C204" s="7" t="n"/>
      <c r="D204" s="8" t="n"/>
      <c r="E204" s="9" t="n"/>
      <c r="F204" s="9" t="n"/>
      <c r="G204" s="10">
        <f>IF($A204="","",IF($E204=0,"",$F204/$E204))</f>
        <v/>
      </c>
      <c r="H204" s="9" t="n"/>
      <c r="I204" s="11">
        <f>IF($A204="","",IF($F204=0,"",$H204/$F204))</f>
        <v/>
      </c>
      <c r="J204" s="12">
        <f>IF($A204="","",COUNTIFS(Replies!$D$5:$D$204,$A204,Replies!$E$5:$E$204,$B204))</f>
        <v/>
      </c>
      <c r="K204" s="12">
        <f>IF($A204="","",COUNTIFS(Replies!$D$5:$D$204,$A204,Replies!$E$5:$E$204,$B204,Replies!$F$5:$F$204,"Positive"))</f>
        <v/>
      </c>
      <c r="L204" s="13">
        <f>IF($A204="","",IF($J204=0,"Not logged individually",IF(AND($J204=$F204,$K204=$H204),"Matches the reply log","Reply log shows "&amp;$J204&amp;" replies, "&amp;$K204&amp;" positive")))</f>
        <v/>
      </c>
      <c r="M204" s="13">
        <f>IF($A204="","",$A204&amp;"|"&amp;$B204)</f>
        <v/>
      </c>
    </row>
  </sheetData>
  <conditionalFormatting sqref="G5:G204">
    <cfRule type="cellIs" priority="1" operator="lessThan" dxfId="0">
      <formula>0.02</formula>
    </cfRule>
  </conditionalFormatting>
  <conditionalFormatting sqref="L5:L204">
    <cfRule type="expression" priority="2" dxfId="1">
      <formula>LEFT($L5,10)="Reply log "</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20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20" customWidth="1" min="1" max="1"/>
    <col width="16" customWidth="1" min="2" max="2"/>
    <col width="30" customWidth="1" min="3" max="3"/>
    <col width="18" customWidth="1" min="4" max="4"/>
    <col width="16" customWidth="1" min="5" max="5"/>
    <col width="12" customWidth="1" min="6" max="6"/>
    <col width="12" customWidth="1" min="7" max="7"/>
    <col width="9" customWidth="1" min="8" max="8"/>
    <col width="12" customWidth="1" min="9" max="9"/>
    <col width="12" customWidth="1" min="10" max="10"/>
    <col width="34" customWidth="1" min="11" max="11"/>
  </cols>
  <sheetData>
    <row r="1">
      <c r="A1" s="1" t="inlineStr">
        <is>
          <t>Contacts</t>
        </is>
      </c>
    </row>
    <row r="2">
      <c r="A2" s="2" t="inlineStr">
        <is>
          <t>The list, with who is on which sequence and what happened to them. Type A to G; H to K are calculated.</t>
        </is>
      </c>
    </row>
    <row r="4">
      <c r="A4" s="6" t="inlineStr">
        <is>
          <t>Company</t>
        </is>
      </c>
      <c r="B4" s="6" t="inlineStr">
        <is>
          <t>Contact</t>
        </is>
      </c>
      <c r="C4" s="6" t="inlineStr">
        <is>
          <t>Email</t>
        </is>
      </c>
      <c r="D4" s="6" t="inlineStr">
        <is>
          <t>Sequence</t>
        </is>
      </c>
      <c r="E4" s="6" t="inlineStr">
        <is>
          <t>Status</t>
        </is>
      </c>
      <c r="F4" s="6" t="inlineStr">
        <is>
          <t>Owner</t>
        </is>
      </c>
      <c r="G4" s="6" t="inlineStr">
        <is>
          <t>Added</t>
        </is>
      </c>
      <c r="H4" s="6" t="inlineStr">
        <is>
          <t>Replies</t>
        </is>
      </c>
      <c r="I4" s="6" t="inlineStr">
        <is>
          <t>Last reply</t>
        </is>
      </c>
      <c r="J4" s="6" t="inlineStr">
        <is>
          <t>Days on list</t>
        </is>
      </c>
      <c r="K4" s="6" t="inlineStr">
        <is>
          <t>Flag</t>
        </is>
      </c>
    </row>
    <row r="5">
      <c r="A5" s="7" t="inlineStr">
        <is>
          <t>Meridian Group</t>
        </is>
      </c>
      <c r="B5" s="7" t="inlineStr">
        <is>
          <t>L. Barre</t>
        </is>
      </c>
      <c r="C5" s="7" t="inlineStr">
        <is>
          <t>l.barre@meridian.example</t>
        </is>
      </c>
      <c r="D5" s="7" t="inlineStr">
        <is>
          <t>Ops leaders Q3</t>
        </is>
      </c>
      <c r="E5" s="7" t="inlineStr">
        <is>
          <t>Replied</t>
        </is>
      </c>
      <c r="F5" s="7" t="inlineStr">
        <is>
          <t>A. Duval</t>
        </is>
      </c>
      <c r="G5" s="8" t="n">
        <v>46204</v>
      </c>
      <c r="H5" s="12">
        <f>IF($A5="","",COUNTIF(Replies!$B$5:$B$204,$A5))</f>
        <v/>
      </c>
      <c r="I5" s="14">
        <f>IF($A5="","",IF(SUMPRODUCT(MAX((Replies!$B$5:$B$204=$A5)*Replies!$A$5:$A$204))=0,"",SUMPRODUCT(MAX((Replies!$B$5:$B$204=$A5)*Replies!$A$5:$A$204))))</f>
        <v/>
      </c>
      <c r="J5" s="12">
        <f>IF($A5="","",IF($G5="","",TODAY()-$G5))</f>
        <v/>
      </c>
      <c r="K5" s="13">
        <f>IF($A5="","",IF($E5="Unsubscribed","Do not contact again — on any sequence",IF($E5="Bounced","Bad address — remove it before it hurts the domain",IF($E5="Do not contact","Do not contact again — on any sequence",IF($H5&gt;0,"Replied — take them out of the sequence by hand","")))))</f>
        <v/>
      </c>
    </row>
    <row r="6">
      <c r="A6" s="7" t="inlineStr">
        <is>
          <t>Kestrel Ltd</t>
        </is>
      </c>
      <c r="B6" s="7" t="inlineStr">
        <is>
          <t>J. Whitfield</t>
        </is>
      </c>
      <c r="C6" s="7" t="inlineStr">
        <is>
          <t>j.whitfield@kestrel.example</t>
        </is>
      </c>
      <c r="D6" s="7" t="inlineStr">
        <is>
          <t>Ops leaders Q3</t>
        </is>
      </c>
      <c r="E6" s="7" t="inlineStr">
        <is>
          <t>Active</t>
        </is>
      </c>
      <c r="F6" s="7" t="inlineStr">
        <is>
          <t>A. Duval</t>
        </is>
      </c>
      <c r="G6" s="8" t="n">
        <v>46204</v>
      </c>
      <c r="H6" s="12">
        <f>IF($A6="","",COUNTIF(Replies!$B$5:$B$204,$A6))</f>
        <v/>
      </c>
      <c r="I6" s="14">
        <f>IF($A6="","",IF(SUMPRODUCT(MAX((Replies!$B$5:$B$204=$A6)*Replies!$A$5:$A$204))=0,"",SUMPRODUCT(MAX((Replies!$B$5:$B$204=$A6)*Replies!$A$5:$A$204))))</f>
        <v/>
      </c>
      <c r="J6" s="12">
        <f>IF($A6="","",IF($G6="","",TODAY()-$G6))</f>
        <v/>
      </c>
      <c r="K6" s="13">
        <f>IF($A6="","",IF($E6="Unsubscribed","Do not contact again — on any sequence",IF($E6="Bounced","Bad address — remove it before it hurts the domain",IF($E6="Do not contact","Do not contact again — on any sequence",IF($H6&gt;0,"Replied — take them out of the sequence by hand","")))))</f>
        <v/>
      </c>
    </row>
    <row r="7">
      <c r="A7" s="7" t="inlineStr">
        <is>
          <t>Halcyon SA</t>
        </is>
      </c>
      <c r="B7" s="7" t="inlineStr">
        <is>
          <t>P. Roig</t>
        </is>
      </c>
      <c r="C7" s="7" t="inlineStr">
        <is>
          <t>p.roig@halcyon.example</t>
        </is>
      </c>
      <c r="D7" s="7" t="inlineStr">
        <is>
          <t>Ops leaders Q3</t>
        </is>
      </c>
      <c r="E7" s="7" t="inlineStr">
        <is>
          <t>Active</t>
        </is>
      </c>
      <c r="F7" s="7" t="inlineStr">
        <is>
          <t>A. Duval</t>
        </is>
      </c>
      <c r="G7" s="8" t="n">
        <v>46204</v>
      </c>
      <c r="H7" s="12">
        <f>IF($A7="","",COUNTIF(Replies!$B$5:$B$204,$A7))</f>
        <v/>
      </c>
      <c r="I7" s="14">
        <f>IF($A7="","",IF(SUMPRODUCT(MAX((Replies!$B$5:$B$204=$A7)*Replies!$A$5:$A$204))=0,"",SUMPRODUCT(MAX((Replies!$B$5:$B$204=$A7)*Replies!$A$5:$A$204))))</f>
        <v/>
      </c>
      <c r="J7" s="12">
        <f>IF($A7="","",IF($G7="","",TODAY()-$G7))</f>
        <v/>
      </c>
      <c r="K7" s="13">
        <f>IF($A7="","",IF($E7="Unsubscribed","Do not contact again — on any sequence",IF($E7="Bounced","Bad address — remove it before it hurts the domain",IF($E7="Do not contact","Do not contact again — on any sequence",IF($H7&gt;0,"Replied — take them out of the sequence by hand","")))))</f>
        <v/>
      </c>
    </row>
    <row r="8">
      <c r="A8" s="7" t="inlineStr">
        <is>
          <t>Ardent BV</t>
        </is>
      </c>
      <c r="B8" s="7" t="inlineStr">
        <is>
          <t>T. Vos</t>
        </is>
      </c>
      <c r="C8" s="7" t="inlineStr">
        <is>
          <t>t.vos@ardent.example</t>
        </is>
      </c>
      <c r="D8" s="7" t="inlineStr">
        <is>
          <t>Ops leaders Q3</t>
        </is>
      </c>
      <c r="E8" s="7" t="inlineStr">
        <is>
          <t>Bounced</t>
        </is>
      </c>
      <c r="F8" s="7" t="inlineStr">
        <is>
          <t>K. Owens</t>
        </is>
      </c>
      <c r="G8" s="8" t="n">
        <v>46204</v>
      </c>
      <c r="H8" s="12">
        <f>IF($A8="","",COUNTIF(Replies!$B$5:$B$204,$A8))</f>
        <v/>
      </c>
      <c r="I8" s="14">
        <f>IF($A8="","",IF(SUMPRODUCT(MAX((Replies!$B$5:$B$204=$A8)*Replies!$A$5:$A$204))=0,"",SUMPRODUCT(MAX((Replies!$B$5:$B$204=$A8)*Replies!$A$5:$A$204))))</f>
        <v/>
      </c>
      <c r="J8" s="12">
        <f>IF($A8="","",IF($G8="","",TODAY()-$G8))</f>
        <v/>
      </c>
      <c r="K8" s="13">
        <f>IF($A8="","",IF($E8="Unsubscribed","Do not contact again — on any sequence",IF($E8="Bounced","Bad address — remove it before it hurts the domain",IF($E8="Do not contact","Do not contact again — on any sequence",IF($H8&gt;0,"Replied — take them out of the sequence by hand","")))))</f>
        <v/>
      </c>
    </row>
    <row r="9">
      <c r="A9" s="7" t="inlineStr">
        <is>
          <t>Northwind Ops</t>
        </is>
      </c>
      <c r="B9" s="7" t="inlineStr">
        <is>
          <t>R. Sanz</t>
        </is>
      </c>
      <c r="C9" s="7" t="inlineStr">
        <is>
          <t>r.sanz@northwind.example</t>
        </is>
      </c>
      <c r="D9" s="7" t="inlineStr">
        <is>
          <t>Ops leaders Q3</t>
        </is>
      </c>
      <c r="E9" s="7" t="inlineStr">
        <is>
          <t>Active</t>
        </is>
      </c>
      <c r="F9" s="7" t="inlineStr">
        <is>
          <t>K. Owens</t>
        </is>
      </c>
      <c r="G9" s="8" t="n">
        <v>46204</v>
      </c>
      <c r="H9" s="12">
        <f>IF($A9="","",COUNTIF(Replies!$B$5:$B$204,$A9))</f>
        <v/>
      </c>
      <c r="I9" s="14">
        <f>IF($A9="","",IF(SUMPRODUCT(MAX((Replies!$B$5:$B$204=$A9)*Replies!$A$5:$A$204))=0,"",SUMPRODUCT(MAX((Replies!$B$5:$B$204=$A9)*Replies!$A$5:$A$204))))</f>
        <v/>
      </c>
      <c r="J9" s="12">
        <f>IF($A9="","",IF($G9="","",TODAY()-$G9))</f>
        <v/>
      </c>
      <c r="K9" s="13">
        <f>IF($A9="","",IF($E9="Unsubscribed","Do not contact again — on any sequence",IF($E9="Bounced","Bad address — remove it before it hurts the domain",IF($E9="Do not contact","Do not contact again — on any sequence",IF($H9&gt;0,"Replied — take them out of the sequence by hand","")))))</f>
        <v/>
      </c>
    </row>
    <row r="10">
      <c r="A10" s="7" t="inlineStr">
        <is>
          <t>Calder Finance</t>
        </is>
      </c>
      <c r="B10" s="7" t="inlineStr">
        <is>
          <t>D. Okafor</t>
        </is>
      </c>
      <c r="C10" s="7" t="inlineStr">
        <is>
          <t>d.okafor@calder.example</t>
        </is>
      </c>
      <c r="D10" s="7" t="inlineStr">
        <is>
          <t>Finance Q3</t>
        </is>
      </c>
      <c r="E10" s="7" t="inlineStr">
        <is>
          <t>Meeting booked</t>
        </is>
      </c>
      <c r="F10" s="7" t="inlineStr">
        <is>
          <t>K. Owens</t>
        </is>
      </c>
      <c r="G10" s="8" t="n">
        <v>46205</v>
      </c>
      <c r="H10" s="12">
        <f>IF($A10="","",COUNTIF(Replies!$B$5:$B$204,$A10))</f>
        <v/>
      </c>
      <c r="I10" s="14">
        <f>IF($A10="","",IF(SUMPRODUCT(MAX((Replies!$B$5:$B$204=$A10)*Replies!$A$5:$A$204))=0,"",SUMPRODUCT(MAX((Replies!$B$5:$B$204=$A10)*Replies!$A$5:$A$204))))</f>
        <v/>
      </c>
      <c r="J10" s="12">
        <f>IF($A10="","",IF($G10="","",TODAY()-$G10))</f>
        <v/>
      </c>
      <c r="K10" s="13">
        <f>IF($A10="","",IF($E10="Unsubscribed","Do not contact again — on any sequence",IF($E10="Bounced","Bad address — remove it before it hurts the domain",IF($E10="Do not contact","Do not contact again — on any sequence",IF($H10&gt;0,"Replied — take them out of the sequence by hand","")))))</f>
        <v/>
      </c>
    </row>
    <row r="11">
      <c r="A11" s="7" t="inlineStr">
        <is>
          <t>Voss Capital</t>
        </is>
      </c>
      <c r="B11" s="7" t="inlineStr">
        <is>
          <t>A. Pereira</t>
        </is>
      </c>
      <c r="C11" s="7" t="inlineStr">
        <is>
          <t>a.pereira@voss.example</t>
        </is>
      </c>
      <c r="D11" s="7" t="inlineStr">
        <is>
          <t>Finance Q3</t>
        </is>
      </c>
      <c r="E11" s="7" t="inlineStr">
        <is>
          <t>Meeting booked</t>
        </is>
      </c>
      <c r="F11" s="7" t="inlineStr">
        <is>
          <t>K. Owens</t>
        </is>
      </c>
      <c r="G11" s="8" t="n">
        <v>46205</v>
      </c>
      <c r="H11" s="12">
        <f>IF($A11="","",COUNTIF(Replies!$B$5:$B$204,$A11))</f>
        <v/>
      </c>
      <c r="I11" s="14">
        <f>IF($A11="","",IF(SUMPRODUCT(MAX((Replies!$B$5:$B$204=$A11)*Replies!$A$5:$A$204))=0,"",SUMPRODUCT(MAX((Replies!$B$5:$B$204=$A11)*Replies!$A$5:$A$204))))</f>
        <v/>
      </c>
      <c r="J11" s="12">
        <f>IF($A11="","",IF($G11="","",TODAY()-$G11))</f>
        <v/>
      </c>
      <c r="K11" s="13">
        <f>IF($A11="","",IF($E11="Unsubscribed","Do not contact again — on any sequence",IF($E11="Bounced","Bad address — remove it before it hurts the domain",IF($E11="Do not contact","Do not contact again — on any sequence",IF($H11&gt;0,"Replied — take them out of the sequence by hand","")))))</f>
        <v/>
      </c>
    </row>
    <row r="12">
      <c r="A12" s="7" t="inlineStr">
        <is>
          <t>Thorne Audit</t>
        </is>
      </c>
      <c r="B12" s="7" t="inlineStr">
        <is>
          <t>S. Maalouf</t>
        </is>
      </c>
      <c r="C12" s="7" t="inlineStr">
        <is>
          <t>s.maalouf@thorne.example</t>
        </is>
      </c>
      <c r="D12" s="7" t="inlineStr">
        <is>
          <t>Finance Q3</t>
        </is>
      </c>
      <c r="E12" s="7" t="inlineStr">
        <is>
          <t>Replied</t>
        </is>
      </c>
      <c r="F12" s="7" t="inlineStr">
        <is>
          <t>K. Owens</t>
        </is>
      </c>
      <c r="G12" s="8" t="n">
        <v>46205</v>
      </c>
      <c r="H12" s="12">
        <f>IF($A12="","",COUNTIF(Replies!$B$5:$B$204,$A12))</f>
        <v/>
      </c>
      <c r="I12" s="14">
        <f>IF($A12="","",IF(SUMPRODUCT(MAX((Replies!$B$5:$B$204=$A12)*Replies!$A$5:$A$204))=0,"",SUMPRODUCT(MAX((Replies!$B$5:$B$204=$A12)*Replies!$A$5:$A$204))))</f>
        <v/>
      </c>
      <c r="J12" s="12">
        <f>IF($A12="","",IF($G12="","",TODAY()-$G12))</f>
        <v/>
      </c>
      <c r="K12" s="13">
        <f>IF($A12="","",IF($E12="Unsubscribed","Do not contact again — on any sequence",IF($E12="Bounced","Bad address — remove it before it hurts the domain",IF($E12="Do not contact","Do not contact again — on any sequence",IF($H12&gt;0,"Replied — take them out of the sequence by hand","")))))</f>
        <v/>
      </c>
    </row>
    <row r="13">
      <c r="A13" s="7" t="inlineStr">
        <is>
          <t>Larkfield Trust</t>
        </is>
      </c>
      <c r="B13" s="7" t="inlineStr">
        <is>
          <t>E. Nwosu</t>
        </is>
      </c>
      <c r="C13" s="7" t="inlineStr">
        <is>
          <t>e.nwosu@larkfield.example</t>
        </is>
      </c>
      <c r="D13" s="7" t="inlineStr">
        <is>
          <t>Finance Q3</t>
        </is>
      </c>
      <c r="E13" s="7" t="inlineStr">
        <is>
          <t>Replied</t>
        </is>
      </c>
      <c r="F13" s="7" t="inlineStr">
        <is>
          <t>K. Owens</t>
        </is>
      </c>
      <c r="G13" s="8" t="n">
        <v>46205</v>
      </c>
      <c r="H13" s="12">
        <f>IF($A13="","",COUNTIF(Replies!$B$5:$B$204,$A13))</f>
        <v/>
      </c>
      <c r="I13" s="14">
        <f>IF($A13="","",IF(SUMPRODUCT(MAX((Replies!$B$5:$B$204=$A13)*Replies!$A$5:$A$204))=0,"",SUMPRODUCT(MAX((Replies!$B$5:$B$204=$A13)*Replies!$A$5:$A$204))))</f>
        <v/>
      </c>
      <c r="J13" s="12">
        <f>IF($A13="","",IF($G13="","",TODAY()-$G13))</f>
        <v/>
      </c>
      <c r="K13" s="13">
        <f>IF($A13="","",IF($E13="Unsubscribed","Do not contact again — on any sequence",IF($E13="Bounced","Bad address — remove it before it hurts the domain",IF($E13="Do not contact","Do not contact again — on any sequence",IF($H13&gt;0,"Replied — take them out of the sequence by hand","")))))</f>
        <v/>
      </c>
    </row>
    <row r="14">
      <c r="A14" s="7" t="inlineStr">
        <is>
          <t>Pemberton LLP</t>
        </is>
      </c>
      <c r="B14" s="7" t="inlineStr">
        <is>
          <t>H. Sato</t>
        </is>
      </c>
      <c r="C14" s="7" t="inlineStr">
        <is>
          <t>h.sato@pemberton.example</t>
        </is>
      </c>
      <c r="D14" s="7" t="inlineStr">
        <is>
          <t>Finance Q3</t>
        </is>
      </c>
      <c r="E14" s="7" t="inlineStr">
        <is>
          <t>Disqualified</t>
        </is>
      </c>
      <c r="F14" s="7" t="inlineStr">
        <is>
          <t>K. Owens</t>
        </is>
      </c>
      <c r="G14" s="8" t="n">
        <v>46205</v>
      </c>
      <c r="H14" s="12">
        <f>IF($A14="","",COUNTIF(Replies!$B$5:$B$204,$A14))</f>
        <v/>
      </c>
      <c r="I14" s="14">
        <f>IF($A14="","",IF(SUMPRODUCT(MAX((Replies!$B$5:$B$204=$A14)*Replies!$A$5:$A$204))=0,"",SUMPRODUCT(MAX((Replies!$B$5:$B$204=$A14)*Replies!$A$5:$A$204))))</f>
        <v/>
      </c>
      <c r="J14" s="12">
        <f>IF($A14="","",IF($G14="","",TODAY()-$G14))</f>
        <v/>
      </c>
      <c r="K14" s="13">
        <f>IF($A14="","",IF($E14="Unsubscribed","Do not contact again — on any sequence",IF($E14="Bounced","Bad address — remove it before it hurts the domain",IF($E14="Do not contact","Do not contact again — on any sequence",IF($H14&gt;0,"Replied — take them out of the sequence by hand","")))))</f>
        <v/>
      </c>
    </row>
    <row r="15">
      <c r="A15" s="7" t="inlineStr">
        <is>
          <t>Brant &amp; Co</t>
        </is>
      </c>
      <c r="B15" s="7" t="inlineStr">
        <is>
          <t>M. Lindqvist</t>
        </is>
      </c>
      <c r="C15" s="7" t="inlineStr">
        <is>
          <t>m.lindqvist@brant.example</t>
        </is>
      </c>
      <c r="D15" s="7" t="inlineStr">
        <is>
          <t>Finance Q3</t>
        </is>
      </c>
      <c r="E15" s="7" t="inlineStr">
        <is>
          <t>Replied</t>
        </is>
      </c>
      <c r="F15" s="7" t="inlineStr">
        <is>
          <t>K. Owens</t>
        </is>
      </c>
      <c r="G15" s="8" t="n">
        <v>46205</v>
      </c>
      <c r="H15" s="12">
        <f>IF($A15="","",COUNTIF(Replies!$B$5:$B$204,$A15))</f>
        <v/>
      </c>
      <c r="I15" s="14">
        <f>IF($A15="","",IF(SUMPRODUCT(MAX((Replies!$B$5:$B$204=$A15)*Replies!$A$5:$A$204))=0,"",SUMPRODUCT(MAX((Replies!$B$5:$B$204=$A15)*Replies!$A$5:$A$204))))</f>
        <v/>
      </c>
      <c r="J15" s="12">
        <f>IF($A15="","",IF($G15="","",TODAY()-$G15))</f>
        <v/>
      </c>
      <c r="K15" s="13">
        <f>IF($A15="","",IF($E15="Unsubscribed","Do not contact again — on any sequence",IF($E15="Bounced","Bad address — remove it before it hurts the domain",IF($E15="Do not contact","Do not contact again — on any sequence",IF($H15&gt;0,"Replied — take them out of the sequence by hand","")))))</f>
        <v/>
      </c>
    </row>
    <row r="16">
      <c r="A16" s="7" t="inlineStr">
        <is>
          <t>Salter Group</t>
        </is>
      </c>
      <c r="B16" s="7" t="inlineStr">
        <is>
          <t>C. Iversen</t>
        </is>
      </c>
      <c r="C16" s="7" t="inlineStr">
        <is>
          <t>c.iversen@salter.example</t>
        </is>
      </c>
      <c r="D16" s="7" t="inlineStr">
        <is>
          <t>Finance Q3</t>
        </is>
      </c>
      <c r="E16" s="7" t="inlineStr">
        <is>
          <t>Unsubscribed</t>
        </is>
      </c>
      <c r="F16" s="7" t="inlineStr">
        <is>
          <t>K. Owens</t>
        </is>
      </c>
      <c r="G16" s="8" t="n">
        <v>46205</v>
      </c>
      <c r="H16" s="12">
        <f>IF($A16="","",COUNTIF(Replies!$B$5:$B$204,$A16))</f>
        <v/>
      </c>
      <c r="I16" s="14">
        <f>IF($A16="","",IF(SUMPRODUCT(MAX((Replies!$B$5:$B$204=$A16)*Replies!$A$5:$A$204))=0,"",SUMPRODUCT(MAX((Replies!$B$5:$B$204=$A16)*Replies!$A$5:$A$204))))</f>
        <v/>
      </c>
      <c r="J16" s="12">
        <f>IF($A16="","",IF($G16="","",TODAY()-$G16))</f>
        <v/>
      </c>
      <c r="K16" s="13">
        <f>IF($A16="","",IF($E16="Unsubscribed","Do not contact again — on any sequence",IF($E16="Bounced","Bad address — remove it before it hurts the domain",IF($E16="Do not contact","Do not contact again — on any sequence",IF($H16&gt;0,"Replied — take them out of the sequence by hand","")))))</f>
        <v/>
      </c>
    </row>
    <row r="17">
      <c r="A17" s="7" t="inlineStr">
        <is>
          <t>Fairmont Bureau</t>
        </is>
      </c>
      <c r="B17" s="7" t="inlineStr">
        <is>
          <t>N. Achebe</t>
        </is>
      </c>
      <c r="C17" s="7" t="inlineStr">
        <is>
          <t>n.achebe@fairmont.example</t>
        </is>
      </c>
      <c r="D17" s="7" t="inlineStr">
        <is>
          <t>Finance Q3</t>
        </is>
      </c>
      <c r="E17" s="7" t="inlineStr">
        <is>
          <t>Active</t>
        </is>
      </c>
      <c r="F17" s="7" t="inlineStr">
        <is>
          <t>K. Owens</t>
        </is>
      </c>
      <c r="G17" s="8" t="n">
        <v>46205</v>
      </c>
      <c r="H17" s="12">
        <f>IF($A17="","",COUNTIF(Replies!$B$5:$B$204,$A17))</f>
        <v/>
      </c>
      <c r="I17" s="14">
        <f>IF($A17="","",IF(SUMPRODUCT(MAX((Replies!$B$5:$B$204=$A17)*Replies!$A$5:$A$204))=0,"",SUMPRODUCT(MAX((Replies!$B$5:$B$204=$A17)*Replies!$A$5:$A$204))))</f>
        <v/>
      </c>
      <c r="J17" s="12">
        <f>IF($A17="","",IF($G17="","",TODAY()-$G17))</f>
        <v/>
      </c>
      <c r="K17" s="13">
        <f>IF($A17="","",IF($E17="Unsubscribed","Do not contact again — on any sequence",IF($E17="Bounced","Bad address — remove it before it hurts the domain",IF($E17="Do not contact","Do not contact again — on any sequence",IF($H17&gt;0,"Replied — take them out of the sequence by hand","")))))</f>
        <v/>
      </c>
    </row>
    <row r="18">
      <c r="A18" s="7" t="n"/>
      <c r="B18" s="7" t="n"/>
      <c r="C18" s="7" t="n"/>
      <c r="D18" s="7" t="n"/>
      <c r="E18" s="7" t="n"/>
      <c r="F18" s="7" t="n"/>
      <c r="G18" s="8" t="n"/>
      <c r="H18" s="12">
        <f>IF($A18="","",COUNTIF(Replies!$B$5:$B$204,$A18))</f>
        <v/>
      </c>
      <c r="I18" s="14">
        <f>IF($A18="","",IF(SUMPRODUCT(MAX((Replies!$B$5:$B$204=$A18)*Replies!$A$5:$A$204))=0,"",SUMPRODUCT(MAX((Replies!$B$5:$B$204=$A18)*Replies!$A$5:$A$204))))</f>
        <v/>
      </c>
      <c r="J18" s="12">
        <f>IF($A18="","",IF($G18="","",TODAY()-$G18))</f>
        <v/>
      </c>
      <c r="K18" s="13">
        <f>IF($A18="","",IF($E18="Unsubscribed","Do not contact again — on any sequence",IF($E18="Bounced","Bad address — remove it before it hurts the domain",IF($E18="Do not contact","Do not contact again — on any sequence",IF($H18&gt;0,"Replied — take them out of the sequence by hand","")))))</f>
        <v/>
      </c>
    </row>
    <row r="19">
      <c r="A19" s="7" t="n"/>
      <c r="B19" s="7" t="n"/>
      <c r="C19" s="7" t="n"/>
      <c r="D19" s="7" t="n"/>
      <c r="E19" s="7" t="n"/>
      <c r="F19" s="7" t="n"/>
      <c r="G19" s="8" t="n"/>
      <c r="H19" s="12">
        <f>IF($A19="","",COUNTIF(Replies!$B$5:$B$204,$A19))</f>
        <v/>
      </c>
      <c r="I19" s="14">
        <f>IF($A19="","",IF(SUMPRODUCT(MAX((Replies!$B$5:$B$204=$A19)*Replies!$A$5:$A$204))=0,"",SUMPRODUCT(MAX((Replies!$B$5:$B$204=$A19)*Replies!$A$5:$A$204))))</f>
        <v/>
      </c>
      <c r="J19" s="12">
        <f>IF($A19="","",IF($G19="","",TODAY()-$G19))</f>
        <v/>
      </c>
      <c r="K19" s="13">
        <f>IF($A19="","",IF($E19="Unsubscribed","Do not contact again — on any sequence",IF($E19="Bounced","Bad address — remove it before it hurts the domain",IF($E19="Do not contact","Do not contact again — on any sequence",IF($H19&gt;0,"Replied — take them out of the sequence by hand","")))))</f>
        <v/>
      </c>
    </row>
    <row r="20">
      <c r="A20" s="7" t="n"/>
      <c r="B20" s="7" t="n"/>
      <c r="C20" s="7" t="n"/>
      <c r="D20" s="7" t="n"/>
      <c r="E20" s="7" t="n"/>
      <c r="F20" s="7" t="n"/>
      <c r="G20" s="8" t="n"/>
      <c r="H20" s="12">
        <f>IF($A20="","",COUNTIF(Replies!$B$5:$B$204,$A20))</f>
        <v/>
      </c>
      <c r="I20" s="14">
        <f>IF($A20="","",IF(SUMPRODUCT(MAX((Replies!$B$5:$B$204=$A20)*Replies!$A$5:$A$204))=0,"",SUMPRODUCT(MAX((Replies!$B$5:$B$204=$A20)*Replies!$A$5:$A$204))))</f>
        <v/>
      </c>
      <c r="J20" s="12">
        <f>IF($A20="","",IF($G20="","",TODAY()-$G20))</f>
        <v/>
      </c>
      <c r="K20" s="13">
        <f>IF($A20="","",IF($E20="Unsubscribed","Do not contact again — on any sequence",IF($E20="Bounced","Bad address — remove it before it hurts the domain",IF($E20="Do not contact","Do not contact again — on any sequence",IF($H20&gt;0,"Replied — take them out of the sequence by hand","")))))</f>
        <v/>
      </c>
    </row>
    <row r="21">
      <c r="A21" s="7" t="n"/>
      <c r="B21" s="7" t="n"/>
      <c r="C21" s="7" t="n"/>
      <c r="D21" s="7" t="n"/>
      <c r="E21" s="7" t="n"/>
      <c r="F21" s="7" t="n"/>
      <c r="G21" s="8" t="n"/>
      <c r="H21" s="12">
        <f>IF($A21="","",COUNTIF(Replies!$B$5:$B$204,$A21))</f>
        <v/>
      </c>
      <c r="I21" s="14">
        <f>IF($A21="","",IF(SUMPRODUCT(MAX((Replies!$B$5:$B$204=$A21)*Replies!$A$5:$A$204))=0,"",SUMPRODUCT(MAX((Replies!$B$5:$B$204=$A21)*Replies!$A$5:$A$204))))</f>
        <v/>
      </c>
      <c r="J21" s="12">
        <f>IF($A21="","",IF($G21="","",TODAY()-$G21))</f>
        <v/>
      </c>
      <c r="K21" s="13">
        <f>IF($A21="","",IF($E21="Unsubscribed","Do not contact again — on any sequence",IF($E21="Bounced","Bad address — remove it before it hurts the domain",IF($E21="Do not contact","Do not contact again — on any sequence",IF($H21&gt;0,"Replied — take them out of the sequence by hand","")))))</f>
        <v/>
      </c>
    </row>
    <row r="22">
      <c r="A22" s="7" t="n"/>
      <c r="B22" s="7" t="n"/>
      <c r="C22" s="7" t="n"/>
      <c r="D22" s="7" t="n"/>
      <c r="E22" s="7" t="n"/>
      <c r="F22" s="7" t="n"/>
      <c r="G22" s="8" t="n"/>
      <c r="H22" s="12">
        <f>IF($A22="","",COUNTIF(Replies!$B$5:$B$204,$A22))</f>
        <v/>
      </c>
      <c r="I22" s="14">
        <f>IF($A22="","",IF(SUMPRODUCT(MAX((Replies!$B$5:$B$204=$A22)*Replies!$A$5:$A$204))=0,"",SUMPRODUCT(MAX((Replies!$B$5:$B$204=$A22)*Replies!$A$5:$A$204))))</f>
        <v/>
      </c>
      <c r="J22" s="12">
        <f>IF($A22="","",IF($G22="","",TODAY()-$G22))</f>
        <v/>
      </c>
      <c r="K22" s="13">
        <f>IF($A22="","",IF($E22="Unsubscribed","Do not contact again — on any sequence",IF($E22="Bounced","Bad address — remove it before it hurts the domain",IF($E22="Do not contact","Do not contact again — on any sequence",IF($H22&gt;0,"Replied — take them out of the sequence by hand","")))))</f>
        <v/>
      </c>
    </row>
    <row r="23">
      <c r="A23" s="7" t="n"/>
      <c r="B23" s="7" t="n"/>
      <c r="C23" s="7" t="n"/>
      <c r="D23" s="7" t="n"/>
      <c r="E23" s="7" t="n"/>
      <c r="F23" s="7" t="n"/>
      <c r="G23" s="8" t="n"/>
      <c r="H23" s="12">
        <f>IF($A23="","",COUNTIF(Replies!$B$5:$B$204,$A23))</f>
        <v/>
      </c>
      <c r="I23" s="14">
        <f>IF($A23="","",IF(SUMPRODUCT(MAX((Replies!$B$5:$B$204=$A23)*Replies!$A$5:$A$204))=0,"",SUMPRODUCT(MAX((Replies!$B$5:$B$204=$A23)*Replies!$A$5:$A$204))))</f>
        <v/>
      </c>
      <c r="J23" s="12">
        <f>IF($A23="","",IF($G23="","",TODAY()-$G23))</f>
        <v/>
      </c>
      <c r="K23" s="13">
        <f>IF($A23="","",IF($E23="Unsubscribed","Do not contact again — on any sequence",IF($E23="Bounced","Bad address — remove it before it hurts the domain",IF($E23="Do not contact","Do not contact again — on any sequence",IF($H23&gt;0,"Replied — take them out of the sequence by hand","")))))</f>
        <v/>
      </c>
    </row>
    <row r="24">
      <c r="A24" s="7" t="n"/>
      <c r="B24" s="7" t="n"/>
      <c r="C24" s="7" t="n"/>
      <c r="D24" s="7" t="n"/>
      <c r="E24" s="7" t="n"/>
      <c r="F24" s="7" t="n"/>
      <c r="G24" s="8" t="n"/>
      <c r="H24" s="12">
        <f>IF($A24="","",COUNTIF(Replies!$B$5:$B$204,$A24))</f>
        <v/>
      </c>
      <c r="I24" s="14">
        <f>IF($A24="","",IF(SUMPRODUCT(MAX((Replies!$B$5:$B$204=$A24)*Replies!$A$5:$A$204))=0,"",SUMPRODUCT(MAX((Replies!$B$5:$B$204=$A24)*Replies!$A$5:$A$204))))</f>
        <v/>
      </c>
      <c r="J24" s="12">
        <f>IF($A24="","",IF($G24="","",TODAY()-$G24))</f>
        <v/>
      </c>
      <c r="K24" s="13">
        <f>IF($A24="","",IF($E24="Unsubscribed","Do not contact again — on any sequence",IF($E24="Bounced","Bad address — remove it before it hurts the domain",IF($E24="Do not contact","Do not contact again — on any sequence",IF($H24&gt;0,"Replied — take them out of the sequence by hand","")))))</f>
        <v/>
      </c>
    </row>
    <row r="25">
      <c r="A25" s="7" t="n"/>
      <c r="B25" s="7" t="n"/>
      <c r="C25" s="7" t="n"/>
      <c r="D25" s="7" t="n"/>
      <c r="E25" s="7" t="n"/>
      <c r="F25" s="7" t="n"/>
      <c r="G25" s="8" t="n"/>
      <c r="H25" s="12">
        <f>IF($A25="","",COUNTIF(Replies!$B$5:$B$204,$A25))</f>
        <v/>
      </c>
      <c r="I25" s="14">
        <f>IF($A25="","",IF(SUMPRODUCT(MAX((Replies!$B$5:$B$204=$A25)*Replies!$A$5:$A$204))=0,"",SUMPRODUCT(MAX((Replies!$B$5:$B$204=$A25)*Replies!$A$5:$A$204))))</f>
        <v/>
      </c>
      <c r="J25" s="12">
        <f>IF($A25="","",IF($G25="","",TODAY()-$G25))</f>
        <v/>
      </c>
      <c r="K25" s="13">
        <f>IF($A25="","",IF($E25="Unsubscribed","Do not contact again — on any sequence",IF($E25="Bounced","Bad address — remove it before it hurts the domain",IF($E25="Do not contact","Do not contact again — on any sequence",IF($H25&gt;0,"Replied — take them out of the sequence by hand","")))))</f>
        <v/>
      </c>
    </row>
    <row r="26">
      <c r="A26" s="7" t="n"/>
      <c r="B26" s="7" t="n"/>
      <c r="C26" s="7" t="n"/>
      <c r="D26" s="7" t="n"/>
      <c r="E26" s="7" t="n"/>
      <c r="F26" s="7" t="n"/>
      <c r="G26" s="8" t="n"/>
      <c r="H26" s="12">
        <f>IF($A26="","",COUNTIF(Replies!$B$5:$B$204,$A26))</f>
        <v/>
      </c>
      <c r="I26" s="14">
        <f>IF($A26="","",IF(SUMPRODUCT(MAX((Replies!$B$5:$B$204=$A26)*Replies!$A$5:$A$204))=0,"",SUMPRODUCT(MAX((Replies!$B$5:$B$204=$A26)*Replies!$A$5:$A$204))))</f>
        <v/>
      </c>
      <c r="J26" s="12">
        <f>IF($A26="","",IF($G26="","",TODAY()-$G26))</f>
        <v/>
      </c>
      <c r="K26" s="13">
        <f>IF($A26="","",IF($E26="Unsubscribed","Do not contact again — on any sequence",IF($E26="Bounced","Bad address — remove it before it hurts the domain",IF($E26="Do not contact","Do not contact again — on any sequence",IF($H26&gt;0,"Replied — take them out of the sequence by hand","")))))</f>
        <v/>
      </c>
    </row>
    <row r="27">
      <c r="A27" s="7" t="n"/>
      <c r="B27" s="7" t="n"/>
      <c r="C27" s="7" t="n"/>
      <c r="D27" s="7" t="n"/>
      <c r="E27" s="7" t="n"/>
      <c r="F27" s="7" t="n"/>
      <c r="G27" s="8" t="n"/>
      <c r="H27" s="12">
        <f>IF($A27="","",COUNTIF(Replies!$B$5:$B$204,$A27))</f>
        <v/>
      </c>
      <c r="I27" s="14">
        <f>IF($A27="","",IF(SUMPRODUCT(MAX((Replies!$B$5:$B$204=$A27)*Replies!$A$5:$A$204))=0,"",SUMPRODUCT(MAX((Replies!$B$5:$B$204=$A27)*Replies!$A$5:$A$204))))</f>
        <v/>
      </c>
      <c r="J27" s="12">
        <f>IF($A27="","",IF($G27="","",TODAY()-$G27))</f>
        <v/>
      </c>
      <c r="K27" s="13">
        <f>IF($A27="","",IF($E27="Unsubscribed","Do not contact again — on any sequence",IF($E27="Bounced","Bad address — remove it before it hurts the domain",IF($E27="Do not contact","Do not contact again — on any sequence",IF($H27&gt;0,"Replied — take them out of the sequence by hand","")))))</f>
        <v/>
      </c>
    </row>
    <row r="28">
      <c r="A28" s="7" t="n"/>
      <c r="B28" s="7" t="n"/>
      <c r="C28" s="7" t="n"/>
      <c r="D28" s="7" t="n"/>
      <c r="E28" s="7" t="n"/>
      <c r="F28" s="7" t="n"/>
      <c r="G28" s="8" t="n"/>
      <c r="H28" s="12">
        <f>IF($A28="","",COUNTIF(Replies!$B$5:$B$204,$A28))</f>
        <v/>
      </c>
      <c r="I28" s="14">
        <f>IF($A28="","",IF(SUMPRODUCT(MAX((Replies!$B$5:$B$204=$A28)*Replies!$A$5:$A$204))=0,"",SUMPRODUCT(MAX((Replies!$B$5:$B$204=$A28)*Replies!$A$5:$A$204))))</f>
        <v/>
      </c>
      <c r="J28" s="12">
        <f>IF($A28="","",IF($G28="","",TODAY()-$G28))</f>
        <v/>
      </c>
      <c r="K28" s="13">
        <f>IF($A28="","",IF($E28="Unsubscribed","Do not contact again — on any sequence",IF($E28="Bounced","Bad address — remove it before it hurts the domain",IF($E28="Do not contact","Do not contact again — on any sequence",IF($H28&gt;0,"Replied — take them out of the sequence by hand","")))))</f>
        <v/>
      </c>
    </row>
    <row r="29">
      <c r="A29" s="7" t="n"/>
      <c r="B29" s="7" t="n"/>
      <c r="C29" s="7" t="n"/>
      <c r="D29" s="7" t="n"/>
      <c r="E29" s="7" t="n"/>
      <c r="F29" s="7" t="n"/>
      <c r="G29" s="8" t="n"/>
      <c r="H29" s="12">
        <f>IF($A29="","",COUNTIF(Replies!$B$5:$B$204,$A29))</f>
        <v/>
      </c>
      <c r="I29" s="14">
        <f>IF($A29="","",IF(SUMPRODUCT(MAX((Replies!$B$5:$B$204=$A29)*Replies!$A$5:$A$204))=0,"",SUMPRODUCT(MAX((Replies!$B$5:$B$204=$A29)*Replies!$A$5:$A$204))))</f>
        <v/>
      </c>
      <c r="J29" s="12">
        <f>IF($A29="","",IF($G29="","",TODAY()-$G29))</f>
        <v/>
      </c>
      <c r="K29" s="13">
        <f>IF($A29="","",IF($E29="Unsubscribed","Do not contact again — on any sequence",IF($E29="Bounced","Bad address — remove it before it hurts the domain",IF($E29="Do not contact","Do not contact again — on any sequence",IF($H29&gt;0,"Replied — take them out of the sequence by hand","")))))</f>
        <v/>
      </c>
    </row>
    <row r="30">
      <c r="A30" s="7" t="n"/>
      <c r="B30" s="7" t="n"/>
      <c r="C30" s="7" t="n"/>
      <c r="D30" s="7" t="n"/>
      <c r="E30" s="7" t="n"/>
      <c r="F30" s="7" t="n"/>
      <c r="G30" s="8" t="n"/>
      <c r="H30" s="12">
        <f>IF($A30="","",COUNTIF(Replies!$B$5:$B$204,$A30))</f>
        <v/>
      </c>
      <c r="I30" s="14">
        <f>IF($A30="","",IF(SUMPRODUCT(MAX((Replies!$B$5:$B$204=$A30)*Replies!$A$5:$A$204))=0,"",SUMPRODUCT(MAX((Replies!$B$5:$B$204=$A30)*Replies!$A$5:$A$204))))</f>
        <v/>
      </c>
      <c r="J30" s="12">
        <f>IF($A30="","",IF($G30="","",TODAY()-$G30))</f>
        <v/>
      </c>
      <c r="K30" s="13">
        <f>IF($A30="","",IF($E30="Unsubscribed","Do not contact again — on any sequence",IF($E30="Bounced","Bad address — remove it before it hurts the domain",IF($E30="Do not contact","Do not contact again — on any sequence",IF($H30&gt;0,"Replied — take them out of the sequence by hand","")))))</f>
        <v/>
      </c>
    </row>
    <row r="31">
      <c r="A31" s="7" t="n"/>
      <c r="B31" s="7" t="n"/>
      <c r="C31" s="7" t="n"/>
      <c r="D31" s="7" t="n"/>
      <c r="E31" s="7" t="n"/>
      <c r="F31" s="7" t="n"/>
      <c r="G31" s="8" t="n"/>
      <c r="H31" s="12">
        <f>IF($A31="","",COUNTIF(Replies!$B$5:$B$204,$A31))</f>
        <v/>
      </c>
      <c r="I31" s="14">
        <f>IF($A31="","",IF(SUMPRODUCT(MAX((Replies!$B$5:$B$204=$A31)*Replies!$A$5:$A$204))=0,"",SUMPRODUCT(MAX((Replies!$B$5:$B$204=$A31)*Replies!$A$5:$A$204))))</f>
        <v/>
      </c>
      <c r="J31" s="12">
        <f>IF($A31="","",IF($G31="","",TODAY()-$G31))</f>
        <v/>
      </c>
      <c r="K31" s="13">
        <f>IF($A31="","",IF($E31="Unsubscribed","Do not contact again — on any sequence",IF($E31="Bounced","Bad address — remove it before it hurts the domain",IF($E31="Do not contact","Do not contact again — on any sequence",IF($H31&gt;0,"Replied — take them out of the sequence by hand","")))))</f>
        <v/>
      </c>
    </row>
    <row r="32">
      <c r="A32" s="7" t="n"/>
      <c r="B32" s="7" t="n"/>
      <c r="C32" s="7" t="n"/>
      <c r="D32" s="7" t="n"/>
      <c r="E32" s="7" t="n"/>
      <c r="F32" s="7" t="n"/>
      <c r="G32" s="8" t="n"/>
      <c r="H32" s="12">
        <f>IF($A32="","",COUNTIF(Replies!$B$5:$B$204,$A32))</f>
        <v/>
      </c>
      <c r="I32" s="14">
        <f>IF($A32="","",IF(SUMPRODUCT(MAX((Replies!$B$5:$B$204=$A32)*Replies!$A$5:$A$204))=0,"",SUMPRODUCT(MAX((Replies!$B$5:$B$204=$A32)*Replies!$A$5:$A$204))))</f>
        <v/>
      </c>
      <c r="J32" s="12">
        <f>IF($A32="","",IF($G32="","",TODAY()-$G32))</f>
        <v/>
      </c>
      <c r="K32" s="13">
        <f>IF($A32="","",IF($E32="Unsubscribed","Do not contact again — on any sequence",IF($E32="Bounced","Bad address — remove it before it hurts the domain",IF($E32="Do not contact","Do not contact again — on any sequence",IF($H32&gt;0,"Replied — take them out of the sequence by hand","")))))</f>
        <v/>
      </c>
    </row>
    <row r="33">
      <c r="A33" s="7" t="n"/>
      <c r="B33" s="7" t="n"/>
      <c r="C33" s="7" t="n"/>
      <c r="D33" s="7" t="n"/>
      <c r="E33" s="7" t="n"/>
      <c r="F33" s="7" t="n"/>
      <c r="G33" s="8" t="n"/>
      <c r="H33" s="12">
        <f>IF($A33="","",COUNTIF(Replies!$B$5:$B$204,$A33))</f>
        <v/>
      </c>
      <c r="I33" s="14">
        <f>IF($A33="","",IF(SUMPRODUCT(MAX((Replies!$B$5:$B$204=$A33)*Replies!$A$5:$A$204))=0,"",SUMPRODUCT(MAX((Replies!$B$5:$B$204=$A33)*Replies!$A$5:$A$204))))</f>
        <v/>
      </c>
      <c r="J33" s="12">
        <f>IF($A33="","",IF($G33="","",TODAY()-$G33))</f>
        <v/>
      </c>
      <c r="K33" s="13">
        <f>IF($A33="","",IF($E33="Unsubscribed","Do not contact again — on any sequence",IF($E33="Bounced","Bad address — remove it before it hurts the domain",IF($E33="Do not contact","Do not contact again — on any sequence",IF($H33&gt;0,"Replied — take them out of the sequence by hand","")))))</f>
        <v/>
      </c>
    </row>
    <row r="34">
      <c r="A34" s="7" t="n"/>
      <c r="B34" s="7" t="n"/>
      <c r="C34" s="7" t="n"/>
      <c r="D34" s="7" t="n"/>
      <c r="E34" s="7" t="n"/>
      <c r="F34" s="7" t="n"/>
      <c r="G34" s="8" t="n"/>
      <c r="H34" s="12">
        <f>IF($A34="","",COUNTIF(Replies!$B$5:$B$204,$A34))</f>
        <v/>
      </c>
      <c r="I34" s="14">
        <f>IF($A34="","",IF(SUMPRODUCT(MAX((Replies!$B$5:$B$204=$A34)*Replies!$A$5:$A$204))=0,"",SUMPRODUCT(MAX((Replies!$B$5:$B$204=$A34)*Replies!$A$5:$A$204))))</f>
        <v/>
      </c>
      <c r="J34" s="12">
        <f>IF($A34="","",IF($G34="","",TODAY()-$G34))</f>
        <v/>
      </c>
      <c r="K34" s="13">
        <f>IF($A34="","",IF($E34="Unsubscribed","Do not contact again — on any sequence",IF($E34="Bounced","Bad address — remove it before it hurts the domain",IF($E34="Do not contact","Do not contact again — on any sequence",IF($H34&gt;0,"Replied — take them out of the sequence by hand","")))))</f>
        <v/>
      </c>
    </row>
    <row r="35">
      <c r="A35" s="7" t="n"/>
      <c r="B35" s="7" t="n"/>
      <c r="C35" s="7" t="n"/>
      <c r="D35" s="7" t="n"/>
      <c r="E35" s="7" t="n"/>
      <c r="F35" s="7" t="n"/>
      <c r="G35" s="8" t="n"/>
      <c r="H35" s="12">
        <f>IF($A35="","",COUNTIF(Replies!$B$5:$B$204,$A35))</f>
        <v/>
      </c>
      <c r="I35" s="14">
        <f>IF($A35="","",IF(SUMPRODUCT(MAX((Replies!$B$5:$B$204=$A35)*Replies!$A$5:$A$204))=0,"",SUMPRODUCT(MAX((Replies!$B$5:$B$204=$A35)*Replies!$A$5:$A$204))))</f>
        <v/>
      </c>
      <c r="J35" s="12">
        <f>IF($A35="","",IF($G35="","",TODAY()-$G35))</f>
        <v/>
      </c>
      <c r="K35" s="13">
        <f>IF($A35="","",IF($E35="Unsubscribed","Do not contact again — on any sequence",IF($E35="Bounced","Bad address — remove it before it hurts the domain",IF($E35="Do not contact","Do not contact again — on any sequence",IF($H35&gt;0,"Replied — take them out of the sequence by hand","")))))</f>
        <v/>
      </c>
    </row>
    <row r="36">
      <c r="A36" s="7" t="n"/>
      <c r="B36" s="7" t="n"/>
      <c r="C36" s="7" t="n"/>
      <c r="D36" s="7" t="n"/>
      <c r="E36" s="7" t="n"/>
      <c r="F36" s="7" t="n"/>
      <c r="G36" s="8" t="n"/>
      <c r="H36" s="12">
        <f>IF($A36="","",COUNTIF(Replies!$B$5:$B$204,$A36))</f>
        <v/>
      </c>
      <c r="I36" s="14">
        <f>IF($A36="","",IF(SUMPRODUCT(MAX((Replies!$B$5:$B$204=$A36)*Replies!$A$5:$A$204))=0,"",SUMPRODUCT(MAX((Replies!$B$5:$B$204=$A36)*Replies!$A$5:$A$204))))</f>
        <v/>
      </c>
      <c r="J36" s="12">
        <f>IF($A36="","",IF($G36="","",TODAY()-$G36))</f>
        <v/>
      </c>
      <c r="K36" s="13">
        <f>IF($A36="","",IF($E36="Unsubscribed","Do not contact again — on any sequence",IF($E36="Bounced","Bad address — remove it before it hurts the domain",IF($E36="Do not contact","Do not contact again — on any sequence",IF($H36&gt;0,"Replied — take them out of the sequence by hand","")))))</f>
        <v/>
      </c>
    </row>
    <row r="37">
      <c r="A37" s="7" t="n"/>
      <c r="B37" s="7" t="n"/>
      <c r="C37" s="7" t="n"/>
      <c r="D37" s="7" t="n"/>
      <c r="E37" s="7" t="n"/>
      <c r="F37" s="7" t="n"/>
      <c r="G37" s="8" t="n"/>
      <c r="H37" s="12">
        <f>IF($A37="","",COUNTIF(Replies!$B$5:$B$204,$A37))</f>
        <v/>
      </c>
      <c r="I37" s="14">
        <f>IF($A37="","",IF(SUMPRODUCT(MAX((Replies!$B$5:$B$204=$A37)*Replies!$A$5:$A$204))=0,"",SUMPRODUCT(MAX((Replies!$B$5:$B$204=$A37)*Replies!$A$5:$A$204))))</f>
        <v/>
      </c>
      <c r="J37" s="12">
        <f>IF($A37="","",IF($G37="","",TODAY()-$G37))</f>
        <v/>
      </c>
      <c r="K37" s="13">
        <f>IF($A37="","",IF($E37="Unsubscribed","Do not contact again — on any sequence",IF($E37="Bounced","Bad address — remove it before it hurts the domain",IF($E37="Do not contact","Do not contact again — on any sequence",IF($H37&gt;0,"Replied — take them out of the sequence by hand","")))))</f>
        <v/>
      </c>
    </row>
    <row r="38">
      <c r="A38" s="7" t="n"/>
      <c r="B38" s="7" t="n"/>
      <c r="C38" s="7" t="n"/>
      <c r="D38" s="7" t="n"/>
      <c r="E38" s="7" t="n"/>
      <c r="F38" s="7" t="n"/>
      <c r="G38" s="8" t="n"/>
      <c r="H38" s="12">
        <f>IF($A38="","",COUNTIF(Replies!$B$5:$B$204,$A38))</f>
        <v/>
      </c>
      <c r="I38" s="14">
        <f>IF($A38="","",IF(SUMPRODUCT(MAX((Replies!$B$5:$B$204=$A38)*Replies!$A$5:$A$204))=0,"",SUMPRODUCT(MAX((Replies!$B$5:$B$204=$A38)*Replies!$A$5:$A$204))))</f>
        <v/>
      </c>
      <c r="J38" s="12">
        <f>IF($A38="","",IF($G38="","",TODAY()-$G38))</f>
        <v/>
      </c>
      <c r="K38" s="13">
        <f>IF($A38="","",IF($E38="Unsubscribed","Do not contact again — on any sequence",IF($E38="Bounced","Bad address — remove it before it hurts the domain",IF($E38="Do not contact","Do not contact again — on any sequence",IF($H38&gt;0,"Replied — take them out of the sequence by hand","")))))</f>
        <v/>
      </c>
    </row>
    <row r="39">
      <c r="A39" s="7" t="n"/>
      <c r="B39" s="7" t="n"/>
      <c r="C39" s="7" t="n"/>
      <c r="D39" s="7" t="n"/>
      <c r="E39" s="7" t="n"/>
      <c r="F39" s="7" t="n"/>
      <c r="G39" s="8" t="n"/>
      <c r="H39" s="12">
        <f>IF($A39="","",COUNTIF(Replies!$B$5:$B$204,$A39))</f>
        <v/>
      </c>
      <c r="I39" s="14">
        <f>IF($A39="","",IF(SUMPRODUCT(MAX((Replies!$B$5:$B$204=$A39)*Replies!$A$5:$A$204))=0,"",SUMPRODUCT(MAX((Replies!$B$5:$B$204=$A39)*Replies!$A$5:$A$204))))</f>
        <v/>
      </c>
      <c r="J39" s="12">
        <f>IF($A39="","",IF($G39="","",TODAY()-$G39))</f>
        <v/>
      </c>
      <c r="K39" s="13">
        <f>IF($A39="","",IF($E39="Unsubscribed","Do not contact again — on any sequence",IF($E39="Bounced","Bad address — remove it before it hurts the domain",IF($E39="Do not contact","Do not contact again — on any sequence",IF($H39&gt;0,"Replied — take them out of the sequence by hand","")))))</f>
        <v/>
      </c>
    </row>
    <row r="40">
      <c r="A40" s="7" t="n"/>
      <c r="B40" s="7" t="n"/>
      <c r="C40" s="7" t="n"/>
      <c r="D40" s="7" t="n"/>
      <c r="E40" s="7" t="n"/>
      <c r="F40" s="7" t="n"/>
      <c r="G40" s="8" t="n"/>
      <c r="H40" s="12">
        <f>IF($A40="","",COUNTIF(Replies!$B$5:$B$204,$A40))</f>
        <v/>
      </c>
      <c r="I40" s="14">
        <f>IF($A40="","",IF(SUMPRODUCT(MAX((Replies!$B$5:$B$204=$A40)*Replies!$A$5:$A$204))=0,"",SUMPRODUCT(MAX((Replies!$B$5:$B$204=$A40)*Replies!$A$5:$A$204))))</f>
        <v/>
      </c>
      <c r="J40" s="12">
        <f>IF($A40="","",IF($G40="","",TODAY()-$G40))</f>
        <v/>
      </c>
      <c r="K40" s="13">
        <f>IF($A40="","",IF($E40="Unsubscribed","Do not contact again — on any sequence",IF($E40="Bounced","Bad address — remove it before it hurts the domain",IF($E40="Do not contact","Do not contact again — on any sequence",IF($H40&gt;0,"Replied — take them out of the sequence by hand","")))))</f>
        <v/>
      </c>
    </row>
    <row r="41">
      <c r="A41" s="7" t="n"/>
      <c r="B41" s="7" t="n"/>
      <c r="C41" s="7" t="n"/>
      <c r="D41" s="7" t="n"/>
      <c r="E41" s="7" t="n"/>
      <c r="F41" s="7" t="n"/>
      <c r="G41" s="8" t="n"/>
      <c r="H41" s="12">
        <f>IF($A41="","",COUNTIF(Replies!$B$5:$B$204,$A41))</f>
        <v/>
      </c>
      <c r="I41" s="14">
        <f>IF($A41="","",IF(SUMPRODUCT(MAX((Replies!$B$5:$B$204=$A41)*Replies!$A$5:$A$204))=0,"",SUMPRODUCT(MAX((Replies!$B$5:$B$204=$A41)*Replies!$A$5:$A$204))))</f>
        <v/>
      </c>
      <c r="J41" s="12">
        <f>IF($A41="","",IF($G41="","",TODAY()-$G41))</f>
        <v/>
      </c>
      <c r="K41" s="13">
        <f>IF($A41="","",IF($E41="Unsubscribed","Do not contact again — on any sequence",IF($E41="Bounced","Bad address — remove it before it hurts the domain",IF($E41="Do not contact","Do not contact again — on any sequence",IF($H41&gt;0,"Replied — take them out of the sequence by hand","")))))</f>
        <v/>
      </c>
    </row>
    <row r="42">
      <c r="A42" s="7" t="n"/>
      <c r="B42" s="7" t="n"/>
      <c r="C42" s="7" t="n"/>
      <c r="D42" s="7" t="n"/>
      <c r="E42" s="7" t="n"/>
      <c r="F42" s="7" t="n"/>
      <c r="G42" s="8" t="n"/>
      <c r="H42" s="12">
        <f>IF($A42="","",COUNTIF(Replies!$B$5:$B$204,$A42))</f>
        <v/>
      </c>
      <c r="I42" s="14">
        <f>IF($A42="","",IF(SUMPRODUCT(MAX((Replies!$B$5:$B$204=$A42)*Replies!$A$5:$A$204))=0,"",SUMPRODUCT(MAX((Replies!$B$5:$B$204=$A42)*Replies!$A$5:$A$204))))</f>
        <v/>
      </c>
      <c r="J42" s="12">
        <f>IF($A42="","",IF($G42="","",TODAY()-$G42))</f>
        <v/>
      </c>
      <c r="K42" s="13">
        <f>IF($A42="","",IF($E42="Unsubscribed","Do not contact again — on any sequence",IF($E42="Bounced","Bad address — remove it before it hurts the domain",IF($E42="Do not contact","Do not contact again — on any sequence",IF($H42&gt;0,"Replied — take them out of the sequence by hand","")))))</f>
        <v/>
      </c>
    </row>
    <row r="43">
      <c r="A43" s="7" t="n"/>
      <c r="B43" s="7" t="n"/>
      <c r="C43" s="7" t="n"/>
      <c r="D43" s="7" t="n"/>
      <c r="E43" s="7" t="n"/>
      <c r="F43" s="7" t="n"/>
      <c r="G43" s="8" t="n"/>
      <c r="H43" s="12">
        <f>IF($A43="","",COUNTIF(Replies!$B$5:$B$204,$A43))</f>
        <v/>
      </c>
      <c r="I43" s="14">
        <f>IF($A43="","",IF(SUMPRODUCT(MAX((Replies!$B$5:$B$204=$A43)*Replies!$A$5:$A$204))=0,"",SUMPRODUCT(MAX((Replies!$B$5:$B$204=$A43)*Replies!$A$5:$A$204))))</f>
        <v/>
      </c>
      <c r="J43" s="12">
        <f>IF($A43="","",IF($G43="","",TODAY()-$G43))</f>
        <v/>
      </c>
      <c r="K43" s="13">
        <f>IF($A43="","",IF($E43="Unsubscribed","Do not contact again — on any sequence",IF($E43="Bounced","Bad address — remove it before it hurts the domain",IF($E43="Do not contact","Do not contact again — on any sequence",IF($H43&gt;0,"Replied — take them out of the sequence by hand","")))))</f>
        <v/>
      </c>
    </row>
    <row r="44">
      <c r="A44" s="7" t="n"/>
      <c r="B44" s="7" t="n"/>
      <c r="C44" s="7" t="n"/>
      <c r="D44" s="7" t="n"/>
      <c r="E44" s="7" t="n"/>
      <c r="F44" s="7" t="n"/>
      <c r="G44" s="8" t="n"/>
      <c r="H44" s="12">
        <f>IF($A44="","",COUNTIF(Replies!$B$5:$B$204,$A44))</f>
        <v/>
      </c>
      <c r="I44" s="14">
        <f>IF($A44="","",IF(SUMPRODUCT(MAX((Replies!$B$5:$B$204=$A44)*Replies!$A$5:$A$204))=0,"",SUMPRODUCT(MAX((Replies!$B$5:$B$204=$A44)*Replies!$A$5:$A$204))))</f>
        <v/>
      </c>
      <c r="J44" s="12">
        <f>IF($A44="","",IF($G44="","",TODAY()-$G44))</f>
        <v/>
      </c>
      <c r="K44" s="13">
        <f>IF($A44="","",IF($E44="Unsubscribed","Do not contact again — on any sequence",IF($E44="Bounced","Bad address — remove it before it hurts the domain",IF($E44="Do not contact","Do not contact again — on any sequence",IF($H44&gt;0,"Replied — take them out of the sequence by hand","")))))</f>
        <v/>
      </c>
    </row>
    <row r="45">
      <c r="A45" s="7" t="n"/>
      <c r="B45" s="7" t="n"/>
      <c r="C45" s="7" t="n"/>
      <c r="D45" s="7" t="n"/>
      <c r="E45" s="7" t="n"/>
      <c r="F45" s="7" t="n"/>
      <c r="G45" s="8" t="n"/>
      <c r="H45" s="12">
        <f>IF($A45="","",COUNTIF(Replies!$B$5:$B$204,$A45))</f>
        <v/>
      </c>
      <c r="I45" s="14">
        <f>IF($A45="","",IF(SUMPRODUCT(MAX((Replies!$B$5:$B$204=$A45)*Replies!$A$5:$A$204))=0,"",SUMPRODUCT(MAX((Replies!$B$5:$B$204=$A45)*Replies!$A$5:$A$204))))</f>
        <v/>
      </c>
      <c r="J45" s="12">
        <f>IF($A45="","",IF($G45="","",TODAY()-$G45))</f>
        <v/>
      </c>
      <c r="K45" s="13">
        <f>IF($A45="","",IF($E45="Unsubscribed","Do not contact again — on any sequence",IF($E45="Bounced","Bad address — remove it before it hurts the domain",IF($E45="Do not contact","Do not contact again — on any sequence",IF($H45&gt;0,"Replied — take them out of the sequence by hand","")))))</f>
        <v/>
      </c>
    </row>
    <row r="46">
      <c r="A46" s="7" t="n"/>
      <c r="B46" s="7" t="n"/>
      <c r="C46" s="7" t="n"/>
      <c r="D46" s="7" t="n"/>
      <c r="E46" s="7" t="n"/>
      <c r="F46" s="7" t="n"/>
      <c r="G46" s="8" t="n"/>
      <c r="H46" s="12">
        <f>IF($A46="","",COUNTIF(Replies!$B$5:$B$204,$A46))</f>
        <v/>
      </c>
      <c r="I46" s="14">
        <f>IF($A46="","",IF(SUMPRODUCT(MAX((Replies!$B$5:$B$204=$A46)*Replies!$A$5:$A$204))=0,"",SUMPRODUCT(MAX((Replies!$B$5:$B$204=$A46)*Replies!$A$5:$A$204))))</f>
        <v/>
      </c>
      <c r="J46" s="12">
        <f>IF($A46="","",IF($G46="","",TODAY()-$G46))</f>
        <v/>
      </c>
      <c r="K46" s="13">
        <f>IF($A46="","",IF($E46="Unsubscribed","Do not contact again — on any sequence",IF($E46="Bounced","Bad address — remove it before it hurts the domain",IF($E46="Do not contact","Do not contact again — on any sequence",IF($H46&gt;0,"Replied — take them out of the sequence by hand","")))))</f>
        <v/>
      </c>
    </row>
    <row r="47">
      <c r="A47" s="7" t="n"/>
      <c r="B47" s="7" t="n"/>
      <c r="C47" s="7" t="n"/>
      <c r="D47" s="7" t="n"/>
      <c r="E47" s="7" t="n"/>
      <c r="F47" s="7" t="n"/>
      <c r="G47" s="8" t="n"/>
      <c r="H47" s="12">
        <f>IF($A47="","",COUNTIF(Replies!$B$5:$B$204,$A47))</f>
        <v/>
      </c>
      <c r="I47" s="14">
        <f>IF($A47="","",IF(SUMPRODUCT(MAX((Replies!$B$5:$B$204=$A47)*Replies!$A$5:$A$204))=0,"",SUMPRODUCT(MAX((Replies!$B$5:$B$204=$A47)*Replies!$A$5:$A$204))))</f>
        <v/>
      </c>
      <c r="J47" s="12">
        <f>IF($A47="","",IF($G47="","",TODAY()-$G47))</f>
        <v/>
      </c>
      <c r="K47" s="13">
        <f>IF($A47="","",IF($E47="Unsubscribed","Do not contact again — on any sequence",IF($E47="Bounced","Bad address — remove it before it hurts the domain",IF($E47="Do not contact","Do not contact again — on any sequence",IF($H47&gt;0,"Replied — take them out of the sequence by hand","")))))</f>
        <v/>
      </c>
    </row>
    <row r="48">
      <c r="A48" s="7" t="n"/>
      <c r="B48" s="7" t="n"/>
      <c r="C48" s="7" t="n"/>
      <c r="D48" s="7" t="n"/>
      <c r="E48" s="7" t="n"/>
      <c r="F48" s="7" t="n"/>
      <c r="G48" s="8" t="n"/>
      <c r="H48" s="12">
        <f>IF($A48="","",COUNTIF(Replies!$B$5:$B$204,$A48))</f>
        <v/>
      </c>
      <c r="I48" s="14">
        <f>IF($A48="","",IF(SUMPRODUCT(MAX((Replies!$B$5:$B$204=$A48)*Replies!$A$5:$A$204))=0,"",SUMPRODUCT(MAX((Replies!$B$5:$B$204=$A48)*Replies!$A$5:$A$204))))</f>
        <v/>
      </c>
      <c r="J48" s="12">
        <f>IF($A48="","",IF($G48="","",TODAY()-$G48))</f>
        <v/>
      </c>
      <c r="K48" s="13">
        <f>IF($A48="","",IF($E48="Unsubscribed","Do not contact again — on any sequence",IF($E48="Bounced","Bad address — remove it before it hurts the domain",IF($E48="Do not contact","Do not contact again — on any sequence",IF($H48&gt;0,"Replied — take them out of the sequence by hand","")))))</f>
        <v/>
      </c>
    </row>
    <row r="49">
      <c r="A49" s="7" t="n"/>
      <c r="B49" s="7" t="n"/>
      <c r="C49" s="7" t="n"/>
      <c r="D49" s="7" t="n"/>
      <c r="E49" s="7" t="n"/>
      <c r="F49" s="7" t="n"/>
      <c r="G49" s="8" t="n"/>
      <c r="H49" s="12">
        <f>IF($A49="","",COUNTIF(Replies!$B$5:$B$204,$A49))</f>
        <v/>
      </c>
      <c r="I49" s="14">
        <f>IF($A49="","",IF(SUMPRODUCT(MAX((Replies!$B$5:$B$204=$A49)*Replies!$A$5:$A$204))=0,"",SUMPRODUCT(MAX((Replies!$B$5:$B$204=$A49)*Replies!$A$5:$A$204))))</f>
        <v/>
      </c>
      <c r="J49" s="12">
        <f>IF($A49="","",IF($G49="","",TODAY()-$G49))</f>
        <v/>
      </c>
      <c r="K49" s="13">
        <f>IF($A49="","",IF($E49="Unsubscribed","Do not contact again — on any sequence",IF($E49="Bounced","Bad address — remove it before it hurts the domain",IF($E49="Do not contact","Do not contact again — on any sequence",IF($H49&gt;0,"Replied — take them out of the sequence by hand","")))))</f>
        <v/>
      </c>
    </row>
    <row r="50">
      <c r="A50" s="7" t="n"/>
      <c r="B50" s="7" t="n"/>
      <c r="C50" s="7" t="n"/>
      <c r="D50" s="7" t="n"/>
      <c r="E50" s="7" t="n"/>
      <c r="F50" s="7" t="n"/>
      <c r="G50" s="8" t="n"/>
      <c r="H50" s="12">
        <f>IF($A50="","",COUNTIF(Replies!$B$5:$B$204,$A50))</f>
        <v/>
      </c>
      <c r="I50" s="14">
        <f>IF($A50="","",IF(SUMPRODUCT(MAX((Replies!$B$5:$B$204=$A50)*Replies!$A$5:$A$204))=0,"",SUMPRODUCT(MAX((Replies!$B$5:$B$204=$A50)*Replies!$A$5:$A$204))))</f>
        <v/>
      </c>
      <c r="J50" s="12">
        <f>IF($A50="","",IF($G50="","",TODAY()-$G50))</f>
        <v/>
      </c>
      <c r="K50" s="13">
        <f>IF($A50="","",IF($E50="Unsubscribed","Do not contact again — on any sequence",IF($E50="Bounced","Bad address — remove it before it hurts the domain",IF($E50="Do not contact","Do not contact again — on any sequence",IF($H50&gt;0,"Replied — take them out of the sequence by hand","")))))</f>
        <v/>
      </c>
    </row>
    <row r="51">
      <c r="A51" s="7" t="n"/>
      <c r="B51" s="7" t="n"/>
      <c r="C51" s="7" t="n"/>
      <c r="D51" s="7" t="n"/>
      <c r="E51" s="7" t="n"/>
      <c r="F51" s="7" t="n"/>
      <c r="G51" s="8" t="n"/>
      <c r="H51" s="12">
        <f>IF($A51="","",COUNTIF(Replies!$B$5:$B$204,$A51))</f>
        <v/>
      </c>
      <c r="I51" s="14">
        <f>IF($A51="","",IF(SUMPRODUCT(MAX((Replies!$B$5:$B$204=$A51)*Replies!$A$5:$A$204))=0,"",SUMPRODUCT(MAX((Replies!$B$5:$B$204=$A51)*Replies!$A$5:$A$204))))</f>
        <v/>
      </c>
      <c r="J51" s="12">
        <f>IF($A51="","",IF($G51="","",TODAY()-$G51))</f>
        <v/>
      </c>
      <c r="K51" s="13">
        <f>IF($A51="","",IF($E51="Unsubscribed","Do not contact again — on any sequence",IF($E51="Bounced","Bad address — remove it before it hurts the domain",IF($E51="Do not contact","Do not contact again — on any sequence",IF($H51&gt;0,"Replied — take them out of the sequence by hand","")))))</f>
        <v/>
      </c>
    </row>
    <row r="52">
      <c r="A52" s="7" t="n"/>
      <c r="B52" s="7" t="n"/>
      <c r="C52" s="7" t="n"/>
      <c r="D52" s="7" t="n"/>
      <c r="E52" s="7" t="n"/>
      <c r="F52" s="7" t="n"/>
      <c r="G52" s="8" t="n"/>
      <c r="H52" s="12">
        <f>IF($A52="","",COUNTIF(Replies!$B$5:$B$204,$A52))</f>
        <v/>
      </c>
      <c r="I52" s="14">
        <f>IF($A52="","",IF(SUMPRODUCT(MAX((Replies!$B$5:$B$204=$A52)*Replies!$A$5:$A$204))=0,"",SUMPRODUCT(MAX((Replies!$B$5:$B$204=$A52)*Replies!$A$5:$A$204))))</f>
        <v/>
      </c>
      <c r="J52" s="12">
        <f>IF($A52="","",IF($G52="","",TODAY()-$G52))</f>
        <v/>
      </c>
      <c r="K52" s="13">
        <f>IF($A52="","",IF($E52="Unsubscribed","Do not contact again — on any sequence",IF($E52="Bounced","Bad address — remove it before it hurts the domain",IF($E52="Do not contact","Do not contact again — on any sequence",IF($H52&gt;0,"Replied — take them out of the sequence by hand","")))))</f>
        <v/>
      </c>
    </row>
    <row r="53">
      <c r="A53" s="7" t="n"/>
      <c r="B53" s="7" t="n"/>
      <c r="C53" s="7" t="n"/>
      <c r="D53" s="7" t="n"/>
      <c r="E53" s="7" t="n"/>
      <c r="F53" s="7" t="n"/>
      <c r="G53" s="8" t="n"/>
      <c r="H53" s="12">
        <f>IF($A53="","",COUNTIF(Replies!$B$5:$B$204,$A53))</f>
        <v/>
      </c>
      <c r="I53" s="14">
        <f>IF($A53="","",IF(SUMPRODUCT(MAX((Replies!$B$5:$B$204=$A53)*Replies!$A$5:$A$204))=0,"",SUMPRODUCT(MAX((Replies!$B$5:$B$204=$A53)*Replies!$A$5:$A$204))))</f>
        <v/>
      </c>
      <c r="J53" s="12">
        <f>IF($A53="","",IF($G53="","",TODAY()-$G53))</f>
        <v/>
      </c>
      <c r="K53" s="13">
        <f>IF($A53="","",IF($E53="Unsubscribed","Do not contact again — on any sequence",IF($E53="Bounced","Bad address — remove it before it hurts the domain",IF($E53="Do not contact","Do not contact again — on any sequence",IF($H53&gt;0,"Replied — take them out of the sequence by hand","")))))</f>
        <v/>
      </c>
    </row>
    <row r="54">
      <c r="A54" s="7" t="n"/>
      <c r="B54" s="7" t="n"/>
      <c r="C54" s="7" t="n"/>
      <c r="D54" s="7" t="n"/>
      <c r="E54" s="7" t="n"/>
      <c r="F54" s="7" t="n"/>
      <c r="G54" s="8" t="n"/>
      <c r="H54" s="12">
        <f>IF($A54="","",COUNTIF(Replies!$B$5:$B$204,$A54))</f>
        <v/>
      </c>
      <c r="I54" s="14">
        <f>IF($A54="","",IF(SUMPRODUCT(MAX((Replies!$B$5:$B$204=$A54)*Replies!$A$5:$A$204))=0,"",SUMPRODUCT(MAX((Replies!$B$5:$B$204=$A54)*Replies!$A$5:$A$204))))</f>
        <v/>
      </c>
      <c r="J54" s="12">
        <f>IF($A54="","",IF($G54="","",TODAY()-$G54))</f>
        <v/>
      </c>
      <c r="K54" s="13">
        <f>IF($A54="","",IF($E54="Unsubscribed","Do not contact again — on any sequence",IF($E54="Bounced","Bad address — remove it before it hurts the domain",IF($E54="Do not contact","Do not contact again — on any sequence",IF($H54&gt;0,"Replied — take them out of the sequence by hand","")))))</f>
        <v/>
      </c>
    </row>
    <row r="55">
      <c r="A55" s="7" t="n"/>
      <c r="B55" s="7" t="n"/>
      <c r="C55" s="7" t="n"/>
      <c r="D55" s="7" t="n"/>
      <c r="E55" s="7" t="n"/>
      <c r="F55" s="7" t="n"/>
      <c r="G55" s="8" t="n"/>
      <c r="H55" s="12">
        <f>IF($A55="","",COUNTIF(Replies!$B$5:$B$204,$A55))</f>
        <v/>
      </c>
      <c r="I55" s="14">
        <f>IF($A55="","",IF(SUMPRODUCT(MAX((Replies!$B$5:$B$204=$A55)*Replies!$A$5:$A$204))=0,"",SUMPRODUCT(MAX((Replies!$B$5:$B$204=$A55)*Replies!$A$5:$A$204))))</f>
        <v/>
      </c>
      <c r="J55" s="12">
        <f>IF($A55="","",IF($G55="","",TODAY()-$G55))</f>
        <v/>
      </c>
      <c r="K55" s="13">
        <f>IF($A55="","",IF($E55="Unsubscribed","Do not contact again — on any sequence",IF($E55="Bounced","Bad address — remove it before it hurts the domain",IF($E55="Do not contact","Do not contact again — on any sequence",IF($H55&gt;0,"Replied — take them out of the sequence by hand","")))))</f>
        <v/>
      </c>
    </row>
    <row r="56">
      <c r="A56" s="7" t="n"/>
      <c r="B56" s="7" t="n"/>
      <c r="C56" s="7" t="n"/>
      <c r="D56" s="7" t="n"/>
      <c r="E56" s="7" t="n"/>
      <c r="F56" s="7" t="n"/>
      <c r="G56" s="8" t="n"/>
      <c r="H56" s="12">
        <f>IF($A56="","",COUNTIF(Replies!$B$5:$B$204,$A56))</f>
        <v/>
      </c>
      <c r="I56" s="14">
        <f>IF($A56="","",IF(SUMPRODUCT(MAX((Replies!$B$5:$B$204=$A56)*Replies!$A$5:$A$204))=0,"",SUMPRODUCT(MAX((Replies!$B$5:$B$204=$A56)*Replies!$A$5:$A$204))))</f>
        <v/>
      </c>
      <c r="J56" s="12">
        <f>IF($A56="","",IF($G56="","",TODAY()-$G56))</f>
        <v/>
      </c>
      <c r="K56" s="13">
        <f>IF($A56="","",IF($E56="Unsubscribed","Do not contact again — on any sequence",IF($E56="Bounced","Bad address — remove it before it hurts the domain",IF($E56="Do not contact","Do not contact again — on any sequence",IF($H56&gt;0,"Replied — take them out of the sequence by hand","")))))</f>
        <v/>
      </c>
    </row>
    <row r="57">
      <c r="A57" s="7" t="n"/>
      <c r="B57" s="7" t="n"/>
      <c r="C57" s="7" t="n"/>
      <c r="D57" s="7" t="n"/>
      <c r="E57" s="7" t="n"/>
      <c r="F57" s="7" t="n"/>
      <c r="G57" s="8" t="n"/>
      <c r="H57" s="12">
        <f>IF($A57="","",COUNTIF(Replies!$B$5:$B$204,$A57))</f>
        <v/>
      </c>
      <c r="I57" s="14">
        <f>IF($A57="","",IF(SUMPRODUCT(MAX((Replies!$B$5:$B$204=$A57)*Replies!$A$5:$A$204))=0,"",SUMPRODUCT(MAX((Replies!$B$5:$B$204=$A57)*Replies!$A$5:$A$204))))</f>
        <v/>
      </c>
      <c r="J57" s="12">
        <f>IF($A57="","",IF($G57="","",TODAY()-$G57))</f>
        <v/>
      </c>
      <c r="K57" s="13">
        <f>IF($A57="","",IF($E57="Unsubscribed","Do not contact again — on any sequence",IF($E57="Bounced","Bad address — remove it before it hurts the domain",IF($E57="Do not contact","Do not contact again — on any sequence",IF($H57&gt;0,"Replied — take them out of the sequence by hand","")))))</f>
        <v/>
      </c>
    </row>
    <row r="58">
      <c r="A58" s="7" t="n"/>
      <c r="B58" s="7" t="n"/>
      <c r="C58" s="7" t="n"/>
      <c r="D58" s="7" t="n"/>
      <c r="E58" s="7" t="n"/>
      <c r="F58" s="7" t="n"/>
      <c r="G58" s="8" t="n"/>
      <c r="H58" s="12">
        <f>IF($A58="","",COUNTIF(Replies!$B$5:$B$204,$A58))</f>
        <v/>
      </c>
      <c r="I58" s="14">
        <f>IF($A58="","",IF(SUMPRODUCT(MAX((Replies!$B$5:$B$204=$A58)*Replies!$A$5:$A$204))=0,"",SUMPRODUCT(MAX((Replies!$B$5:$B$204=$A58)*Replies!$A$5:$A$204))))</f>
        <v/>
      </c>
      <c r="J58" s="12">
        <f>IF($A58="","",IF($G58="","",TODAY()-$G58))</f>
        <v/>
      </c>
      <c r="K58" s="13">
        <f>IF($A58="","",IF($E58="Unsubscribed","Do not contact again — on any sequence",IF($E58="Bounced","Bad address — remove it before it hurts the domain",IF($E58="Do not contact","Do not contact again — on any sequence",IF($H58&gt;0,"Replied — take them out of the sequence by hand","")))))</f>
        <v/>
      </c>
    </row>
    <row r="59">
      <c r="A59" s="7" t="n"/>
      <c r="B59" s="7" t="n"/>
      <c r="C59" s="7" t="n"/>
      <c r="D59" s="7" t="n"/>
      <c r="E59" s="7" t="n"/>
      <c r="F59" s="7" t="n"/>
      <c r="G59" s="8" t="n"/>
      <c r="H59" s="12">
        <f>IF($A59="","",COUNTIF(Replies!$B$5:$B$204,$A59))</f>
        <v/>
      </c>
      <c r="I59" s="14">
        <f>IF($A59="","",IF(SUMPRODUCT(MAX((Replies!$B$5:$B$204=$A59)*Replies!$A$5:$A$204))=0,"",SUMPRODUCT(MAX((Replies!$B$5:$B$204=$A59)*Replies!$A$5:$A$204))))</f>
        <v/>
      </c>
      <c r="J59" s="12">
        <f>IF($A59="","",IF($G59="","",TODAY()-$G59))</f>
        <v/>
      </c>
      <c r="K59" s="13">
        <f>IF($A59="","",IF($E59="Unsubscribed","Do not contact again — on any sequence",IF($E59="Bounced","Bad address — remove it before it hurts the domain",IF($E59="Do not contact","Do not contact again — on any sequence",IF($H59&gt;0,"Replied — take them out of the sequence by hand","")))))</f>
        <v/>
      </c>
    </row>
    <row r="60">
      <c r="A60" s="7" t="n"/>
      <c r="B60" s="7" t="n"/>
      <c r="C60" s="7" t="n"/>
      <c r="D60" s="7" t="n"/>
      <c r="E60" s="7" t="n"/>
      <c r="F60" s="7" t="n"/>
      <c r="G60" s="8" t="n"/>
      <c r="H60" s="12">
        <f>IF($A60="","",COUNTIF(Replies!$B$5:$B$204,$A60))</f>
        <v/>
      </c>
      <c r="I60" s="14">
        <f>IF($A60="","",IF(SUMPRODUCT(MAX((Replies!$B$5:$B$204=$A60)*Replies!$A$5:$A$204))=0,"",SUMPRODUCT(MAX((Replies!$B$5:$B$204=$A60)*Replies!$A$5:$A$204))))</f>
        <v/>
      </c>
      <c r="J60" s="12">
        <f>IF($A60="","",IF($G60="","",TODAY()-$G60))</f>
        <v/>
      </c>
      <c r="K60" s="13">
        <f>IF($A60="","",IF($E60="Unsubscribed","Do not contact again — on any sequence",IF($E60="Bounced","Bad address — remove it before it hurts the domain",IF($E60="Do not contact","Do not contact again — on any sequence",IF($H60&gt;0,"Replied — take them out of the sequence by hand","")))))</f>
        <v/>
      </c>
    </row>
    <row r="61">
      <c r="A61" s="7" t="n"/>
      <c r="B61" s="7" t="n"/>
      <c r="C61" s="7" t="n"/>
      <c r="D61" s="7" t="n"/>
      <c r="E61" s="7" t="n"/>
      <c r="F61" s="7" t="n"/>
      <c r="G61" s="8" t="n"/>
      <c r="H61" s="12">
        <f>IF($A61="","",COUNTIF(Replies!$B$5:$B$204,$A61))</f>
        <v/>
      </c>
      <c r="I61" s="14">
        <f>IF($A61="","",IF(SUMPRODUCT(MAX((Replies!$B$5:$B$204=$A61)*Replies!$A$5:$A$204))=0,"",SUMPRODUCT(MAX((Replies!$B$5:$B$204=$A61)*Replies!$A$5:$A$204))))</f>
        <v/>
      </c>
      <c r="J61" s="12">
        <f>IF($A61="","",IF($G61="","",TODAY()-$G61))</f>
        <v/>
      </c>
      <c r="K61" s="13">
        <f>IF($A61="","",IF($E61="Unsubscribed","Do not contact again — on any sequence",IF($E61="Bounced","Bad address — remove it before it hurts the domain",IF($E61="Do not contact","Do not contact again — on any sequence",IF($H61&gt;0,"Replied — take them out of the sequence by hand","")))))</f>
        <v/>
      </c>
    </row>
    <row r="62">
      <c r="A62" s="7" t="n"/>
      <c r="B62" s="7" t="n"/>
      <c r="C62" s="7" t="n"/>
      <c r="D62" s="7" t="n"/>
      <c r="E62" s="7" t="n"/>
      <c r="F62" s="7" t="n"/>
      <c r="G62" s="8" t="n"/>
      <c r="H62" s="12">
        <f>IF($A62="","",COUNTIF(Replies!$B$5:$B$204,$A62))</f>
        <v/>
      </c>
      <c r="I62" s="14">
        <f>IF($A62="","",IF(SUMPRODUCT(MAX((Replies!$B$5:$B$204=$A62)*Replies!$A$5:$A$204))=0,"",SUMPRODUCT(MAX((Replies!$B$5:$B$204=$A62)*Replies!$A$5:$A$204))))</f>
        <v/>
      </c>
      <c r="J62" s="12">
        <f>IF($A62="","",IF($G62="","",TODAY()-$G62))</f>
        <v/>
      </c>
      <c r="K62" s="13">
        <f>IF($A62="","",IF($E62="Unsubscribed","Do not contact again — on any sequence",IF($E62="Bounced","Bad address — remove it before it hurts the domain",IF($E62="Do not contact","Do not contact again — on any sequence",IF($H62&gt;0,"Replied — take them out of the sequence by hand","")))))</f>
        <v/>
      </c>
    </row>
    <row r="63">
      <c r="A63" s="7" t="n"/>
      <c r="B63" s="7" t="n"/>
      <c r="C63" s="7" t="n"/>
      <c r="D63" s="7" t="n"/>
      <c r="E63" s="7" t="n"/>
      <c r="F63" s="7" t="n"/>
      <c r="G63" s="8" t="n"/>
      <c r="H63" s="12">
        <f>IF($A63="","",COUNTIF(Replies!$B$5:$B$204,$A63))</f>
        <v/>
      </c>
      <c r="I63" s="14">
        <f>IF($A63="","",IF(SUMPRODUCT(MAX((Replies!$B$5:$B$204=$A63)*Replies!$A$5:$A$204))=0,"",SUMPRODUCT(MAX((Replies!$B$5:$B$204=$A63)*Replies!$A$5:$A$204))))</f>
        <v/>
      </c>
      <c r="J63" s="12">
        <f>IF($A63="","",IF($G63="","",TODAY()-$G63))</f>
        <v/>
      </c>
      <c r="K63" s="13">
        <f>IF($A63="","",IF($E63="Unsubscribed","Do not contact again — on any sequence",IF($E63="Bounced","Bad address — remove it before it hurts the domain",IF($E63="Do not contact","Do not contact again — on any sequence",IF($H63&gt;0,"Replied — take them out of the sequence by hand","")))))</f>
        <v/>
      </c>
    </row>
    <row r="64">
      <c r="A64" s="7" t="n"/>
      <c r="B64" s="7" t="n"/>
      <c r="C64" s="7" t="n"/>
      <c r="D64" s="7" t="n"/>
      <c r="E64" s="7" t="n"/>
      <c r="F64" s="7" t="n"/>
      <c r="G64" s="8" t="n"/>
      <c r="H64" s="12">
        <f>IF($A64="","",COUNTIF(Replies!$B$5:$B$204,$A64))</f>
        <v/>
      </c>
      <c r="I64" s="14">
        <f>IF($A64="","",IF(SUMPRODUCT(MAX((Replies!$B$5:$B$204=$A64)*Replies!$A$5:$A$204))=0,"",SUMPRODUCT(MAX((Replies!$B$5:$B$204=$A64)*Replies!$A$5:$A$204))))</f>
        <v/>
      </c>
      <c r="J64" s="12">
        <f>IF($A64="","",IF($G64="","",TODAY()-$G64))</f>
        <v/>
      </c>
      <c r="K64" s="13">
        <f>IF($A64="","",IF($E64="Unsubscribed","Do not contact again — on any sequence",IF($E64="Bounced","Bad address — remove it before it hurts the domain",IF($E64="Do not contact","Do not contact again — on any sequence",IF($H64&gt;0,"Replied — take them out of the sequence by hand","")))))</f>
        <v/>
      </c>
    </row>
    <row r="65">
      <c r="A65" s="7" t="n"/>
      <c r="B65" s="7" t="n"/>
      <c r="C65" s="7" t="n"/>
      <c r="D65" s="7" t="n"/>
      <c r="E65" s="7" t="n"/>
      <c r="F65" s="7" t="n"/>
      <c r="G65" s="8" t="n"/>
      <c r="H65" s="12">
        <f>IF($A65="","",COUNTIF(Replies!$B$5:$B$204,$A65))</f>
        <v/>
      </c>
      <c r="I65" s="14">
        <f>IF($A65="","",IF(SUMPRODUCT(MAX((Replies!$B$5:$B$204=$A65)*Replies!$A$5:$A$204))=0,"",SUMPRODUCT(MAX((Replies!$B$5:$B$204=$A65)*Replies!$A$5:$A$204))))</f>
        <v/>
      </c>
      <c r="J65" s="12">
        <f>IF($A65="","",IF($G65="","",TODAY()-$G65))</f>
        <v/>
      </c>
      <c r="K65" s="13">
        <f>IF($A65="","",IF($E65="Unsubscribed","Do not contact again — on any sequence",IF($E65="Bounced","Bad address — remove it before it hurts the domain",IF($E65="Do not contact","Do not contact again — on any sequence",IF($H65&gt;0,"Replied — take them out of the sequence by hand","")))))</f>
        <v/>
      </c>
    </row>
    <row r="66">
      <c r="A66" s="7" t="n"/>
      <c r="B66" s="7" t="n"/>
      <c r="C66" s="7" t="n"/>
      <c r="D66" s="7" t="n"/>
      <c r="E66" s="7" t="n"/>
      <c r="F66" s="7" t="n"/>
      <c r="G66" s="8" t="n"/>
      <c r="H66" s="12">
        <f>IF($A66="","",COUNTIF(Replies!$B$5:$B$204,$A66))</f>
        <v/>
      </c>
      <c r="I66" s="14">
        <f>IF($A66="","",IF(SUMPRODUCT(MAX((Replies!$B$5:$B$204=$A66)*Replies!$A$5:$A$204))=0,"",SUMPRODUCT(MAX((Replies!$B$5:$B$204=$A66)*Replies!$A$5:$A$204))))</f>
        <v/>
      </c>
      <c r="J66" s="12">
        <f>IF($A66="","",IF($G66="","",TODAY()-$G66))</f>
        <v/>
      </c>
      <c r="K66" s="13">
        <f>IF($A66="","",IF($E66="Unsubscribed","Do not contact again — on any sequence",IF($E66="Bounced","Bad address — remove it before it hurts the domain",IF($E66="Do not contact","Do not contact again — on any sequence",IF($H66&gt;0,"Replied — take them out of the sequence by hand","")))))</f>
        <v/>
      </c>
    </row>
    <row r="67">
      <c r="A67" s="7" t="n"/>
      <c r="B67" s="7" t="n"/>
      <c r="C67" s="7" t="n"/>
      <c r="D67" s="7" t="n"/>
      <c r="E67" s="7" t="n"/>
      <c r="F67" s="7" t="n"/>
      <c r="G67" s="8" t="n"/>
      <c r="H67" s="12">
        <f>IF($A67="","",COUNTIF(Replies!$B$5:$B$204,$A67))</f>
        <v/>
      </c>
      <c r="I67" s="14">
        <f>IF($A67="","",IF(SUMPRODUCT(MAX((Replies!$B$5:$B$204=$A67)*Replies!$A$5:$A$204))=0,"",SUMPRODUCT(MAX((Replies!$B$5:$B$204=$A67)*Replies!$A$5:$A$204))))</f>
        <v/>
      </c>
      <c r="J67" s="12">
        <f>IF($A67="","",IF($G67="","",TODAY()-$G67))</f>
        <v/>
      </c>
      <c r="K67" s="13">
        <f>IF($A67="","",IF($E67="Unsubscribed","Do not contact again — on any sequence",IF($E67="Bounced","Bad address — remove it before it hurts the domain",IF($E67="Do not contact","Do not contact again — on any sequence",IF($H67&gt;0,"Replied — take them out of the sequence by hand","")))))</f>
        <v/>
      </c>
    </row>
    <row r="68">
      <c r="A68" s="7" t="n"/>
      <c r="B68" s="7" t="n"/>
      <c r="C68" s="7" t="n"/>
      <c r="D68" s="7" t="n"/>
      <c r="E68" s="7" t="n"/>
      <c r="F68" s="7" t="n"/>
      <c r="G68" s="8" t="n"/>
      <c r="H68" s="12">
        <f>IF($A68="","",COUNTIF(Replies!$B$5:$B$204,$A68))</f>
        <v/>
      </c>
      <c r="I68" s="14">
        <f>IF($A68="","",IF(SUMPRODUCT(MAX((Replies!$B$5:$B$204=$A68)*Replies!$A$5:$A$204))=0,"",SUMPRODUCT(MAX((Replies!$B$5:$B$204=$A68)*Replies!$A$5:$A$204))))</f>
        <v/>
      </c>
      <c r="J68" s="12">
        <f>IF($A68="","",IF($G68="","",TODAY()-$G68))</f>
        <v/>
      </c>
      <c r="K68" s="13">
        <f>IF($A68="","",IF($E68="Unsubscribed","Do not contact again — on any sequence",IF($E68="Bounced","Bad address — remove it before it hurts the domain",IF($E68="Do not contact","Do not contact again — on any sequence",IF($H68&gt;0,"Replied — take them out of the sequence by hand","")))))</f>
        <v/>
      </c>
    </row>
    <row r="69">
      <c r="A69" s="7" t="n"/>
      <c r="B69" s="7" t="n"/>
      <c r="C69" s="7" t="n"/>
      <c r="D69" s="7" t="n"/>
      <c r="E69" s="7" t="n"/>
      <c r="F69" s="7" t="n"/>
      <c r="G69" s="8" t="n"/>
      <c r="H69" s="12">
        <f>IF($A69="","",COUNTIF(Replies!$B$5:$B$204,$A69))</f>
        <v/>
      </c>
      <c r="I69" s="14">
        <f>IF($A69="","",IF(SUMPRODUCT(MAX((Replies!$B$5:$B$204=$A69)*Replies!$A$5:$A$204))=0,"",SUMPRODUCT(MAX((Replies!$B$5:$B$204=$A69)*Replies!$A$5:$A$204))))</f>
        <v/>
      </c>
      <c r="J69" s="12">
        <f>IF($A69="","",IF($G69="","",TODAY()-$G69))</f>
        <v/>
      </c>
      <c r="K69" s="13">
        <f>IF($A69="","",IF($E69="Unsubscribed","Do not contact again — on any sequence",IF($E69="Bounced","Bad address — remove it before it hurts the domain",IF($E69="Do not contact","Do not contact again — on any sequence",IF($H69&gt;0,"Replied — take them out of the sequence by hand","")))))</f>
        <v/>
      </c>
    </row>
    <row r="70">
      <c r="A70" s="7" t="n"/>
      <c r="B70" s="7" t="n"/>
      <c r="C70" s="7" t="n"/>
      <c r="D70" s="7" t="n"/>
      <c r="E70" s="7" t="n"/>
      <c r="F70" s="7" t="n"/>
      <c r="G70" s="8" t="n"/>
      <c r="H70" s="12">
        <f>IF($A70="","",COUNTIF(Replies!$B$5:$B$204,$A70))</f>
        <v/>
      </c>
      <c r="I70" s="14">
        <f>IF($A70="","",IF(SUMPRODUCT(MAX((Replies!$B$5:$B$204=$A70)*Replies!$A$5:$A$204))=0,"",SUMPRODUCT(MAX((Replies!$B$5:$B$204=$A70)*Replies!$A$5:$A$204))))</f>
        <v/>
      </c>
      <c r="J70" s="12">
        <f>IF($A70="","",IF($G70="","",TODAY()-$G70))</f>
        <v/>
      </c>
      <c r="K70" s="13">
        <f>IF($A70="","",IF($E70="Unsubscribed","Do not contact again — on any sequence",IF($E70="Bounced","Bad address — remove it before it hurts the domain",IF($E70="Do not contact","Do not contact again — on any sequence",IF($H70&gt;0,"Replied — take them out of the sequence by hand","")))))</f>
        <v/>
      </c>
    </row>
    <row r="71">
      <c r="A71" s="7" t="n"/>
      <c r="B71" s="7" t="n"/>
      <c r="C71" s="7" t="n"/>
      <c r="D71" s="7" t="n"/>
      <c r="E71" s="7" t="n"/>
      <c r="F71" s="7" t="n"/>
      <c r="G71" s="8" t="n"/>
      <c r="H71" s="12">
        <f>IF($A71="","",COUNTIF(Replies!$B$5:$B$204,$A71))</f>
        <v/>
      </c>
      <c r="I71" s="14">
        <f>IF($A71="","",IF(SUMPRODUCT(MAX((Replies!$B$5:$B$204=$A71)*Replies!$A$5:$A$204))=0,"",SUMPRODUCT(MAX((Replies!$B$5:$B$204=$A71)*Replies!$A$5:$A$204))))</f>
        <v/>
      </c>
      <c r="J71" s="12">
        <f>IF($A71="","",IF($G71="","",TODAY()-$G71))</f>
        <v/>
      </c>
      <c r="K71" s="13">
        <f>IF($A71="","",IF($E71="Unsubscribed","Do not contact again — on any sequence",IF($E71="Bounced","Bad address — remove it before it hurts the domain",IF($E71="Do not contact","Do not contact again — on any sequence",IF($H71&gt;0,"Replied — take them out of the sequence by hand","")))))</f>
        <v/>
      </c>
    </row>
    <row r="72">
      <c r="A72" s="7" t="n"/>
      <c r="B72" s="7" t="n"/>
      <c r="C72" s="7" t="n"/>
      <c r="D72" s="7" t="n"/>
      <c r="E72" s="7" t="n"/>
      <c r="F72" s="7" t="n"/>
      <c r="G72" s="8" t="n"/>
      <c r="H72" s="12">
        <f>IF($A72="","",COUNTIF(Replies!$B$5:$B$204,$A72))</f>
        <v/>
      </c>
      <c r="I72" s="14">
        <f>IF($A72="","",IF(SUMPRODUCT(MAX((Replies!$B$5:$B$204=$A72)*Replies!$A$5:$A$204))=0,"",SUMPRODUCT(MAX((Replies!$B$5:$B$204=$A72)*Replies!$A$5:$A$204))))</f>
        <v/>
      </c>
      <c r="J72" s="12">
        <f>IF($A72="","",IF($G72="","",TODAY()-$G72))</f>
        <v/>
      </c>
      <c r="K72" s="13">
        <f>IF($A72="","",IF($E72="Unsubscribed","Do not contact again — on any sequence",IF($E72="Bounced","Bad address — remove it before it hurts the domain",IF($E72="Do not contact","Do not contact again — on any sequence",IF($H72&gt;0,"Replied — take them out of the sequence by hand","")))))</f>
        <v/>
      </c>
    </row>
    <row r="73">
      <c r="A73" s="7" t="n"/>
      <c r="B73" s="7" t="n"/>
      <c r="C73" s="7" t="n"/>
      <c r="D73" s="7" t="n"/>
      <c r="E73" s="7" t="n"/>
      <c r="F73" s="7" t="n"/>
      <c r="G73" s="8" t="n"/>
      <c r="H73" s="12">
        <f>IF($A73="","",COUNTIF(Replies!$B$5:$B$204,$A73))</f>
        <v/>
      </c>
      <c r="I73" s="14">
        <f>IF($A73="","",IF(SUMPRODUCT(MAX((Replies!$B$5:$B$204=$A73)*Replies!$A$5:$A$204))=0,"",SUMPRODUCT(MAX((Replies!$B$5:$B$204=$A73)*Replies!$A$5:$A$204))))</f>
        <v/>
      </c>
      <c r="J73" s="12">
        <f>IF($A73="","",IF($G73="","",TODAY()-$G73))</f>
        <v/>
      </c>
      <c r="K73" s="13">
        <f>IF($A73="","",IF($E73="Unsubscribed","Do not contact again — on any sequence",IF($E73="Bounced","Bad address — remove it before it hurts the domain",IF($E73="Do not contact","Do not contact again — on any sequence",IF($H73&gt;0,"Replied — take them out of the sequence by hand","")))))</f>
        <v/>
      </c>
    </row>
    <row r="74">
      <c r="A74" s="7" t="n"/>
      <c r="B74" s="7" t="n"/>
      <c r="C74" s="7" t="n"/>
      <c r="D74" s="7" t="n"/>
      <c r="E74" s="7" t="n"/>
      <c r="F74" s="7" t="n"/>
      <c r="G74" s="8" t="n"/>
      <c r="H74" s="12">
        <f>IF($A74="","",COUNTIF(Replies!$B$5:$B$204,$A74))</f>
        <v/>
      </c>
      <c r="I74" s="14">
        <f>IF($A74="","",IF(SUMPRODUCT(MAX((Replies!$B$5:$B$204=$A74)*Replies!$A$5:$A$204))=0,"",SUMPRODUCT(MAX((Replies!$B$5:$B$204=$A74)*Replies!$A$5:$A$204))))</f>
        <v/>
      </c>
      <c r="J74" s="12">
        <f>IF($A74="","",IF($G74="","",TODAY()-$G74))</f>
        <v/>
      </c>
      <c r="K74" s="13">
        <f>IF($A74="","",IF($E74="Unsubscribed","Do not contact again — on any sequence",IF($E74="Bounced","Bad address — remove it before it hurts the domain",IF($E74="Do not contact","Do not contact again — on any sequence",IF($H74&gt;0,"Replied — take them out of the sequence by hand","")))))</f>
        <v/>
      </c>
    </row>
    <row r="75">
      <c r="A75" s="7" t="n"/>
      <c r="B75" s="7" t="n"/>
      <c r="C75" s="7" t="n"/>
      <c r="D75" s="7" t="n"/>
      <c r="E75" s="7" t="n"/>
      <c r="F75" s="7" t="n"/>
      <c r="G75" s="8" t="n"/>
      <c r="H75" s="12">
        <f>IF($A75="","",COUNTIF(Replies!$B$5:$B$204,$A75))</f>
        <v/>
      </c>
      <c r="I75" s="14">
        <f>IF($A75="","",IF(SUMPRODUCT(MAX((Replies!$B$5:$B$204=$A75)*Replies!$A$5:$A$204))=0,"",SUMPRODUCT(MAX((Replies!$B$5:$B$204=$A75)*Replies!$A$5:$A$204))))</f>
        <v/>
      </c>
      <c r="J75" s="12">
        <f>IF($A75="","",IF($G75="","",TODAY()-$G75))</f>
        <v/>
      </c>
      <c r="K75" s="13">
        <f>IF($A75="","",IF($E75="Unsubscribed","Do not contact again — on any sequence",IF($E75="Bounced","Bad address — remove it before it hurts the domain",IF($E75="Do not contact","Do not contact again — on any sequence",IF($H75&gt;0,"Replied — take them out of the sequence by hand","")))))</f>
        <v/>
      </c>
    </row>
    <row r="76">
      <c r="A76" s="7" t="n"/>
      <c r="B76" s="7" t="n"/>
      <c r="C76" s="7" t="n"/>
      <c r="D76" s="7" t="n"/>
      <c r="E76" s="7" t="n"/>
      <c r="F76" s="7" t="n"/>
      <c r="G76" s="8" t="n"/>
      <c r="H76" s="12">
        <f>IF($A76="","",COUNTIF(Replies!$B$5:$B$204,$A76))</f>
        <v/>
      </c>
      <c r="I76" s="14">
        <f>IF($A76="","",IF(SUMPRODUCT(MAX((Replies!$B$5:$B$204=$A76)*Replies!$A$5:$A$204))=0,"",SUMPRODUCT(MAX((Replies!$B$5:$B$204=$A76)*Replies!$A$5:$A$204))))</f>
        <v/>
      </c>
      <c r="J76" s="12">
        <f>IF($A76="","",IF($G76="","",TODAY()-$G76))</f>
        <v/>
      </c>
      <c r="K76" s="13">
        <f>IF($A76="","",IF($E76="Unsubscribed","Do not contact again — on any sequence",IF($E76="Bounced","Bad address — remove it before it hurts the domain",IF($E76="Do not contact","Do not contact again — on any sequence",IF($H76&gt;0,"Replied — take them out of the sequence by hand","")))))</f>
        <v/>
      </c>
    </row>
    <row r="77">
      <c r="A77" s="7" t="n"/>
      <c r="B77" s="7" t="n"/>
      <c r="C77" s="7" t="n"/>
      <c r="D77" s="7" t="n"/>
      <c r="E77" s="7" t="n"/>
      <c r="F77" s="7" t="n"/>
      <c r="G77" s="8" t="n"/>
      <c r="H77" s="12">
        <f>IF($A77="","",COUNTIF(Replies!$B$5:$B$204,$A77))</f>
        <v/>
      </c>
      <c r="I77" s="14">
        <f>IF($A77="","",IF(SUMPRODUCT(MAX((Replies!$B$5:$B$204=$A77)*Replies!$A$5:$A$204))=0,"",SUMPRODUCT(MAX((Replies!$B$5:$B$204=$A77)*Replies!$A$5:$A$204))))</f>
        <v/>
      </c>
      <c r="J77" s="12">
        <f>IF($A77="","",IF($G77="","",TODAY()-$G77))</f>
        <v/>
      </c>
      <c r="K77" s="13">
        <f>IF($A77="","",IF($E77="Unsubscribed","Do not contact again — on any sequence",IF($E77="Bounced","Bad address — remove it before it hurts the domain",IF($E77="Do not contact","Do not contact again — on any sequence",IF($H77&gt;0,"Replied — take them out of the sequence by hand","")))))</f>
        <v/>
      </c>
    </row>
    <row r="78">
      <c r="A78" s="7" t="n"/>
      <c r="B78" s="7" t="n"/>
      <c r="C78" s="7" t="n"/>
      <c r="D78" s="7" t="n"/>
      <c r="E78" s="7" t="n"/>
      <c r="F78" s="7" t="n"/>
      <c r="G78" s="8" t="n"/>
      <c r="H78" s="12">
        <f>IF($A78="","",COUNTIF(Replies!$B$5:$B$204,$A78))</f>
        <v/>
      </c>
      <c r="I78" s="14">
        <f>IF($A78="","",IF(SUMPRODUCT(MAX((Replies!$B$5:$B$204=$A78)*Replies!$A$5:$A$204))=0,"",SUMPRODUCT(MAX((Replies!$B$5:$B$204=$A78)*Replies!$A$5:$A$204))))</f>
        <v/>
      </c>
      <c r="J78" s="12">
        <f>IF($A78="","",IF($G78="","",TODAY()-$G78))</f>
        <v/>
      </c>
      <c r="K78" s="13">
        <f>IF($A78="","",IF($E78="Unsubscribed","Do not contact again — on any sequence",IF($E78="Bounced","Bad address — remove it before it hurts the domain",IF($E78="Do not contact","Do not contact again — on any sequence",IF($H78&gt;0,"Replied — take them out of the sequence by hand","")))))</f>
        <v/>
      </c>
    </row>
    <row r="79">
      <c r="A79" s="7" t="n"/>
      <c r="B79" s="7" t="n"/>
      <c r="C79" s="7" t="n"/>
      <c r="D79" s="7" t="n"/>
      <c r="E79" s="7" t="n"/>
      <c r="F79" s="7" t="n"/>
      <c r="G79" s="8" t="n"/>
      <c r="H79" s="12">
        <f>IF($A79="","",COUNTIF(Replies!$B$5:$B$204,$A79))</f>
        <v/>
      </c>
      <c r="I79" s="14">
        <f>IF($A79="","",IF(SUMPRODUCT(MAX((Replies!$B$5:$B$204=$A79)*Replies!$A$5:$A$204))=0,"",SUMPRODUCT(MAX((Replies!$B$5:$B$204=$A79)*Replies!$A$5:$A$204))))</f>
        <v/>
      </c>
      <c r="J79" s="12">
        <f>IF($A79="","",IF($G79="","",TODAY()-$G79))</f>
        <v/>
      </c>
      <c r="K79" s="13">
        <f>IF($A79="","",IF($E79="Unsubscribed","Do not contact again — on any sequence",IF($E79="Bounced","Bad address — remove it before it hurts the domain",IF($E79="Do not contact","Do not contact again — on any sequence",IF($H79&gt;0,"Replied — take them out of the sequence by hand","")))))</f>
        <v/>
      </c>
    </row>
    <row r="80">
      <c r="A80" s="7" t="n"/>
      <c r="B80" s="7" t="n"/>
      <c r="C80" s="7" t="n"/>
      <c r="D80" s="7" t="n"/>
      <c r="E80" s="7" t="n"/>
      <c r="F80" s="7" t="n"/>
      <c r="G80" s="8" t="n"/>
      <c r="H80" s="12">
        <f>IF($A80="","",COUNTIF(Replies!$B$5:$B$204,$A80))</f>
        <v/>
      </c>
      <c r="I80" s="14">
        <f>IF($A80="","",IF(SUMPRODUCT(MAX((Replies!$B$5:$B$204=$A80)*Replies!$A$5:$A$204))=0,"",SUMPRODUCT(MAX((Replies!$B$5:$B$204=$A80)*Replies!$A$5:$A$204))))</f>
        <v/>
      </c>
      <c r="J80" s="12">
        <f>IF($A80="","",IF($G80="","",TODAY()-$G80))</f>
        <v/>
      </c>
      <c r="K80" s="13">
        <f>IF($A80="","",IF($E80="Unsubscribed","Do not contact again — on any sequence",IF($E80="Bounced","Bad address — remove it before it hurts the domain",IF($E80="Do not contact","Do not contact again — on any sequence",IF($H80&gt;0,"Replied — take them out of the sequence by hand","")))))</f>
        <v/>
      </c>
    </row>
    <row r="81">
      <c r="A81" s="7" t="n"/>
      <c r="B81" s="7" t="n"/>
      <c r="C81" s="7" t="n"/>
      <c r="D81" s="7" t="n"/>
      <c r="E81" s="7" t="n"/>
      <c r="F81" s="7" t="n"/>
      <c r="G81" s="8" t="n"/>
      <c r="H81" s="12">
        <f>IF($A81="","",COUNTIF(Replies!$B$5:$B$204,$A81))</f>
        <v/>
      </c>
      <c r="I81" s="14">
        <f>IF($A81="","",IF(SUMPRODUCT(MAX((Replies!$B$5:$B$204=$A81)*Replies!$A$5:$A$204))=0,"",SUMPRODUCT(MAX((Replies!$B$5:$B$204=$A81)*Replies!$A$5:$A$204))))</f>
        <v/>
      </c>
      <c r="J81" s="12">
        <f>IF($A81="","",IF($G81="","",TODAY()-$G81))</f>
        <v/>
      </c>
      <c r="K81" s="13">
        <f>IF($A81="","",IF($E81="Unsubscribed","Do not contact again — on any sequence",IF($E81="Bounced","Bad address — remove it before it hurts the domain",IF($E81="Do not contact","Do not contact again — on any sequence",IF($H81&gt;0,"Replied — take them out of the sequence by hand","")))))</f>
        <v/>
      </c>
    </row>
    <row r="82">
      <c r="A82" s="7" t="n"/>
      <c r="B82" s="7" t="n"/>
      <c r="C82" s="7" t="n"/>
      <c r="D82" s="7" t="n"/>
      <c r="E82" s="7" t="n"/>
      <c r="F82" s="7" t="n"/>
      <c r="G82" s="8" t="n"/>
      <c r="H82" s="12">
        <f>IF($A82="","",COUNTIF(Replies!$B$5:$B$204,$A82))</f>
        <v/>
      </c>
      <c r="I82" s="14">
        <f>IF($A82="","",IF(SUMPRODUCT(MAX((Replies!$B$5:$B$204=$A82)*Replies!$A$5:$A$204))=0,"",SUMPRODUCT(MAX((Replies!$B$5:$B$204=$A82)*Replies!$A$5:$A$204))))</f>
        <v/>
      </c>
      <c r="J82" s="12">
        <f>IF($A82="","",IF($G82="","",TODAY()-$G82))</f>
        <v/>
      </c>
      <c r="K82" s="13">
        <f>IF($A82="","",IF($E82="Unsubscribed","Do not contact again — on any sequence",IF($E82="Bounced","Bad address — remove it before it hurts the domain",IF($E82="Do not contact","Do not contact again — on any sequence",IF($H82&gt;0,"Replied — take them out of the sequence by hand","")))))</f>
        <v/>
      </c>
    </row>
    <row r="83">
      <c r="A83" s="7" t="n"/>
      <c r="B83" s="7" t="n"/>
      <c r="C83" s="7" t="n"/>
      <c r="D83" s="7" t="n"/>
      <c r="E83" s="7" t="n"/>
      <c r="F83" s="7" t="n"/>
      <c r="G83" s="8" t="n"/>
      <c r="H83" s="12">
        <f>IF($A83="","",COUNTIF(Replies!$B$5:$B$204,$A83))</f>
        <v/>
      </c>
      <c r="I83" s="14">
        <f>IF($A83="","",IF(SUMPRODUCT(MAX((Replies!$B$5:$B$204=$A83)*Replies!$A$5:$A$204))=0,"",SUMPRODUCT(MAX((Replies!$B$5:$B$204=$A83)*Replies!$A$5:$A$204))))</f>
        <v/>
      </c>
      <c r="J83" s="12">
        <f>IF($A83="","",IF($G83="","",TODAY()-$G83))</f>
        <v/>
      </c>
      <c r="K83" s="13">
        <f>IF($A83="","",IF($E83="Unsubscribed","Do not contact again — on any sequence",IF($E83="Bounced","Bad address — remove it before it hurts the domain",IF($E83="Do not contact","Do not contact again — on any sequence",IF($H83&gt;0,"Replied — take them out of the sequence by hand","")))))</f>
        <v/>
      </c>
    </row>
    <row r="84">
      <c r="A84" s="7" t="n"/>
      <c r="B84" s="7" t="n"/>
      <c r="C84" s="7" t="n"/>
      <c r="D84" s="7" t="n"/>
      <c r="E84" s="7" t="n"/>
      <c r="F84" s="7" t="n"/>
      <c r="G84" s="8" t="n"/>
      <c r="H84" s="12">
        <f>IF($A84="","",COUNTIF(Replies!$B$5:$B$204,$A84))</f>
        <v/>
      </c>
      <c r="I84" s="14">
        <f>IF($A84="","",IF(SUMPRODUCT(MAX((Replies!$B$5:$B$204=$A84)*Replies!$A$5:$A$204))=0,"",SUMPRODUCT(MAX((Replies!$B$5:$B$204=$A84)*Replies!$A$5:$A$204))))</f>
        <v/>
      </c>
      <c r="J84" s="12">
        <f>IF($A84="","",IF($G84="","",TODAY()-$G84))</f>
        <v/>
      </c>
      <c r="K84" s="13">
        <f>IF($A84="","",IF($E84="Unsubscribed","Do not contact again — on any sequence",IF($E84="Bounced","Bad address — remove it before it hurts the domain",IF($E84="Do not contact","Do not contact again — on any sequence",IF($H84&gt;0,"Replied — take them out of the sequence by hand","")))))</f>
        <v/>
      </c>
    </row>
    <row r="85">
      <c r="A85" s="7" t="n"/>
      <c r="B85" s="7" t="n"/>
      <c r="C85" s="7" t="n"/>
      <c r="D85" s="7" t="n"/>
      <c r="E85" s="7" t="n"/>
      <c r="F85" s="7" t="n"/>
      <c r="G85" s="8" t="n"/>
      <c r="H85" s="12">
        <f>IF($A85="","",COUNTIF(Replies!$B$5:$B$204,$A85))</f>
        <v/>
      </c>
      <c r="I85" s="14">
        <f>IF($A85="","",IF(SUMPRODUCT(MAX((Replies!$B$5:$B$204=$A85)*Replies!$A$5:$A$204))=0,"",SUMPRODUCT(MAX((Replies!$B$5:$B$204=$A85)*Replies!$A$5:$A$204))))</f>
        <v/>
      </c>
      <c r="J85" s="12">
        <f>IF($A85="","",IF($G85="","",TODAY()-$G85))</f>
        <v/>
      </c>
      <c r="K85" s="13">
        <f>IF($A85="","",IF($E85="Unsubscribed","Do not contact again — on any sequence",IF($E85="Bounced","Bad address — remove it before it hurts the domain",IF($E85="Do not contact","Do not contact again — on any sequence",IF($H85&gt;0,"Replied — take them out of the sequence by hand","")))))</f>
        <v/>
      </c>
    </row>
    <row r="86">
      <c r="A86" s="7" t="n"/>
      <c r="B86" s="7" t="n"/>
      <c r="C86" s="7" t="n"/>
      <c r="D86" s="7" t="n"/>
      <c r="E86" s="7" t="n"/>
      <c r="F86" s="7" t="n"/>
      <c r="G86" s="8" t="n"/>
      <c r="H86" s="12">
        <f>IF($A86="","",COUNTIF(Replies!$B$5:$B$204,$A86))</f>
        <v/>
      </c>
      <c r="I86" s="14">
        <f>IF($A86="","",IF(SUMPRODUCT(MAX((Replies!$B$5:$B$204=$A86)*Replies!$A$5:$A$204))=0,"",SUMPRODUCT(MAX((Replies!$B$5:$B$204=$A86)*Replies!$A$5:$A$204))))</f>
        <v/>
      </c>
      <c r="J86" s="12">
        <f>IF($A86="","",IF($G86="","",TODAY()-$G86))</f>
        <v/>
      </c>
      <c r="K86" s="13">
        <f>IF($A86="","",IF($E86="Unsubscribed","Do not contact again — on any sequence",IF($E86="Bounced","Bad address — remove it before it hurts the domain",IF($E86="Do not contact","Do not contact again — on any sequence",IF($H86&gt;0,"Replied — take them out of the sequence by hand","")))))</f>
        <v/>
      </c>
    </row>
    <row r="87">
      <c r="A87" s="7" t="n"/>
      <c r="B87" s="7" t="n"/>
      <c r="C87" s="7" t="n"/>
      <c r="D87" s="7" t="n"/>
      <c r="E87" s="7" t="n"/>
      <c r="F87" s="7" t="n"/>
      <c r="G87" s="8" t="n"/>
      <c r="H87" s="12">
        <f>IF($A87="","",COUNTIF(Replies!$B$5:$B$204,$A87))</f>
        <v/>
      </c>
      <c r="I87" s="14">
        <f>IF($A87="","",IF(SUMPRODUCT(MAX((Replies!$B$5:$B$204=$A87)*Replies!$A$5:$A$204))=0,"",SUMPRODUCT(MAX((Replies!$B$5:$B$204=$A87)*Replies!$A$5:$A$204))))</f>
        <v/>
      </c>
      <c r="J87" s="12">
        <f>IF($A87="","",IF($G87="","",TODAY()-$G87))</f>
        <v/>
      </c>
      <c r="K87" s="13">
        <f>IF($A87="","",IF($E87="Unsubscribed","Do not contact again — on any sequence",IF($E87="Bounced","Bad address — remove it before it hurts the domain",IF($E87="Do not contact","Do not contact again — on any sequence",IF($H87&gt;0,"Replied — take them out of the sequence by hand","")))))</f>
        <v/>
      </c>
    </row>
    <row r="88">
      <c r="A88" s="7" t="n"/>
      <c r="B88" s="7" t="n"/>
      <c r="C88" s="7" t="n"/>
      <c r="D88" s="7" t="n"/>
      <c r="E88" s="7" t="n"/>
      <c r="F88" s="7" t="n"/>
      <c r="G88" s="8" t="n"/>
      <c r="H88" s="12">
        <f>IF($A88="","",COUNTIF(Replies!$B$5:$B$204,$A88))</f>
        <v/>
      </c>
      <c r="I88" s="14">
        <f>IF($A88="","",IF(SUMPRODUCT(MAX((Replies!$B$5:$B$204=$A88)*Replies!$A$5:$A$204))=0,"",SUMPRODUCT(MAX((Replies!$B$5:$B$204=$A88)*Replies!$A$5:$A$204))))</f>
        <v/>
      </c>
      <c r="J88" s="12">
        <f>IF($A88="","",IF($G88="","",TODAY()-$G88))</f>
        <v/>
      </c>
      <c r="K88" s="13">
        <f>IF($A88="","",IF($E88="Unsubscribed","Do not contact again — on any sequence",IF($E88="Bounced","Bad address — remove it before it hurts the domain",IF($E88="Do not contact","Do not contact again — on any sequence",IF($H88&gt;0,"Replied — take them out of the sequence by hand","")))))</f>
        <v/>
      </c>
    </row>
    <row r="89">
      <c r="A89" s="7" t="n"/>
      <c r="B89" s="7" t="n"/>
      <c r="C89" s="7" t="n"/>
      <c r="D89" s="7" t="n"/>
      <c r="E89" s="7" t="n"/>
      <c r="F89" s="7" t="n"/>
      <c r="G89" s="8" t="n"/>
      <c r="H89" s="12">
        <f>IF($A89="","",COUNTIF(Replies!$B$5:$B$204,$A89))</f>
        <v/>
      </c>
      <c r="I89" s="14">
        <f>IF($A89="","",IF(SUMPRODUCT(MAX((Replies!$B$5:$B$204=$A89)*Replies!$A$5:$A$204))=0,"",SUMPRODUCT(MAX((Replies!$B$5:$B$204=$A89)*Replies!$A$5:$A$204))))</f>
        <v/>
      </c>
      <c r="J89" s="12">
        <f>IF($A89="","",IF($G89="","",TODAY()-$G89))</f>
        <v/>
      </c>
      <c r="K89" s="13">
        <f>IF($A89="","",IF($E89="Unsubscribed","Do not contact again — on any sequence",IF($E89="Bounced","Bad address — remove it before it hurts the domain",IF($E89="Do not contact","Do not contact again — on any sequence",IF($H89&gt;0,"Replied — take them out of the sequence by hand","")))))</f>
        <v/>
      </c>
    </row>
    <row r="90">
      <c r="A90" s="7" t="n"/>
      <c r="B90" s="7" t="n"/>
      <c r="C90" s="7" t="n"/>
      <c r="D90" s="7" t="n"/>
      <c r="E90" s="7" t="n"/>
      <c r="F90" s="7" t="n"/>
      <c r="G90" s="8" t="n"/>
      <c r="H90" s="12">
        <f>IF($A90="","",COUNTIF(Replies!$B$5:$B$204,$A90))</f>
        <v/>
      </c>
      <c r="I90" s="14">
        <f>IF($A90="","",IF(SUMPRODUCT(MAX((Replies!$B$5:$B$204=$A90)*Replies!$A$5:$A$204))=0,"",SUMPRODUCT(MAX((Replies!$B$5:$B$204=$A90)*Replies!$A$5:$A$204))))</f>
        <v/>
      </c>
      <c r="J90" s="12">
        <f>IF($A90="","",IF($G90="","",TODAY()-$G90))</f>
        <v/>
      </c>
      <c r="K90" s="13">
        <f>IF($A90="","",IF($E90="Unsubscribed","Do not contact again — on any sequence",IF($E90="Bounced","Bad address — remove it before it hurts the domain",IF($E90="Do not contact","Do not contact again — on any sequence",IF($H90&gt;0,"Replied — take them out of the sequence by hand","")))))</f>
        <v/>
      </c>
    </row>
    <row r="91">
      <c r="A91" s="7" t="n"/>
      <c r="B91" s="7" t="n"/>
      <c r="C91" s="7" t="n"/>
      <c r="D91" s="7" t="n"/>
      <c r="E91" s="7" t="n"/>
      <c r="F91" s="7" t="n"/>
      <c r="G91" s="8" t="n"/>
      <c r="H91" s="12">
        <f>IF($A91="","",COUNTIF(Replies!$B$5:$B$204,$A91))</f>
        <v/>
      </c>
      <c r="I91" s="14">
        <f>IF($A91="","",IF(SUMPRODUCT(MAX((Replies!$B$5:$B$204=$A91)*Replies!$A$5:$A$204))=0,"",SUMPRODUCT(MAX((Replies!$B$5:$B$204=$A91)*Replies!$A$5:$A$204))))</f>
        <v/>
      </c>
      <c r="J91" s="12">
        <f>IF($A91="","",IF($G91="","",TODAY()-$G91))</f>
        <v/>
      </c>
      <c r="K91" s="13">
        <f>IF($A91="","",IF($E91="Unsubscribed","Do not contact again — on any sequence",IF($E91="Bounced","Bad address — remove it before it hurts the domain",IF($E91="Do not contact","Do not contact again — on any sequence",IF($H91&gt;0,"Replied — take them out of the sequence by hand","")))))</f>
        <v/>
      </c>
    </row>
    <row r="92">
      <c r="A92" s="7" t="n"/>
      <c r="B92" s="7" t="n"/>
      <c r="C92" s="7" t="n"/>
      <c r="D92" s="7" t="n"/>
      <c r="E92" s="7" t="n"/>
      <c r="F92" s="7" t="n"/>
      <c r="G92" s="8" t="n"/>
      <c r="H92" s="12">
        <f>IF($A92="","",COUNTIF(Replies!$B$5:$B$204,$A92))</f>
        <v/>
      </c>
      <c r="I92" s="14">
        <f>IF($A92="","",IF(SUMPRODUCT(MAX((Replies!$B$5:$B$204=$A92)*Replies!$A$5:$A$204))=0,"",SUMPRODUCT(MAX((Replies!$B$5:$B$204=$A92)*Replies!$A$5:$A$204))))</f>
        <v/>
      </c>
      <c r="J92" s="12">
        <f>IF($A92="","",IF($G92="","",TODAY()-$G92))</f>
        <v/>
      </c>
      <c r="K92" s="13">
        <f>IF($A92="","",IF($E92="Unsubscribed","Do not contact again — on any sequence",IF($E92="Bounced","Bad address — remove it before it hurts the domain",IF($E92="Do not contact","Do not contact again — on any sequence",IF($H92&gt;0,"Replied — take them out of the sequence by hand","")))))</f>
        <v/>
      </c>
    </row>
    <row r="93">
      <c r="A93" s="7" t="n"/>
      <c r="B93" s="7" t="n"/>
      <c r="C93" s="7" t="n"/>
      <c r="D93" s="7" t="n"/>
      <c r="E93" s="7" t="n"/>
      <c r="F93" s="7" t="n"/>
      <c r="G93" s="8" t="n"/>
      <c r="H93" s="12">
        <f>IF($A93="","",COUNTIF(Replies!$B$5:$B$204,$A93))</f>
        <v/>
      </c>
      <c r="I93" s="14">
        <f>IF($A93="","",IF(SUMPRODUCT(MAX((Replies!$B$5:$B$204=$A93)*Replies!$A$5:$A$204))=0,"",SUMPRODUCT(MAX((Replies!$B$5:$B$204=$A93)*Replies!$A$5:$A$204))))</f>
        <v/>
      </c>
      <c r="J93" s="12">
        <f>IF($A93="","",IF($G93="","",TODAY()-$G93))</f>
        <v/>
      </c>
      <c r="K93" s="13">
        <f>IF($A93="","",IF($E93="Unsubscribed","Do not contact again — on any sequence",IF($E93="Bounced","Bad address — remove it before it hurts the domain",IF($E93="Do not contact","Do not contact again — on any sequence",IF($H93&gt;0,"Replied — take them out of the sequence by hand","")))))</f>
        <v/>
      </c>
    </row>
    <row r="94">
      <c r="A94" s="7" t="n"/>
      <c r="B94" s="7" t="n"/>
      <c r="C94" s="7" t="n"/>
      <c r="D94" s="7" t="n"/>
      <c r="E94" s="7" t="n"/>
      <c r="F94" s="7" t="n"/>
      <c r="G94" s="8" t="n"/>
      <c r="H94" s="12">
        <f>IF($A94="","",COUNTIF(Replies!$B$5:$B$204,$A94))</f>
        <v/>
      </c>
      <c r="I94" s="14">
        <f>IF($A94="","",IF(SUMPRODUCT(MAX((Replies!$B$5:$B$204=$A94)*Replies!$A$5:$A$204))=0,"",SUMPRODUCT(MAX((Replies!$B$5:$B$204=$A94)*Replies!$A$5:$A$204))))</f>
        <v/>
      </c>
      <c r="J94" s="12">
        <f>IF($A94="","",IF($G94="","",TODAY()-$G94))</f>
        <v/>
      </c>
      <c r="K94" s="13">
        <f>IF($A94="","",IF($E94="Unsubscribed","Do not contact again — on any sequence",IF($E94="Bounced","Bad address — remove it before it hurts the domain",IF($E94="Do not contact","Do not contact again — on any sequence",IF($H94&gt;0,"Replied — take them out of the sequence by hand","")))))</f>
        <v/>
      </c>
    </row>
    <row r="95">
      <c r="A95" s="7" t="n"/>
      <c r="B95" s="7" t="n"/>
      <c r="C95" s="7" t="n"/>
      <c r="D95" s="7" t="n"/>
      <c r="E95" s="7" t="n"/>
      <c r="F95" s="7" t="n"/>
      <c r="G95" s="8" t="n"/>
      <c r="H95" s="12">
        <f>IF($A95="","",COUNTIF(Replies!$B$5:$B$204,$A95))</f>
        <v/>
      </c>
      <c r="I95" s="14">
        <f>IF($A95="","",IF(SUMPRODUCT(MAX((Replies!$B$5:$B$204=$A95)*Replies!$A$5:$A$204))=0,"",SUMPRODUCT(MAX((Replies!$B$5:$B$204=$A95)*Replies!$A$5:$A$204))))</f>
        <v/>
      </c>
      <c r="J95" s="12">
        <f>IF($A95="","",IF($G95="","",TODAY()-$G95))</f>
        <v/>
      </c>
      <c r="K95" s="13">
        <f>IF($A95="","",IF($E95="Unsubscribed","Do not contact again — on any sequence",IF($E95="Bounced","Bad address — remove it before it hurts the domain",IF($E95="Do not contact","Do not contact again — on any sequence",IF($H95&gt;0,"Replied — take them out of the sequence by hand","")))))</f>
        <v/>
      </c>
    </row>
    <row r="96">
      <c r="A96" s="7" t="n"/>
      <c r="B96" s="7" t="n"/>
      <c r="C96" s="7" t="n"/>
      <c r="D96" s="7" t="n"/>
      <c r="E96" s="7" t="n"/>
      <c r="F96" s="7" t="n"/>
      <c r="G96" s="8" t="n"/>
      <c r="H96" s="12">
        <f>IF($A96="","",COUNTIF(Replies!$B$5:$B$204,$A96))</f>
        <v/>
      </c>
      <c r="I96" s="14">
        <f>IF($A96="","",IF(SUMPRODUCT(MAX((Replies!$B$5:$B$204=$A96)*Replies!$A$5:$A$204))=0,"",SUMPRODUCT(MAX((Replies!$B$5:$B$204=$A96)*Replies!$A$5:$A$204))))</f>
        <v/>
      </c>
      <c r="J96" s="12">
        <f>IF($A96="","",IF($G96="","",TODAY()-$G96))</f>
        <v/>
      </c>
      <c r="K96" s="13">
        <f>IF($A96="","",IF($E96="Unsubscribed","Do not contact again — on any sequence",IF($E96="Bounced","Bad address — remove it before it hurts the domain",IF($E96="Do not contact","Do not contact again — on any sequence",IF($H96&gt;0,"Replied — take them out of the sequence by hand","")))))</f>
        <v/>
      </c>
    </row>
    <row r="97">
      <c r="A97" s="7" t="n"/>
      <c r="B97" s="7" t="n"/>
      <c r="C97" s="7" t="n"/>
      <c r="D97" s="7" t="n"/>
      <c r="E97" s="7" t="n"/>
      <c r="F97" s="7" t="n"/>
      <c r="G97" s="8" t="n"/>
      <c r="H97" s="12">
        <f>IF($A97="","",COUNTIF(Replies!$B$5:$B$204,$A97))</f>
        <v/>
      </c>
      <c r="I97" s="14">
        <f>IF($A97="","",IF(SUMPRODUCT(MAX((Replies!$B$5:$B$204=$A97)*Replies!$A$5:$A$204))=0,"",SUMPRODUCT(MAX((Replies!$B$5:$B$204=$A97)*Replies!$A$5:$A$204))))</f>
        <v/>
      </c>
      <c r="J97" s="12">
        <f>IF($A97="","",IF($G97="","",TODAY()-$G97))</f>
        <v/>
      </c>
      <c r="K97" s="13">
        <f>IF($A97="","",IF($E97="Unsubscribed","Do not contact again — on any sequence",IF($E97="Bounced","Bad address — remove it before it hurts the domain",IF($E97="Do not contact","Do not contact again — on any sequence",IF($H97&gt;0,"Replied — take them out of the sequence by hand","")))))</f>
        <v/>
      </c>
    </row>
    <row r="98">
      <c r="A98" s="7" t="n"/>
      <c r="B98" s="7" t="n"/>
      <c r="C98" s="7" t="n"/>
      <c r="D98" s="7" t="n"/>
      <c r="E98" s="7" t="n"/>
      <c r="F98" s="7" t="n"/>
      <c r="G98" s="8" t="n"/>
      <c r="H98" s="12">
        <f>IF($A98="","",COUNTIF(Replies!$B$5:$B$204,$A98))</f>
        <v/>
      </c>
      <c r="I98" s="14">
        <f>IF($A98="","",IF(SUMPRODUCT(MAX((Replies!$B$5:$B$204=$A98)*Replies!$A$5:$A$204))=0,"",SUMPRODUCT(MAX((Replies!$B$5:$B$204=$A98)*Replies!$A$5:$A$204))))</f>
        <v/>
      </c>
      <c r="J98" s="12">
        <f>IF($A98="","",IF($G98="","",TODAY()-$G98))</f>
        <v/>
      </c>
      <c r="K98" s="13">
        <f>IF($A98="","",IF($E98="Unsubscribed","Do not contact again — on any sequence",IF($E98="Bounced","Bad address — remove it before it hurts the domain",IF($E98="Do not contact","Do not contact again — on any sequence",IF($H98&gt;0,"Replied — take them out of the sequence by hand","")))))</f>
        <v/>
      </c>
    </row>
    <row r="99">
      <c r="A99" s="7" t="n"/>
      <c r="B99" s="7" t="n"/>
      <c r="C99" s="7" t="n"/>
      <c r="D99" s="7" t="n"/>
      <c r="E99" s="7" t="n"/>
      <c r="F99" s="7" t="n"/>
      <c r="G99" s="8" t="n"/>
      <c r="H99" s="12">
        <f>IF($A99="","",COUNTIF(Replies!$B$5:$B$204,$A99))</f>
        <v/>
      </c>
      <c r="I99" s="14">
        <f>IF($A99="","",IF(SUMPRODUCT(MAX((Replies!$B$5:$B$204=$A99)*Replies!$A$5:$A$204))=0,"",SUMPRODUCT(MAX((Replies!$B$5:$B$204=$A99)*Replies!$A$5:$A$204))))</f>
        <v/>
      </c>
      <c r="J99" s="12">
        <f>IF($A99="","",IF($G99="","",TODAY()-$G99))</f>
        <v/>
      </c>
      <c r="K99" s="13">
        <f>IF($A99="","",IF($E99="Unsubscribed","Do not contact again — on any sequence",IF($E99="Bounced","Bad address — remove it before it hurts the domain",IF($E99="Do not contact","Do not contact again — on any sequence",IF($H99&gt;0,"Replied — take them out of the sequence by hand","")))))</f>
        <v/>
      </c>
    </row>
    <row r="100">
      <c r="A100" s="7" t="n"/>
      <c r="B100" s="7" t="n"/>
      <c r="C100" s="7" t="n"/>
      <c r="D100" s="7" t="n"/>
      <c r="E100" s="7" t="n"/>
      <c r="F100" s="7" t="n"/>
      <c r="G100" s="8" t="n"/>
      <c r="H100" s="12">
        <f>IF($A100="","",COUNTIF(Replies!$B$5:$B$204,$A100))</f>
        <v/>
      </c>
      <c r="I100" s="14">
        <f>IF($A100="","",IF(SUMPRODUCT(MAX((Replies!$B$5:$B$204=$A100)*Replies!$A$5:$A$204))=0,"",SUMPRODUCT(MAX((Replies!$B$5:$B$204=$A100)*Replies!$A$5:$A$204))))</f>
        <v/>
      </c>
      <c r="J100" s="12">
        <f>IF($A100="","",IF($G100="","",TODAY()-$G100))</f>
        <v/>
      </c>
      <c r="K100" s="13">
        <f>IF($A100="","",IF($E100="Unsubscribed","Do not contact again — on any sequence",IF($E100="Bounced","Bad address — remove it before it hurts the domain",IF($E100="Do not contact","Do not contact again — on any sequence",IF($H100&gt;0,"Replied — take them out of the sequence by hand","")))))</f>
        <v/>
      </c>
    </row>
    <row r="101">
      <c r="A101" s="7" t="n"/>
      <c r="B101" s="7" t="n"/>
      <c r="C101" s="7" t="n"/>
      <c r="D101" s="7" t="n"/>
      <c r="E101" s="7" t="n"/>
      <c r="F101" s="7" t="n"/>
      <c r="G101" s="8" t="n"/>
      <c r="H101" s="12">
        <f>IF($A101="","",COUNTIF(Replies!$B$5:$B$204,$A101))</f>
        <v/>
      </c>
      <c r="I101" s="14">
        <f>IF($A101="","",IF(SUMPRODUCT(MAX((Replies!$B$5:$B$204=$A101)*Replies!$A$5:$A$204))=0,"",SUMPRODUCT(MAX((Replies!$B$5:$B$204=$A101)*Replies!$A$5:$A$204))))</f>
        <v/>
      </c>
      <c r="J101" s="12">
        <f>IF($A101="","",IF($G101="","",TODAY()-$G101))</f>
        <v/>
      </c>
      <c r="K101" s="13">
        <f>IF($A101="","",IF($E101="Unsubscribed","Do not contact again — on any sequence",IF($E101="Bounced","Bad address — remove it before it hurts the domain",IF($E101="Do not contact","Do not contact again — on any sequence",IF($H101&gt;0,"Replied — take them out of the sequence by hand","")))))</f>
        <v/>
      </c>
    </row>
    <row r="102">
      <c r="A102" s="7" t="n"/>
      <c r="B102" s="7" t="n"/>
      <c r="C102" s="7" t="n"/>
      <c r="D102" s="7" t="n"/>
      <c r="E102" s="7" t="n"/>
      <c r="F102" s="7" t="n"/>
      <c r="G102" s="8" t="n"/>
      <c r="H102" s="12">
        <f>IF($A102="","",COUNTIF(Replies!$B$5:$B$204,$A102))</f>
        <v/>
      </c>
      <c r="I102" s="14">
        <f>IF($A102="","",IF(SUMPRODUCT(MAX((Replies!$B$5:$B$204=$A102)*Replies!$A$5:$A$204))=0,"",SUMPRODUCT(MAX((Replies!$B$5:$B$204=$A102)*Replies!$A$5:$A$204))))</f>
        <v/>
      </c>
      <c r="J102" s="12">
        <f>IF($A102="","",IF($G102="","",TODAY()-$G102))</f>
        <v/>
      </c>
      <c r="K102" s="13">
        <f>IF($A102="","",IF($E102="Unsubscribed","Do not contact again — on any sequence",IF($E102="Bounced","Bad address — remove it before it hurts the domain",IF($E102="Do not contact","Do not contact again — on any sequence",IF($H102&gt;0,"Replied — take them out of the sequence by hand","")))))</f>
        <v/>
      </c>
    </row>
    <row r="103">
      <c r="A103" s="7" t="n"/>
      <c r="B103" s="7" t="n"/>
      <c r="C103" s="7" t="n"/>
      <c r="D103" s="7" t="n"/>
      <c r="E103" s="7" t="n"/>
      <c r="F103" s="7" t="n"/>
      <c r="G103" s="8" t="n"/>
      <c r="H103" s="12">
        <f>IF($A103="","",COUNTIF(Replies!$B$5:$B$204,$A103))</f>
        <v/>
      </c>
      <c r="I103" s="14">
        <f>IF($A103="","",IF(SUMPRODUCT(MAX((Replies!$B$5:$B$204=$A103)*Replies!$A$5:$A$204))=0,"",SUMPRODUCT(MAX((Replies!$B$5:$B$204=$A103)*Replies!$A$5:$A$204))))</f>
        <v/>
      </c>
      <c r="J103" s="12">
        <f>IF($A103="","",IF($G103="","",TODAY()-$G103))</f>
        <v/>
      </c>
      <c r="K103" s="13">
        <f>IF($A103="","",IF($E103="Unsubscribed","Do not contact again — on any sequence",IF($E103="Bounced","Bad address — remove it before it hurts the domain",IF($E103="Do not contact","Do not contact again — on any sequence",IF($H103&gt;0,"Replied — take them out of the sequence by hand","")))))</f>
        <v/>
      </c>
    </row>
    <row r="104">
      <c r="A104" s="7" t="n"/>
      <c r="B104" s="7" t="n"/>
      <c r="C104" s="7" t="n"/>
      <c r="D104" s="7" t="n"/>
      <c r="E104" s="7" t="n"/>
      <c r="F104" s="7" t="n"/>
      <c r="G104" s="8" t="n"/>
      <c r="H104" s="12">
        <f>IF($A104="","",COUNTIF(Replies!$B$5:$B$204,$A104))</f>
        <v/>
      </c>
      <c r="I104" s="14">
        <f>IF($A104="","",IF(SUMPRODUCT(MAX((Replies!$B$5:$B$204=$A104)*Replies!$A$5:$A$204))=0,"",SUMPRODUCT(MAX((Replies!$B$5:$B$204=$A104)*Replies!$A$5:$A$204))))</f>
        <v/>
      </c>
      <c r="J104" s="12">
        <f>IF($A104="","",IF($G104="","",TODAY()-$G104))</f>
        <v/>
      </c>
      <c r="K104" s="13">
        <f>IF($A104="","",IF($E104="Unsubscribed","Do not contact again — on any sequence",IF($E104="Bounced","Bad address — remove it before it hurts the domain",IF($E104="Do not contact","Do not contact again — on any sequence",IF($H104&gt;0,"Replied — take them out of the sequence by hand","")))))</f>
        <v/>
      </c>
    </row>
    <row r="105">
      <c r="A105" s="7" t="n"/>
      <c r="B105" s="7" t="n"/>
      <c r="C105" s="7" t="n"/>
      <c r="D105" s="7" t="n"/>
      <c r="E105" s="7" t="n"/>
      <c r="F105" s="7" t="n"/>
      <c r="G105" s="8" t="n"/>
      <c r="H105" s="12">
        <f>IF($A105="","",COUNTIF(Replies!$B$5:$B$204,$A105))</f>
        <v/>
      </c>
      <c r="I105" s="14">
        <f>IF($A105="","",IF(SUMPRODUCT(MAX((Replies!$B$5:$B$204=$A105)*Replies!$A$5:$A$204))=0,"",SUMPRODUCT(MAX((Replies!$B$5:$B$204=$A105)*Replies!$A$5:$A$204))))</f>
        <v/>
      </c>
      <c r="J105" s="12">
        <f>IF($A105="","",IF($G105="","",TODAY()-$G105))</f>
        <v/>
      </c>
      <c r="K105" s="13">
        <f>IF($A105="","",IF($E105="Unsubscribed","Do not contact again — on any sequence",IF($E105="Bounced","Bad address — remove it before it hurts the domain",IF($E105="Do not contact","Do not contact again — on any sequence",IF($H105&gt;0,"Replied — take them out of the sequence by hand","")))))</f>
        <v/>
      </c>
    </row>
    <row r="106">
      <c r="A106" s="7" t="n"/>
      <c r="B106" s="7" t="n"/>
      <c r="C106" s="7" t="n"/>
      <c r="D106" s="7" t="n"/>
      <c r="E106" s="7" t="n"/>
      <c r="F106" s="7" t="n"/>
      <c r="G106" s="8" t="n"/>
      <c r="H106" s="12">
        <f>IF($A106="","",COUNTIF(Replies!$B$5:$B$204,$A106))</f>
        <v/>
      </c>
      <c r="I106" s="14">
        <f>IF($A106="","",IF(SUMPRODUCT(MAX((Replies!$B$5:$B$204=$A106)*Replies!$A$5:$A$204))=0,"",SUMPRODUCT(MAX((Replies!$B$5:$B$204=$A106)*Replies!$A$5:$A$204))))</f>
        <v/>
      </c>
      <c r="J106" s="12">
        <f>IF($A106="","",IF($G106="","",TODAY()-$G106))</f>
        <v/>
      </c>
      <c r="K106" s="13">
        <f>IF($A106="","",IF($E106="Unsubscribed","Do not contact again — on any sequence",IF($E106="Bounced","Bad address — remove it before it hurts the domain",IF($E106="Do not contact","Do not contact again — on any sequence",IF($H106&gt;0,"Replied — take them out of the sequence by hand","")))))</f>
        <v/>
      </c>
    </row>
    <row r="107">
      <c r="A107" s="7" t="n"/>
      <c r="B107" s="7" t="n"/>
      <c r="C107" s="7" t="n"/>
      <c r="D107" s="7" t="n"/>
      <c r="E107" s="7" t="n"/>
      <c r="F107" s="7" t="n"/>
      <c r="G107" s="8" t="n"/>
      <c r="H107" s="12">
        <f>IF($A107="","",COUNTIF(Replies!$B$5:$B$204,$A107))</f>
        <v/>
      </c>
      <c r="I107" s="14">
        <f>IF($A107="","",IF(SUMPRODUCT(MAX((Replies!$B$5:$B$204=$A107)*Replies!$A$5:$A$204))=0,"",SUMPRODUCT(MAX((Replies!$B$5:$B$204=$A107)*Replies!$A$5:$A$204))))</f>
        <v/>
      </c>
      <c r="J107" s="12">
        <f>IF($A107="","",IF($G107="","",TODAY()-$G107))</f>
        <v/>
      </c>
      <c r="K107" s="13">
        <f>IF($A107="","",IF($E107="Unsubscribed","Do not contact again — on any sequence",IF($E107="Bounced","Bad address — remove it before it hurts the domain",IF($E107="Do not contact","Do not contact again — on any sequence",IF($H107&gt;0,"Replied — take them out of the sequence by hand","")))))</f>
        <v/>
      </c>
    </row>
    <row r="108">
      <c r="A108" s="7" t="n"/>
      <c r="B108" s="7" t="n"/>
      <c r="C108" s="7" t="n"/>
      <c r="D108" s="7" t="n"/>
      <c r="E108" s="7" t="n"/>
      <c r="F108" s="7" t="n"/>
      <c r="G108" s="8" t="n"/>
      <c r="H108" s="12">
        <f>IF($A108="","",COUNTIF(Replies!$B$5:$B$204,$A108))</f>
        <v/>
      </c>
      <c r="I108" s="14">
        <f>IF($A108="","",IF(SUMPRODUCT(MAX((Replies!$B$5:$B$204=$A108)*Replies!$A$5:$A$204))=0,"",SUMPRODUCT(MAX((Replies!$B$5:$B$204=$A108)*Replies!$A$5:$A$204))))</f>
        <v/>
      </c>
      <c r="J108" s="12">
        <f>IF($A108="","",IF($G108="","",TODAY()-$G108))</f>
        <v/>
      </c>
      <c r="K108" s="13">
        <f>IF($A108="","",IF($E108="Unsubscribed","Do not contact again — on any sequence",IF($E108="Bounced","Bad address — remove it before it hurts the domain",IF($E108="Do not contact","Do not contact again — on any sequence",IF($H108&gt;0,"Replied — take them out of the sequence by hand","")))))</f>
        <v/>
      </c>
    </row>
    <row r="109">
      <c r="A109" s="7" t="n"/>
      <c r="B109" s="7" t="n"/>
      <c r="C109" s="7" t="n"/>
      <c r="D109" s="7" t="n"/>
      <c r="E109" s="7" t="n"/>
      <c r="F109" s="7" t="n"/>
      <c r="G109" s="8" t="n"/>
      <c r="H109" s="12">
        <f>IF($A109="","",COUNTIF(Replies!$B$5:$B$204,$A109))</f>
        <v/>
      </c>
      <c r="I109" s="14">
        <f>IF($A109="","",IF(SUMPRODUCT(MAX((Replies!$B$5:$B$204=$A109)*Replies!$A$5:$A$204))=0,"",SUMPRODUCT(MAX((Replies!$B$5:$B$204=$A109)*Replies!$A$5:$A$204))))</f>
        <v/>
      </c>
      <c r="J109" s="12">
        <f>IF($A109="","",IF($G109="","",TODAY()-$G109))</f>
        <v/>
      </c>
      <c r="K109" s="13">
        <f>IF($A109="","",IF($E109="Unsubscribed","Do not contact again — on any sequence",IF($E109="Bounced","Bad address — remove it before it hurts the domain",IF($E109="Do not contact","Do not contact again — on any sequence",IF($H109&gt;0,"Replied — take them out of the sequence by hand","")))))</f>
        <v/>
      </c>
    </row>
    <row r="110">
      <c r="A110" s="7" t="n"/>
      <c r="B110" s="7" t="n"/>
      <c r="C110" s="7" t="n"/>
      <c r="D110" s="7" t="n"/>
      <c r="E110" s="7" t="n"/>
      <c r="F110" s="7" t="n"/>
      <c r="G110" s="8" t="n"/>
      <c r="H110" s="12">
        <f>IF($A110="","",COUNTIF(Replies!$B$5:$B$204,$A110))</f>
        <v/>
      </c>
      <c r="I110" s="14">
        <f>IF($A110="","",IF(SUMPRODUCT(MAX((Replies!$B$5:$B$204=$A110)*Replies!$A$5:$A$204))=0,"",SUMPRODUCT(MAX((Replies!$B$5:$B$204=$A110)*Replies!$A$5:$A$204))))</f>
        <v/>
      </c>
      <c r="J110" s="12">
        <f>IF($A110="","",IF($G110="","",TODAY()-$G110))</f>
        <v/>
      </c>
      <c r="K110" s="13">
        <f>IF($A110="","",IF($E110="Unsubscribed","Do not contact again — on any sequence",IF($E110="Bounced","Bad address — remove it before it hurts the domain",IF($E110="Do not contact","Do not contact again — on any sequence",IF($H110&gt;0,"Replied — take them out of the sequence by hand","")))))</f>
        <v/>
      </c>
    </row>
    <row r="111">
      <c r="A111" s="7" t="n"/>
      <c r="B111" s="7" t="n"/>
      <c r="C111" s="7" t="n"/>
      <c r="D111" s="7" t="n"/>
      <c r="E111" s="7" t="n"/>
      <c r="F111" s="7" t="n"/>
      <c r="G111" s="8" t="n"/>
      <c r="H111" s="12">
        <f>IF($A111="","",COUNTIF(Replies!$B$5:$B$204,$A111))</f>
        <v/>
      </c>
      <c r="I111" s="14">
        <f>IF($A111="","",IF(SUMPRODUCT(MAX((Replies!$B$5:$B$204=$A111)*Replies!$A$5:$A$204))=0,"",SUMPRODUCT(MAX((Replies!$B$5:$B$204=$A111)*Replies!$A$5:$A$204))))</f>
        <v/>
      </c>
      <c r="J111" s="12">
        <f>IF($A111="","",IF($G111="","",TODAY()-$G111))</f>
        <v/>
      </c>
      <c r="K111" s="13">
        <f>IF($A111="","",IF($E111="Unsubscribed","Do not contact again — on any sequence",IF($E111="Bounced","Bad address — remove it before it hurts the domain",IF($E111="Do not contact","Do not contact again — on any sequence",IF($H111&gt;0,"Replied — take them out of the sequence by hand","")))))</f>
        <v/>
      </c>
    </row>
    <row r="112">
      <c r="A112" s="7" t="n"/>
      <c r="B112" s="7" t="n"/>
      <c r="C112" s="7" t="n"/>
      <c r="D112" s="7" t="n"/>
      <c r="E112" s="7" t="n"/>
      <c r="F112" s="7" t="n"/>
      <c r="G112" s="8" t="n"/>
      <c r="H112" s="12">
        <f>IF($A112="","",COUNTIF(Replies!$B$5:$B$204,$A112))</f>
        <v/>
      </c>
      <c r="I112" s="14">
        <f>IF($A112="","",IF(SUMPRODUCT(MAX((Replies!$B$5:$B$204=$A112)*Replies!$A$5:$A$204))=0,"",SUMPRODUCT(MAX((Replies!$B$5:$B$204=$A112)*Replies!$A$5:$A$204))))</f>
        <v/>
      </c>
      <c r="J112" s="12">
        <f>IF($A112="","",IF($G112="","",TODAY()-$G112))</f>
        <v/>
      </c>
      <c r="K112" s="13">
        <f>IF($A112="","",IF($E112="Unsubscribed","Do not contact again — on any sequence",IF($E112="Bounced","Bad address — remove it before it hurts the domain",IF($E112="Do not contact","Do not contact again — on any sequence",IF($H112&gt;0,"Replied — take them out of the sequence by hand","")))))</f>
        <v/>
      </c>
    </row>
    <row r="113">
      <c r="A113" s="7" t="n"/>
      <c r="B113" s="7" t="n"/>
      <c r="C113" s="7" t="n"/>
      <c r="D113" s="7" t="n"/>
      <c r="E113" s="7" t="n"/>
      <c r="F113" s="7" t="n"/>
      <c r="G113" s="8" t="n"/>
      <c r="H113" s="12">
        <f>IF($A113="","",COUNTIF(Replies!$B$5:$B$204,$A113))</f>
        <v/>
      </c>
      <c r="I113" s="14">
        <f>IF($A113="","",IF(SUMPRODUCT(MAX((Replies!$B$5:$B$204=$A113)*Replies!$A$5:$A$204))=0,"",SUMPRODUCT(MAX((Replies!$B$5:$B$204=$A113)*Replies!$A$5:$A$204))))</f>
        <v/>
      </c>
      <c r="J113" s="12">
        <f>IF($A113="","",IF($G113="","",TODAY()-$G113))</f>
        <v/>
      </c>
      <c r="K113" s="13">
        <f>IF($A113="","",IF($E113="Unsubscribed","Do not contact again — on any sequence",IF($E113="Bounced","Bad address — remove it before it hurts the domain",IF($E113="Do not contact","Do not contact again — on any sequence",IF($H113&gt;0,"Replied — take them out of the sequence by hand","")))))</f>
        <v/>
      </c>
    </row>
    <row r="114">
      <c r="A114" s="7" t="n"/>
      <c r="B114" s="7" t="n"/>
      <c r="C114" s="7" t="n"/>
      <c r="D114" s="7" t="n"/>
      <c r="E114" s="7" t="n"/>
      <c r="F114" s="7" t="n"/>
      <c r="G114" s="8" t="n"/>
      <c r="H114" s="12">
        <f>IF($A114="","",COUNTIF(Replies!$B$5:$B$204,$A114))</f>
        <v/>
      </c>
      <c r="I114" s="14">
        <f>IF($A114="","",IF(SUMPRODUCT(MAX((Replies!$B$5:$B$204=$A114)*Replies!$A$5:$A$204))=0,"",SUMPRODUCT(MAX((Replies!$B$5:$B$204=$A114)*Replies!$A$5:$A$204))))</f>
        <v/>
      </c>
      <c r="J114" s="12">
        <f>IF($A114="","",IF($G114="","",TODAY()-$G114))</f>
        <v/>
      </c>
      <c r="K114" s="13">
        <f>IF($A114="","",IF($E114="Unsubscribed","Do not contact again — on any sequence",IF($E114="Bounced","Bad address — remove it before it hurts the domain",IF($E114="Do not contact","Do not contact again — on any sequence",IF($H114&gt;0,"Replied — take them out of the sequence by hand","")))))</f>
        <v/>
      </c>
    </row>
    <row r="115">
      <c r="A115" s="7" t="n"/>
      <c r="B115" s="7" t="n"/>
      <c r="C115" s="7" t="n"/>
      <c r="D115" s="7" t="n"/>
      <c r="E115" s="7" t="n"/>
      <c r="F115" s="7" t="n"/>
      <c r="G115" s="8" t="n"/>
      <c r="H115" s="12">
        <f>IF($A115="","",COUNTIF(Replies!$B$5:$B$204,$A115))</f>
        <v/>
      </c>
      <c r="I115" s="14">
        <f>IF($A115="","",IF(SUMPRODUCT(MAX((Replies!$B$5:$B$204=$A115)*Replies!$A$5:$A$204))=0,"",SUMPRODUCT(MAX((Replies!$B$5:$B$204=$A115)*Replies!$A$5:$A$204))))</f>
        <v/>
      </c>
      <c r="J115" s="12">
        <f>IF($A115="","",IF($G115="","",TODAY()-$G115))</f>
        <v/>
      </c>
      <c r="K115" s="13">
        <f>IF($A115="","",IF($E115="Unsubscribed","Do not contact again — on any sequence",IF($E115="Bounced","Bad address — remove it before it hurts the domain",IF($E115="Do not contact","Do not contact again — on any sequence",IF($H115&gt;0,"Replied — take them out of the sequence by hand","")))))</f>
        <v/>
      </c>
    </row>
    <row r="116">
      <c r="A116" s="7" t="n"/>
      <c r="B116" s="7" t="n"/>
      <c r="C116" s="7" t="n"/>
      <c r="D116" s="7" t="n"/>
      <c r="E116" s="7" t="n"/>
      <c r="F116" s="7" t="n"/>
      <c r="G116" s="8" t="n"/>
      <c r="H116" s="12">
        <f>IF($A116="","",COUNTIF(Replies!$B$5:$B$204,$A116))</f>
        <v/>
      </c>
      <c r="I116" s="14">
        <f>IF($A116="","",IF(SUMPRODUCT(MAX((Replies!$B$5:$B$204=$A116)*Replies!$A$5:$A$204))=0,"",SUMPRODUCT(MAX((Replies!$B$5:$B$204=$A116)*Replies!$A$5:$A$204))))</f>
        <v/>
      </c>
      <c r="J116" s="12">
        <f>IF($A116="","",IF($G116="","",TODAY()-$G116))</f>
        <v/>
      </c>
      <c r="K116" s="13">
        <f>IF($A116="","",IF($E116="Unsubscribed","Do not contact again — on any sequence",IF($E116="Bounced","Bad address — remove it before it hurts the domain",IF($E116="Do not contact","Do not contact again — on any sequence",IF($H116&gt;0,"Replied — take them out of the sequence by hand","")))))</f>
        <v/>
      </c>
    </row>
    <row r="117">
      <c r="A117" s="7" t="n"/>
      <c r="B117" s="7" t="n"/>
      <c r="C117" s="7" t="n"/>
      <c r="D117" s="7" t="n"/>
      <c r="E117" s="7" t="n"/>
      <c r="F117" s="7" t="n"/>
      <c r="G117" s="8" t="n"/>
      <c r="H117" s="12">
        <f>IF($A117="","",COUNTIF(Replies!$B$5:$B$204,$A117))</f>
        <v/>
      </c>
      <c r="I117" s="14">
        <f>IF($A117="","",IF(SUMPRODUCT(MAX((Replies!$B$5:$B$204=$A117)*Replies!$A$5:$A$204))=0,"",SUMPRODUCT(MAX((Replies!$B$5:$B$204=$A117)*Replies!$A$5:$A$204))))</f>
        <v/>
      </c>
      <c r="J117" s="12">
        <f>IF($A117="","",IF($G117="","",TODAY()-$G117))</f>
        <v/>
      </c>
      <c r="K117" s="13">
        <f>IF($A117="","",IF($E117="Unsubscribed","Do not contact again — on any sequence",IF($E117="Bounced","Bad address — remove it before it hurts the domain",IF($E117="Do not contact","Do not contact again — on any sequence",IF($H117&gt;0,"Replied — take them out of the sequence by hand","")))))</f>
        <v/>
      </c>
    </row>
    <row r="118">
      <c r="A118" s="7" t="n"/>
      <c r="B118" s="7" t="n"/>
      <c r="C118" s="7" t="n"/>
      <c r="D118" s="7" t="n"/>
      <c r="E118" s="7" t="n"/>
      <c r="F118" s="7" t="n"/>
      <c r="G118" s="8" t="n"/>
      <c r="H118" s="12">
        <f>IF($A118="","",COUNTIF(Replies!$B$5:$B$204,$A118))</f>
        <v/>
      </c>
      <c r="I118" s="14">
        <f>IF($A118="","",IF(SUMPRODUCT(MAX((Replies!$B$5:$B$204=$A118)*Replies!$A$5:$A$204))=0,"",SUMPRODUCT(MAX((Replies!$B$5:$B$204=$A118)*Replies!$A$5:$A$204))))</f>
        <v/>
      </c>
      <c r="J118" s="12">
        <f>IF($A118="","",IF($G118="","",TODAY()-$G118))</f>
        <v/>
      </c>
      <c r="K118" s="13">
        <f>IF($A118="","",IF($E118="Unsubscribed","Do not contact again — on any sequence",IF($E118="Bounced","Bad address — remove it before it hurts the domain",IF($E118="Do not contact","Do not contact again — on any sequence",IF($H118&gt;0,"Replied — take them out of the sequence by hand","")))))</f>
        <v/>
      </c>
    </row>
    <row r="119">
      <c r="A119" s="7" t="n"/>
      <c r="B119" s="7" t="n"/>
      <c r="C119" s="7" t="n"/>
      <c r="D119" s="7" t="n"/>
      <c r="E119" s="7" t="n"/>
      <c r="F119" s="7" t="n"/>
      <c r="G119" s="8" t="n"/>
      <c r="H119" s="12">
        <f>IF($A119="","",COUNTIF(Replies!$B$5:$B$204,$A119))</f>
        <v/>
      </c>
      <c r="I119" s="14">
        <f>IF($A119="","",IF(SUMPRODUCT(MAX((Replies!$B$5:$B$204=$A119)*Replies!$A$5:$A$204))=0,"",SUMPRODUCT(MAX((Replies!$B$5:$B$204=$A119)*Replies!$A$5:$A$204))))</f>
        <v/>
      </c>
      <c r="J119" s="12">
        <f>IF($A119="","",IF($G119="","",TODAY()-$G119))</f>
        <v/>
      </c>
      <c r="K119" s="13">
        <f>IF($A119="","",IF($E119="Unsubscribed","Do not contact again — on any sequence",IF($E119="Bounced","Bad address — remove it before it hurts the domain",IF($E119="Do not contact","Do not contact again — on any sequence",IF($H119&gt;0,"Replied — take them out of the sequence by hand","")))))</f>
        <v/>
      </c>
    </row>
    <row r="120">
      <c r="A120" s="7" t="n"/>
      <c r="B120" s="7" t="n"/>
      <c r="C120" s="7" t="n"/>
      <c r="D120" s="7" t="n"/>
      <c r="E120" s="7" t="n"/>
      <c r="F120" s="7" t="n"/>
      <c r="G120" s="8" t="n"/>
      <c r="H120" s="12">
        <f>IF($A120="","",COUNTIF(Replies!$B$5:$B$204,$A120))</f>
        <v/>
      </c>
      <c r="I120" s="14">
        <f>IF($A120="","",IF(SUMPRODUCT(MAX((Replies!$B$5:$B$204=$A120)*Replies!$A$5:$A$204))=0,"",SUMPRODUCT(MAX((Replies!$B$5:$B$204=$A120)*Replies!$A$5:$A$204))))</f>
        <v/>
      </c>
      <c r="J120" s="12">
        <f>IF($A120="","",IF($G120="","",TODAY()-$G120))</f>
        <v/>
      </c>
      <c r="K120" s="13">
        <f>IF($A120="","",IF($E120="Unsubscribed","Do not contact again — on any sequence",IF($E120="Bounced","Bad address — remove it before it hurts the domain",IF($E120="Do not contact","Do not contact again — on any sequence",IF($H120&gt;0,"Replied — take them out of the sequence by hand","")))))</f>
        <v/>
      </c>
    </row>
    <row r="121">
      <c r="A121" s="7" t="n"/>
      <c r="B121" s="7" t="n"/>
      <c r="C121" s="7" t="n"/>
      <c r="D121" s="7" t="n"/>
      <c r="E121" s="7" t="n"/>
      <c r="F121" s="7" t="n"/>
      <c r="G121" s="8" t="n"/>
      <c r="H121" s="12">
        <f>IF($A121="","",COUNTIF(Replies!$B$5:$B$204,$A121))</f>
        <v/>
      </c>
      <c r="I121" s="14">
        <f>IF($A121="","",IF(SUMPRODUCT(MAX((Replies!$B$5:$B$204=$A121)*Replies!$A$5:$A$204))=0,"",SUMPRODUCT(MAX((Replies!$B$5:$B$204=$A121)*Replies!$A$5:$A$204))))</f>
        <v/>
      </c>
      <c r="J121" s="12">
        <f>IF($A121="","",IF($G121="","",TODAY()-$G121))</f>
        <v/>
      </c>
      <c r="K121" s="13">
        <f>IF($A121="","",IF($E121="Unsubscribed","Do not contact again — on any sequence",IF($E121="Bounced","Bad address — remove it before it hurts the domain",IF($E121="Do not contact","Do not contact again — on any sequence",IF($H121&gt;0,"Replied — take them out of the sequence by hand","")))))</f>
        <v/>
      </c>
    </row>
    <row r="122">
      <c r="A122" s="7" t="n"/>
      <c r="B122" s="7" t="n"/>
      <c r="C122" s="7" t="n"/>
      <c r="D122" s="7" t="n"/>
      <c r="E122" s="7" t="n"/>
      <c r="F122" s="7" t="n"/>
      <c r="G122" s="8" t="n"/>
      <c r="H122" s="12">
        <f>IF($A122="","",COUNTIF(Replies!$B$5:$B$204,$A122))</f>
        <v/>
      </c>
      <c r="I122" s="14">
        <f>IF($A122="","",IF(SUMPRODUCT(MAX((Replies!$B$5:$B$204=$A122)*Replies!$A$5:$A$204))=0,"",SUMPRODUCT(MAX((Replies!$B$5:$B$204=$A122)*Replies!$A$5:$A$204))))</f>
        <v/>
      </c>
      <c r="J122" s="12">
        <f>IF($A122="","",IF($G122="","",TODAY()-$G122))</f>
        <v/>
      </c>
      <c r="K122" s="13">
        <f>IF($A122="","",IF($E122="Unsubscribed","Do not contact again — on any sequence",IF($E122="Bounced","Bad address — remove it before it hurts the domain",IF($E122="Do not contact","Do not contact again — on any sequence",IF($H122&gt;0,"Replied — take them out of the sequence by hand","")))))</f>
        <v/>
      </c>
    </row>
    <row r="123">
      <c r="A123" s="7" t="n"/>
      <c r="B123" s="7" t="n"/>
      <c r="C123" s="7" t="n"/>
      <c r="D123" s="7" t="n"/>
      <c r="E123" s="7" t="n"/>
      <c r="F123" s="7" t="n"/>
      <c r="G123" s="8" t="n"/>
      <c r="H123" s="12">
        <f>IF($A123="","",COUNTIF(Replies!$B$5:$B$204,$A123))</f>
        <v/>
      </c>
      <c r="I123" s="14">
        <f>IF($A123="","",IF(SUMPRODUCT(MAX((Replies!$B$5:$B$204=$A123)*Replies!$A$5:$A$204))=0,"",SUMPRODUCT(MAX((Replies!$B$5:$B$204=$A123)*Replies!$A$5:$A$204))))</f>
        <v/>
      </c>
      <c r="J123" s="12">
        <f>IF($A123="","",IF($G123="","",TODAY()-$G123))</f>
        <v/>
      </c>
      <c r="K123" s="13">
        <f>IF($A123="","",IF($E123="Unsubscribed","Do not contact again — on any sequence",IF($E123="Bounced","Bad address — remove it before it hurts the domain",IF($E123="Do not contact","Do not contact again — on any sequence",IF($H123&gt;0,"Replied — take them out of the sequence by hand","")))))</f>
        <v/>
      </c>
    </row>
    <row r="124">
      <c r="A124" s="7" t="n"/>
      <c r="B124" s="7" t="n"/>
      <c r="C124" s="7" t="n"/>
      <c r="D124" s="7" t="n"/>
      <c r="E124" s="7" t="n"/>
      <c r="F124" s="7" t="n"/>
      <c r="G124" s="8" t="n"/>
      <c r="H124" s="12">
        <f>IF($A124="","",COUNTIF(Replies!$B$5:$B$204,$A124))</f>
        <v/>
      </c>
      <c r="I124" s="14">
        <f>IF($A124="","",IF(SUMPRODUCT(MAX((Replies!$B$5:$B$204=$A124)*Replies!$A$5:$A$204))=0,"",SUMPRODUCT(MAX((Replies!$B$5:$B$204=$A124)*Replies!$A$5:$A$204))))</f>
        <v/>
      </c>
      <c r="J124" s="12">
        <f>IF($A124="","",IF($G124="","",TODAY()-$G124))</f>
        <v/>
      </c>
      <c r="K124" s="13">
        <f>IF($A124="","",IF($E124="Unsubscribed","Do not contact again — on any sequence",IF($E124="Bounced","Bad address — remove it before it hurts the domain",IF($E124="Do not contact","Do not contact again — on any sequence",IF($H124&gt;0,"Replied — take them out of the sequence by hand","")))))</f>
        <v/>
      </c>
    </row>
    <row r="125">
      <c r="A125" s="7" t="n"/>
      <c r="B125" s="7" t="n"/>
      <c r="C125" s="7" t="n"/>
      <c r="D125" s="7" t="n"/>
      <c r="E125" s="7" t="n"/>
      <c r="F125" s="7" t="n"/>
      <c r="G125" s="8" t="n"/>
      <c r="H125" s="12">
        <f>IF($A125="","",COUNTIF(Replies!$B$5:$B$204,$A125))</f>
        <v/>
      </c>
      <c r="I125" s="14">
        <f>IF($A125="","",IF(SUMPRODUCT(MAX((Replies!$B$5:$B$204=$A125)*Replies!$A$5:$A$204))=0,"",SUMPRODUCT(MAX((Replies!$B$5:$B$204=$A125)*Replies!$A$5:$A$204))))</f>
        <v/>
      </c>
      <c r="J125" s="12">
        <f>IF($A125="","",IF($G125="","",TODAY()-$G125))</f>
        <v/>
      </c>
      <c r="K125" s="13">
        <f>IF($A125="","",IF($E125="Unsubscribed","Do not contact again — on any sequence",IF($E125="Bounced","Bad address — remove it before it hurts the domain",IF($E125="Do not contact","Do not contact again — on any sequence",IF($H125&gt;0,"Replied — take them out of the sequence by hand","")))))</f>
        <v/>
      </c>
    </row>
    <row r="126">
      <c r="A126" s="7" t="n"/>
      <c r="B126" s="7" t="n"/>
      <c r="C126" s="7" t="n"/>
      <c r="D126" s="7" t="n"/>
      <c r="E126" s="7" t="n"/>
      <c r="F126" s="7" t="n"/>
      <c r="G126" s="8" t="n"/>
      <c r="H126" s="12">
        <f>IF($A126="","",COUNTIF(Replies!$B$5:$B$204,$A126))</f>
        <v/>
      </c>
      <c r="I126" s="14">
        <f>IF($A126="","",IF(SUMPRODUCT(MAX((Replies!$B$5:$B$204=$A126)*Replies!$A$5:$A$204))=0,"",SUMPRODUCT(MAX((Replies!$B$5:$B$204=$A126)*Replies!$A$5:$A$204))))</f>
        <v/>
      </c>
      <c r="J126" s="12">
        <f>IF($A126="","",IF($G126="","",TODAY()-$G126))</f>
        <v/>
      </c>
      <c r="K126" s="13">
        <f>IF($A126="","",IF($E126="Unsubscribed","Do not contact again — on any sequence",IF($E126="Bounced","Bad address — remove it before it hurts the domain",IF($E126="Do not contact","Do not contact again — on any sequence",IF($H126&gt;0,"Replied — take them out of the sequence by hand","")))))</f>
        <v/>
      </c>
    </row>
    <row r="127">
      <c r="A127" s="7" t="n"/>
      <c r="B127" s="7" t="n"/>
      <c r="C127" s="7" t="n"/>
      <c r="D127" s="7" t="n"/>
      <c r="E127" s="7" t="n"/>
      <c r="F127" s="7" t="n"/>
      <c r="G127" s="8" t="n"/>
      <c r="H127" s="12">
        <f>IF($A127="","",COUNTIF(Replies!$B$5:$B$204,$A127))</f>
        <v/>
      </c>
      <c r="I127" s="14">
        <f>IF($A127="","",IF(SUMPRODUCT(MAX((Replies!$B$5:$B$204=$A127)*Replies!$A$5:$A$204))=0,"",SUMPRODUCT(MAX((Replies!$B$5:$B$204=$A127)*Replies!$A$5:$A$204))))</f>
        <v/>
      </c>
      <c r="J127" s="12">
        <f>IF($A127="","",IF($G127="","",TODAY()-$G127))</f>
        <v/>
      </c>
      <c r="K127" s="13">
        <f>IF($A127="","",IF($E127="Unsubscribed","Do not contact again — on any sequence",IF($E127="Bounced","Bad address — remove it before it hurts the domain",IF($E127="Do not contact","Do not contact again — on any sequence",IF($H127&gt;0,"Replied — take them out of the sequence by hand","")))))</f>
        <v/>
      </c>
    </row>
    <row r="128">
      <c r="A128" s="7" t="n"/>
      <c r="B128" s="7" t="n"/>
      <c r="C128" s="7" t="n"/>
      <c r="D128" s="7" t="n"/>
      <c r="E128" s="7" t="n"/>
      <c r="F128" s="7" t="n"/>
      <c r="G128" s="8" t="n"/>
      <c r="H128" s="12">
        <f>IF($A128="","",COUNTIF(Replies!$B$5:$B$204,$A128))</f>
        <v/>
      </c>
      <c r="I128" s="14">
        <f>IF($A128="","",IF(SUMPRODUCT(MAX((Replies!$B$5:$B$204=$A128)*Replies!$A$5:$A$204))=0,"",SUMPRODUCT(MAX((Replies!$B$5:$B$204=$A128)*Replies!$A$5:$A$204))))</f>
        <v/>
      </c>
      <c r="J128" s="12">
        <f>IF($A128="","",IF($G128="","",TODAY()-$G128))</f>
        <v/>
      </c>
      <c r="K128" s="13">
        <f>IF($A128="","",IF($E128="Unsubscribed","Do not contact again — on any sequence",IF($E128="Bounced","Bad address — remove it before it hurts the domain",IF($E128="Do not contact","Do not contact again — on any sequence",IF($H128&gt;0,"Replied — take them out of the sequence by hand","")))))</f>
        <v/>
      </c>
    </row>
    <row r="129">
      <c r="A129" s="7" t="n"/>
      <c r="B129" s="7" t="n"/>
      <c r="C129" s="7" t="n"/>
      <c r="D129" s="7" t="n"/>
      <c r="E129" s="7" t="n"/>
      <c r="F129" s="7" t="n"/>
      <c r="G129" s="8" t="n"/>
      <c r="H129" s="12">
        <f>IF($A129="","",COUNTIF(Replies!$B$5:$B$204,$A129))</f>
        <v/>
      </c>
      <c r="I129" s="14">
        <f>IF($A129="","",IF(SUMPRODUCT(MAX((Replies!$B$5:$B$204=$A129)*Replies!$A$5:$A$204))=0,"",SUMPRODUCT(MAX((Replies!$B$5:$B$204=$A129)*Replies!$A$5:$A$204))))</f>
        <v/>
      </c>
      <c r="J129" s="12">
        <f>IF($A129="","",IF($G129="","",TODAY()-$G129))</f>
        <v/>
      </c>
      <c r="K129" s="13">
        <f>IF($A129="","",IF($E129="Unsubscribed","Do not contact again — on any sequence",IF($E129="Bounced","Bad address — remove it before it hurts the domain",IF($E129="Do not contact","Do not contact again — on any sequence",IF($H129&gt;0,"Replied — take them out of the sequence by hand","")))))</f>
        <v/>
      </c>
    </row>
    <row r="130">
      <c r="A130" s="7" t="n"/>
      <c r="B130" s="7" t="n"/>
      <c r="C130" s="7" t="n"/>
      <c r="D130" s="7" t="n"/>
      <c r="E130" s="7" t="n"/>
      <c r="F130" s="7" t="n"/>
      <c r="G130" s="8" t="n"/>
      <c r="H130" s="12">
        <f>IF($A130="","",COUNTIF(Replies!$B$5:$B$204,$A130))</f>
        <v/>
      </c>
      <c r="I130" s="14">
        <f>IF($A130="","",IF(SUMPRODUCT(MAX((Replies!$B$5:$B$204=$A130)*Replies!$A$5:$A$204))=0,"",SUMPRODUCT(MAX((Replies!$B$5:$B$204=$A130)*Replies!$A$5:$A$204))))</f>
        <v/>
      </c>
      <c r="J130" s="12">
        <f>IF($A130="","",IF($G130="","",TODAY()-$G130))</f>
        <v/>
      </c>
      <c r="K130" s="13">
        <f>IF($A130="","",IF($E130="Unsubscribed","Do not contact again — on any sequence",IF($E130="Bounced","Bad address — remove it before it hurts the domain",IF($E130="Do not contact","Do not contact again — on any sequence",IF($H130&gt;0,"Replied — take them out of the sequence by hand","")))))</f>
        <v/>
      </c>
    </row>
    <row r="131">
      <c r="A131" s="7" t="n"/>
      <c r="B131" s="7" t="n"/>
      <c r="C131" s="7" t="n"/>
      <c r="D131" s="7" t="n"/>
      <c r="E131" s="7" t="n"/>
      <c r="F131" s="7" t="n"/>
      <c r="G131" s="8" t="n"/>
      <c r="H131" s="12">
        <f>IF($A131="","",COUNTIF(Replies!$B$5:$B$204,$A131))</f>
        <v/>
      </c>
      <c r="I131" s="14">
        <f>IF($A131="","",IF(SUMPRODUCT(MAX((Replies!$B$5:$B$204=$A131)*Replies!$A$5:$A$204))=0,"",SUMPRODUCT(MAX((Replies!$B$5:$B$204=$A131)*Replies!$A$5:$A$204))))</f>
        <v/>
      </c>
      <c r="J131" s="12">
        <f>IF($A131="","",IF($G131="","",TODAY()-$G131))</f>
        <v/>
      </c>
      <c r="K131" s="13">
        <f>IF($A131="","",IF($E131="Unsubscribed","Do not contact again — on any sequence",IF($E131="Bounced","Bad address — remove it before it hurts the domain",IF($E131="Do not contact","Do not contact again — on any sequence",IF($H131&gt;0,"Replied — take them out of the sequence by hand","")))))</f>
        <v/>
      </c>
    </row>
    <row r="132">
      <c r="A132" s="7" t="n"/>
      <c r="B132" s="7" t="n"/>
      <c r="C132" s="7" t="n"/>
      <c r="D132" s="7" t="n"/>
      <c r="E132" s="7" t="n"/>
      <c r="F132" s="7" t="n"/>
      <c r="G132" s="8" t="n"/>
      <c r="H132" s="12">
        <f>IF($A132="","",COUNTIF(Replies!$B$5:$B$204,$A132))</f>
        <v/>
      </c>
      <c r="I132" s="14">
        <f>IF($A132="","",IF(SUMPRODUCT(MAX((Replies!$B$5:$B$204=$A132)*Replies!$A$5:$A$204))=0,"",SUMPRODUCT(MAX((Replies!$B$5:$B$204=$A132)*Replies!$A$5:$A$204))))</f>
        <v/>
      </c>
      <c r="J132" s="12">
        <f>IF($A132="","",IF($G132="","",TODAY()-$G132))</f>
        <v/>
      </c>
      <c r="K132" s="13">
        <f>IF($A132="","",IF($E132="Unsubscribed","Do not contact again — on any sequence",IF($E132="Bounced","Bad address — remove it before it hurts the domain",IF($E132="Do not contact","Do not contact again — on any sequence",IF($H132&gt;0,"Replied — take them out of the sequence by hand","")))))</f>
        <v/>
      </c>
    </row>
    <row r="133">
      <c r="A133" s="7" t="n"/>
      <c r="B133" s="7" t="n"/>
      <c r="C133" s="7" t="n"/>
      <c r="D133" s="7" t="n"/>
      <c r="E133" s="7" t="n"/>
      <c r="F133" s="7" t="n"/>
      <c r="G133" s="8" t="n"/>
      <c r="H133" s="12">
        <f>IF($A133="","",COUNTIF(Replies!$B$5:$B$204,$A133))</f>
        <v/>
      </c>
      <c r="I133" s="14">
        <f>IF($A133="","",IF(SUMPRODUCT(MAX((Replies!$B$5:$B$204=$A133)*Replies!$A$5:$A$204))=0,"",SUMPRODUCT(MAX((Replies!$B$5:$B$204=$A133)*Replies!$A$5:$A$204))))</f>
        <v/>
      </c>
      <c r="J133" s="12">
        <f>IF($A133="","",IF($G133="","",TODAY()-$G133))</f>
        <v/>
      </c>
      <c r="K133" s="13">
        <f>IF($A133="","",IF($E133="Unsubscribed","Do not contact again — on any sequence",IF($E133="Bounced","Bad address — remove it before it hurts the domain",IF($E133="Do not contact","Do not contact again — on any sequence",IF($H133&gt;0,"Replied — take them out of the sequence by hand","")))))</f>
        <v/>
      </c>
    </row>
    <row r="134">
      <c r="A134" s="7" t="n"/>
      <c r="B134" s="7" t="n"/>
      <c r="C134" s="7" t="n"/>
      <c r="D134" s="7" t="n"/>
      <c r="E134" s="7" t="n"/>
      <c r="F134" s="7" t="n"/>
      <c r="G134" s="8" t="n"/>
      <c r="H134" s="12">
        <f>IF($A134="","",COUNTIF(Replies!$B$5:$B$204,$A134))</f>
        <v/>
      </c>
      <c r="I134" s="14">
        <f>IF($A134="","",IF(SUMPRODUCT(MAX((Replies!$B$5:$B$204=$A134)*Replies!$A$5:$A$204))=0,"",SUMPRODUCT(MAX((Replies!$B$5:$B$204=$A134)*Replies!$A$5:$A$204))))</f>
        <v/>
      </c>
      <c r="J134" s="12">
        <f>IF($A134="","",IF($G134="","",TODAY()-$G134))</f>
        <v/>
      </c>
      <c r="K134" s="13">
        <f>IF($A134="","",IF($E134="Unsubscribed","Do not contact again — on any sequence",IF($E134="Bounced","Bad address — remove it before it hurts the domain",IF($E134="Do not contact","Do not contact again — on any sequence",IF($H134&gt;0,"Replied — take them out of the sequence by hand","")))))</f>
        <v/>
      </c>
    </row>
    <row r="135">
      <c r="A135" s="7" t="n"/>
      <c r="B135" s="7" t="n"/>
      <c r="C135" s="7" t="n"/>
      <c r="D135" s="7" t="n"/>
      <c r="E135" s="7" t="n"/>
      <c r="F135" s="7" t="n"/>
      <c r="G135" s="8" t="n"/>
      <c r="H135" s="12">
        <f>IF($A135="","",COUNTIF(Replies!$B$5:$B$204,$A135))</f>
        <v/>
      </c>
      <c r="I135" s="14">
        <f>IF($A135="","",IF(SUMPRODUCT(MAX((Replies!$B$5:$B$204=$A135)*Replies!$A$5:$A$204))=0,"",SUMPRODUCT(MAX((Replies!$B$5:$B$204=$A135)*Replies!$A$5:$A$204))))</f>
        <v/>
      </c>
      <c r="J135" s="12">
        <f>IF($A135="","",IF($G135="","",TODAY()-$G135))</f>
        <v/>
      </c>
      <c r="K135" s="13">
        <f>IF($A135="","",IF($E135="Unsubscribed","Do not contact again — on any sequence",IF($E135="Bounced","Bad address — remove it before it hurts the domain",IF($E135="Do not contact","Do not contact again — on any sequence",IF($H135&gt;0,"Replied — take them out of the sequence by hand","")))))</f>
        <v/>
      </c>
    </row>
    <row r="136">
      <c r="A136" s="7" t="n"/>
      <c r="B136" s="7" t="n"/>
      <c r="C136" s="7" t="n"/>
      <c r="D136" s="7" t="n"/>
      <c r="E136" s="7" t="n"/>
      <c r="F136" s="7" t="n"/>
      <c r="G136" s="8" t="n"/>
      <c r="H136" s="12">
        <f>IF($A136="","",COUNTIF(Replies!$B$5:$B$204,$A136))</f>
        <v/>
      </c>
      <c r="I136" s="14">
        <f>IF($A136="","",IF(SUMPRODUCT(MAX((Replies!$B$5:$B$204=$A136)*Replies!$A$5:$A$204))=0,"",SUMPRODUCT(MAX((Replies!$B$5:$B$204=$A136)*Replies!$A$5:$A$204))))</f>
        <v/>
      </c>
      <c r="J136" s="12">
        <f>IF($A136="","",IF($G136="","",TODAY()-$G136))</f>
        <v/>
      </c>
      <c r="K136" s="13">
        <f>IF($A136="","",IF($E136="Unsubscribed","Do not contact again — on any sequence",IF($E136="Bounced","Bad address — remove it before it hurts the domain",IF($E136="Do not contact","Do not contact again — on any sequence",IF($H136&gt;0,"Replied — take them out of the sequence by hand","")))))</f>
        <v/>
      </c>
    </row>
    <row r="137">
      <c r="A137" s="7" t="n"/>
      <c r="B137" s="7" t="n"/>
      <c r="C137" s="7" t="n"/>
      <c r="D137" s="7" t="n"/>
      <c r="E137" s="7" t="n"/>
      <c r="F137" s="7" t="n"/>
      <c r="G137" s="8" t="n"/>
      <c r="H137" s="12">
        <f>IF($A137="","",COUNTIF(Replies!$B$5:$B$204,$A137))</f>
        <v/>
      </c>
      <c r="I137" s="14">
        <f>IF($A137="","",IF(SUMPRODUCT(MAX((Replies!$B$5:$B$204=$A137)*Replies!$A$5:$A$204))=0,"",SUMPRODUCT(MAX((Replies!$B$5:$B$204=$A137)*Replies!$A$5:$A$204))))</f>
        <v/>
      </c>
      <c r="J137" s="12">
        <f>IF($A137="","",IF($G137="","",TODAY()-$G137))</f>
        <v/>
      </c>
      <c r="K137" s="13">
        <f>IF($A137="","",IF($E137="Unsubscribed","Do not contact again — on any sequence",IF($E137="Bounced","Bad address — remove it before it hurts the domain",IF($E137="Do not contact","Do not contact again — on any sequence",IF($H137&gt;0,"Replied — take them out of the sequence by hand","")))))</f>
        <v/>
      </c>
    </row>
    <row r="138">
      <c r="A138" s="7" t="n"/>
      <c r="B138" s="7" t="n"/>
      <c r="C138" s="7" t="n"/>
      <c r="D138" s="7" t="n"/>
      <c r="E138" s="7" t="n"/>
      <c r="F138" s="7" t="n"/>
      <c r="G138" s="8" t="n"/>
      <c r="H138" s="12">
        <f>IF($A138="","",COUNTIF(Replies!$B$5:$B$204,$A138))</f>
        <v/>
      </c>
      <c r="I138" s="14">
        <f>IF($A138="","",IF(SUMPRODUCT(MAX((Replies!$B$5:$B$204=$A138)*Replies!$A$5:$A$204))=0,"",SUMPRODUCT(MAX((Replies!$B$5:$B$204=$A138)*Replies!$A$5:$A$204))))</f>
        <v/>
      </c>
      <c r="J138" s="12">
        <f>IF($A138="","",IF($G138="","",TODAY()-$G138))</f>
        <v/>
      </c>
      <c r="K138" s="13">
        <f>IF($A138="","",IF($E138="Unsubscribed","Do not contact again — on any sequence",IF($E138="Bounced","Bad address — remove it before it hurts the domain",IF($E138="Do not contact","Do not contact again — on any sequence",IF($H138&gt;0,"Replied — take them out of the sequence by hand","")))))</f>
        <v/>
      </c>
    </row>
    <row r="139">
      <c r="A139" s="7" t="n"/>
      <c r="B139" s="7" t="n"/>
      <c r="C139" s="7" t="n"/>
      <c r="D139" s="7" t="n"/>
      <c r="E139" s="7" t="n"/>
      <c r="F139" s="7" t="n"/>
      <c r="G139" s="8" t="n"/>
      <c r="H139" s="12">
        <f>IF($A139="","",COUNTIF(Replies!$B$5:$B$204,$A139))</f>
        <v/>
      </c>
      <c r="I139" s="14">
        <f>IF($A139="","",IF(SUMPRODUCT(MAX((Replies!$B$5:$B$204=$A139)*Replies!$A$5:$A$204))=0,"",SUMPRODUCT(MAX((Replies!$B$5:$B$204=$A139)*Replies!$A$5:$A$204))))</f>
        <v/>
      </c>
      <c r="J139" s="12">
        <f>IF($A139="","",IF($G139="","",TODAY()-$G139))</f>
        <v/>
      </c>
      <c r="K139" s="13">
        <f>IF($A139="","",IF($E139="Unsubscribed","Do not contact again — on any sequence",IF($E139="Bounced","Bad address — remove it before it hurts the domain",IF($E139="Do not contact","Do not contact again — on any sequence",IF($H139&gt;0,"Replied — take them out of the sequence by hand","")))))</f>
        <v/>
      </c>
    </row>
    <row r="140">
      <c r="A140" s="7" t="n"/>
      <c r="B140" s="7" t="n"/>
      <c r="C140" s="7" t="n"/>
      <c r="D140" s="7" t="n"/>
      <c r="E140" s="7" t="n"/>
      <c r="F140" s="7" t="n"/>
      <c r="G140" s="8" t="n"/>
      <c r="H140" s="12">
        <f>IF($A140="","",COUNTIF(Replies!$B$5:$B$204,$A140))</f>
        <v/>
      </c>
      <c r="I140" s="14">
        <f>IF($A140="","",IF(SUMPRODUCT(MAX((Replies!$B$5:$B$204=$A140)*Replies!$A$5:$A$204))=0,"",SUMPRODUCT(MAX((Replies!$B$5:$B$204=$A140)*Replies!$A$5:$A$204))))</f>
        <v/>
      </c>
      <c r="J140" s="12">
        <f>IF($A140="","",IF($G140="","",TODAY()-$G140))</f>
        <v/>
      </c>
      <c r="K140" s="13">
        <f>IF($A140="","",IF($E140="Unsubscribed","Do not contact again — on any sequence",IF($E140="Bounced","Bad address — remove it before it hurts the domain",IF($E140="Do not contact","Do not contact again — on any sequence",IF($H140&gt;0,"Replied — take them out of the sequence by hand","")))))</f>
        <v/>
      </c>
    </row>
    <row r="141">
      <c r="A141" s="7" t="n"/>
      <c r="B141" s="7" t="n"/>
      <c r="C141" s="7" t="n"/>
      <c r="D141" s="7" t="n"/>
      <c r="E141" s="7" t="n"/>
      <c r="F141" s="7" t="n"/>
      <c r="G141" s="8" t="n"/>
      <c r="H141" s="12">
        <f>IF($A141="","",COUNTIF(Replies!$B$5:$B$204,$A141))</f>
        <v/>
      </c>
      <c r="I141" s="14">
        <f>IF($A141="","",IF(SUMPRODUCT(MAX((Replies!$B$5:$B$204=$A141)*Replies!$A$5:$A$204))=0,"",SUMPRODUCT(MAX((Replies!$B$5:$B$204=$A141)*Replies!$A$5:$A$204))))</f>
        <v/>
      </c>
      <c r="J141" s="12">
        <f>IF($A141="","",IF($G141="","",TODAY()-$G141))</f>
        <v/>
      </c>
      <c r="K141" s="13">
        <f>IF($A141="","",IF($E141="Unsubscribed","Do not contact again — on any sequence",IF($E141="Bounced","Bad address — remove it before it hurts the domain",IF($E141="Do not contact","Do not contact again — on any sequence",IF($H141&gt;0,"Replied — take them out of the sequence by hand","")))))</f>
        <v/>
      </c>
    </row>
    <row r="142">
      <c r="A142" s="7" t="n"/>
      <c r="B142" s="7" t="n"/>
      <c r="C142" s="7" t="n"/>
      <c r="D142" s="7" t="n"/>
      <c r="E142" s="7" t="n"/>
      <c r="F142" s="7" t="n"/>
      <c r="G142" s="8" t="n"/>
      <c r="H142" s="12">
        <f>IF($A142="","",COUNTIF(Replies!$B$5:$B$204,$A142))</f>
        <v/>
      </c>
      <c r="I142" s="14">
        <f>IF($A142="","",IF(SUMPRODUCT(MAX((Replies!$B$5:$B$204=$A142)*Replies!$A$5:$A$204))=0,"",SUMPRODUCT(MAX((Replies!$B$5:$B$204=$A142)*Replies!$A$5:$A$204))))</f>
        <v/>
      </c>
      <c r="J142" s="12">
        <f>IF($A142="","",IF($G142="","",TODAY()-$G142))</f>
        <v/>
      </c>
      <c r="K142" s="13">
        <f>IF($A142="","",IF($E142="Unsubscribed","Do not contact again — on any sequence",IF($E142="Bounced","Bad address — remove it before it hurts the domain",IF($E142="Do not contact","Do not contact again — on any sequence",IF($H142&gt;0,"Replied — take them out of the sequence by hand","")))))</f>
        <v/>
      </c>
    </row>
    <row r="143">
      <c r="A143" s="7" t="n"/>
      <c r="B143" s="7" t="n"/>
      <c r="C143" s="7" t="n"/>
      <c r="D143" s="7" t="n"/>
      <c r="E143" s="7" t="n"/>
      <c r="F143" s="7" t="n"/>
      <c r="G143" s="8" t="n"/>
      <c r="H143" s="12">
        <f>IF($A143="","",COUNTIF(Replies!$B$5:$B$204,$A143))</f>
        <v/>
      </c>
      <c r="I143" s="14">
        <f>IF($A143="","",IF(SUMPRODUCT(MAX((Replies!$B$5:$B$204=$A143)*Replies!$A$5:$A$204))=0,"",SUMPRODUCT(MAX((Replies!$B$5:$B$204=$A143)*Replies!$A$5:$A$204))))</f>
        <v/>
      </c>
      <c r="J143" s="12">
        <f>IF($A143="","",IF($G143="","",TODAY()-$G143))</f>
        <v/>
      </c>
      <c r="K143" s="13">
        <f>IF($A143="","",IF($E143="Unsubscribed","Do not contact again — on any sequence",IF($E143="Bounced","Bad address — remove it before it hurts the domain",IF($E143="Do not contact","Do not contact again — on any sequence",IF($H143&gt;0,"Replied — take them out of the sequence by hand","")))))</f>
        <v/>
      </c>
    </row>
    <row r="144">
      <c r="A144" s="7" t="n"/>
      <c r="B144" s="7" t="n"/>
      <c r="C144" s="7" t="n"/>
      <c r="D144" s="7" t="n"/>
      <c r="E144" s="7" t="n"/>
      <c r="F144" s="7" t="n"/>
      <c r="G144" s="8" t="n"/>
      <c r="H144" s="12">
        <f>IF($A144="","",COUNTIF(Replies!$B$5:$B$204,$A144))</f>
        <v/>
      </c>
      <c r="I144" s="14">
        <f>IF($A144="","",IF(SUMPRODUCT(MAX((Replies!$B$5:$B$204=$A144)*Replies!$A$5:$A$204))=0,"",SUMPRODUCT(MAX((Replies!$B$5:$B$204=$A144)*Replies!$A$5:$A$204))))</f>
        <v/>
      </c>
      <c r="J144" s="12">
        <f>IF($A144="","",IF($G144="","",TODAY()-$G144))</f>
        <v/>
      </c>
      <c r="K144" s="13">
        <f>IF($A144="","",IF($E144="Unsubscribed","Do not contact again — on any sequence",IF($E144="Bounced","Bad address — remove it before it hurts the domain",IF($E144="Do not contact","Do not contact again — on any sequence",IF($H144&gt;0,"Replied — take them out of the sequence by hand","")))))</f>
        <v/>
      </c>
    </row>
    <row r="145">
      <c r="A145" s="7" t="n"/>
      <c r="B145" s="7" t="n"/>
      <c r="C145" s="7" t="n"/>
      <c r="D145" s="7" t="n"/>
      <c r="E145" s="7" t="n"/>
      <c r="F145" s="7" t="n"/>
      <c r="G145" s="8" t="n"/>
      <c r="H145" s="12">
        <f>IF($A145="","",COUNTIF(Replies!$B$5:$B$204,$A145))</f>
        <v/>
      </c>
      <c r="I145" s="14">
        <f>IF($A145="","",IF(SUMPRODUCT(MAX((Replies!$B$5:$B$204=$A145)*Replies!$A$5:$A$204))=0,"",SUMPRODUCT(MAX((Replies!$B$5:$B$204=$A145)*Replies!$A$5:$A$204))))</f>
        <v/>
      </c>
      <c r="J145" s="12">
        <f>IF($A145="","",IF($G145="","",TODAY()-$G145))</f>
        <v/>
      </c>
      <c r="K145" s="13">
        <f>IF($A145="","",IF($E145="Unsubscribed","Do not contact again — on any sequence",IF($E145="Bounced","Bad address — remove it before it hurts the domain",IF($E145="Do not contact","Do not contact again — on any sequence",IF($H145&gt;0,"Replied — take them out of the sequence by hand","")))))</f>
        <v/>
      </c>
    </row>
    <row r="146">
      <c r="A146" s="7" t="n"/>
      <c r="B146" s="7" t="n"/>
      <c r="C146" s="7" t="n"/>
      <c r="D146" s="7" t="n"/>
      <c r="E146" s="7" t="n"/>
      <c r="F146" s="7" t="n"/>
      <c r="G146" s="8" t="n"/>
      <c r="H146" s="12">
        <f>IF($A146="","",COUNTIF(Replies!$B$5:$B$204,$A146))</f>
        <v/>
      </c>
      <c r="I146" s="14">
        <f>IF($A146="","",IF(SUMPRODUCT(MAX((Replies!$B$5:$B$204=$A146)*Replies!$A$5:$A$204))=0,"",SUMPRODUCT(MAX((Replies!$B$5:$B$204=$A146)*Replies!$A$5:$A$204))))</f>
        <v/>
      </c>
      <c r="J146" s="12">
        <f>IF($A146="","",IF($G146="","",TODAY()-$G146))</f>
        <v/>
      </c>
      <c r="K146" s="13">
        <f>IF($A146="","",IF($E146="Unsubscribed","Do not contact again — on any sequence",IF($E146="Bounced","Bad address — remove it before it hurts the domain",IF($E146="Do not contact","Do not contact again — on any sequence",IF($H146&gt;0,"Replied — take them out of the sequence by hand","")))))</f>
        <v/>
      </c>
    </row>
    <row r="147">
      <c r="A147" s="7" t="n"/>
      <c r="B147" s="7" t="n"/>
      <c r="C147" s="7" t="n"/>
      <c r="D147" s="7" t="n"/>
      <c r="E147" s="7" t="n"/>
      <c r="F147" s="7" t="n"/>
      <c r="G147" s="8" t="n"/>
      <c r="H147" s="12">
        <f>IF($A147="","",COUNTIF(Replies!$B$5:$B$204,$A147))</f>
        <v/>
      </c>
      <c r="I147" s="14">
        <f>IF($A147="","",IF(SUMPRODUCT(MAX((Replies!$B$5:$B$204=$A147)*Replies!$A$5:$A$204))=0,"",SUMPRODUCT(MAX((Replies!$B$5:$B$204=$A147)*Replies!$A$5:$A$204))))</f>
        <v/>
      </c>
      <c r="J147" s="12">
        <f>IF($A147="","",IF($G147="","",TODAY()-$G147))</f>
        <v/>
      </c>
      <c r="K147" s="13">
        <f>IF($A147="","",IF($E147="Unsubscribed","Do not contact again — on any sequence",IF($E147="Bounced","Bad address — remove it before it hurts the domain",IF($E147="Do not contact","Do not contact again — on any sequence",IF($H147&gt;0,"Replied — take them out of the sequence by hand","")))))</f>
        <v/>
      </c>
    </row>
    <row r="148">
      <c r="A148" s="7" t="n"/>
      <c r="B148" s="7" t="n"/>
      <c r="C148" s="7" t="n"/>
      <c r="D148" s="7" t="n"/>
      <c r="E148" s="7" t="n"/>
      <c r="F148" s="7" t="n"/>
      <c r="G148" s="8" t="n"/>
      <c r="H148" s="12">
        <f>IF($A148="","",COUNTIF(Replies!$B$5:$B$204,$A148))</f>
        <v/>
      </c>
      <c r="I148" s="14">
        <f>IF($A148="","",IF(SUMPRODUCT(MAX((Replies!$B$5:$B$204=$A148)*Replies!$A$5:$A$204))=0,"",SUMPRODUCT(MAX((Replies!$B$5:$B$204=$A148)*Replies!$A$5:$A$204))))</f>
        <v/>
      </c>
      <c r="J148" s="12">
        <f>IF($A148="","",IF($G148="","",TODAY()-$G148))</f>
        <v/>
      </c>
      <c r="K148" s="13">
        <f>IF($A148="","",IF($E148="Unsubscribed","Do not contact again — on any sequence",IF($E148="Bounced","Bad address — remove it before it hurts the domain",IF($E148="Do not contact","Do not contact again — on any sequence",IF($H148&gt;0,"Replied — take them out of the sequence by hand","")))))</f>
        <v/>
      </c>
    </row>
    <row r="149">
      <c r="A149" s="7" t="n"/>
      <c r="B149" s="7" t="n"/>
      <c r="C149" s="7" t="n"/>
      <c r="D149" s="7" t="n"/>
      <c r="E149" s="7" t="n"/>
      <c r="F149" s="7" t="n"/>
      <c r="G149" s="8" t="n"/>
      <c r="H149" s="12">
        <f>IF($A149="","",COUNTIF(Replies!$B$5:$B$204,$A149))</f>
        <v/>
      </c>
      <c r="I149" s="14">
        <f>IF($A149="","",IF(SUMPRODUCT(MAX((Replies!$B$5:$B$204=$A149)*Replies!$A$5:$A$204))=0,"",SUMPRODUCT(MAX((Replies!$B$5:$B$204=$A149)*Replies!$A$5:$A$204))))</f>
        <v/>
      </c>
      <c r="J149" s="12">
        <f>IF($A149="","",IF($G149="","",TODAY()-$G149))</f>
        <v/>
      </c>
      <c r="K149" s="13">
        <f>IF($A149="","",IF($E149="Unsubscribed","Do not contact again — on any sequence",IF($E149="Bounced","Bad address — remove it before it hurts the domain",IF($E149="Do not contact","Do not contact again — on any sequence",IF($H149&gt;0,"Replied — take them out of the sequence by hand","")))))</f>
        <v/>
      </c>
    </row>
    <row r="150">
      <c r="A150" s="7" t="n"/>
      <c r="B150" s="7" t="n"/>
      <c r="C150" s="7" t="n"/>
      <c r="D150" s="7" t="n"/>
      <c r="E150" s="7" t="n"/>
      <c r="F150" s="7" t="n"/>
      <c r="G150" s="8" t="n"/>
      <c r="H150" s="12">
        <f>IF($A150="","",COUNTIF(Replies!$B$5:$B$204,$A150))</f>
        <v/>
      </c>
      <c r="I150" s="14">
        <f>IF($A150="","",IF(SUMPRODUCT(MAX((Replies!$B$5:$B$204=$A150)*Replies!$A$5:$A$204))=0,"",SUMPRODUCT(MAX((Replies!$B$5:$B$204=$A150)*Replies!$A$5:$A$204))))</f>
        <v/>
      </c>
      <c r="J150" s="12">
        <f>IF($A150="","",IF($G150="","",TODAY()-$G150))</f>
        <v/>
      </c>
      <c r="K150" s="13">
        <f>IF($A150="","",IF($E150="Unsubscribed","Do not contact again — on any sequence",IF($E150="Bounced","Bad address — remove it before it hurts the domain",IF($E150="Do not contact","Do not contact again — on any sequence",IF($H150&gt;0,"Replied — take them out of the sequence by hand","")))))</f>
        <v/>
      </c>
    </row>
    <row r="151">
      <c r="A151" s="7" t="n"/>
      <c r="B151" s="7" t="n"/>
      <c r="C151" s="7" t="n"/>
      <c r="D151" s="7" t="n"/>
      <c r="E151" s="7" t="n"/>
      <c r="F151" s="7" t="n"/>
      <c r="G151" s="8" t="n"/>
      <c r="H151" s="12">
        <f>IF($A151="","",COUNTIF(Replies!$B$5:$B$204,$A151))</f>
        <v/>
      </c>
      <c r="I151" s="14">
        <f>IF($A151="","",IF(SUMPRODUCT(MAX((Replies!$B$5:$B$204=$A151)*Replies!$A$5:$A$204))=0,"",SUMPRODUCT(MAX((Replies!$B$5:$B$204=$A151)*Replies!$A$5:$A$204))))</f>
        <v/>
      </c>
      <c r="J151" s="12">
        <f>IF($A151="","",IF($G151="","",TODAY()-$G151))</f>
        <v/>
      </c>
      <c r="K151" s="13">
        <f>IF($A151="","",IF($E151="Unsubscribed","Do not contact again — on any sequence",IF($E151="Bounced","Bad address — remove it before it hurts the domain",IF($E151="Do not contact","Do not contact again — on any sequence",IF($H151&gt;0,"Replied — take them out of the sequence by hand","")))))</f>
        <v/>
      </c>
    </row>
    <row r="152">
      <c r="A152" s="7" t="n"/>
      <c r="B152" s="7" t="n"/>
      <c r="C152" s="7" t="n"/>
      <c r="D152" s="7" t="n"/>
      <c r="E152" s="7" t="n"/>
      <c r="F152" s="7" t="n"/>
      <c r="G152" s="8" t="n"/>
      <c r="H152" s="12">
        <f>IF($A152="","",COUNTIF(Replies!$B$5:$B$204,$A152))</f>
        <v/>
      </c>
      <c r="I152" s="14">
        <f>IF($A152="","",IF(SUMPRODUCT(MAX((Replies!$B$5:$B$204=$A152)*Replies!$A$5:$A$204))=0,"",SUMPRODUCT(MAX((Replies!$B$5:$B$204=$A152)*Replies!$A$5:$A$204))))</f>
        <v/>
      </c>
      <c r="J152" s="12">
        <f>IF($A152="","",IF($G152="","",TODAY()-$G152))</f>
        <v/>
      </c>
      <c r="K152" s="13">
        <f>IF($A152="","",IF($E152="Unsubscribed","Do not contact again — on any sequence",IF($E152="Bounced","Bad address — remove it before it hurts the domain",IF($E152="Do not contact","Do not contact again — on any sequence",IF($H152&gt;0,"Replied — take them out of the sequence by hand","")))))</f>
        <v/>
      </c>
    </row>
    <row r="153">
      <c r="A153" s="7" t="n"/>
      <c r="B153" s="7" t="n"/>
      <c r="C153" s="7" t="n"/>
      <c r="D153" s="7" t="n"/>
      <c r="E153" s="7" t="n"/>
      <c r="F153" s="7" t="n"/>
      <c r="G153" s="8" t="n"/>
      <c r="H153" s="12">
        <f>IF($A153="","",COUNTIF(Replies!$B$5:$B$204,$A153))</f>
        <v/>
      </c>
      <c r="I153" s="14">
        <f>IF($A153="","",IF(SUMPRODUCT(MAX((Replies!$B$5:$B$204=$A153)*Replies!$A$5:$A$204))=0,"",SUMPRODUCT(MAX((Replies!$B$5:$B$204=$A153)*Replies!$A$5:$A$204))))</f>
        <v/>
      </c>
      <c r="J153" s="12">
        <f>IF($A153="","",IF($G153="","",TODAY()-$G153))</f>
        <v/>
      </c>
      <c r="K153" s="13">
        <f>IF($A153="","",IF($E153="Unsubscribed","Do not contact again — on any sequence",IF($E153="Bounced","Bad address — remove it before it hurts the domain",IF($E153="Do not contact","Do not contact again — on any sequence",IF($H153&gt;0,"Replied — take them out of the sequence by hand","")))))</f>
        <v/>
      </c>
    </row>
    <row r="154">
      <c r="A154" s="7" t="n"/>
      <c r="B154" s="7" t="n"/>
      <c r="C154" s="7" t="n"/>
      <c r="D154" s="7" t="n"/>
      <c r="E154" s="7" t="n"/>
      <c r="F154" s="7" t="n"/>
      <c r="G154" s="8" t="n"/>
      <c r="H154" s="12">
        <f>IF($A154="","",COUNTIF(Replies!$B$5:$B$204,$A154))</f>
        <v/>
      </c>
      <c r="I154" s="14">
        <f>IF($A154="","",IF(SUMPRODUCT(MAX((Replies!$B$5:$B$204=$A154)*Replies!$A$5:$A$204))=0,"",SUMPRODUCT(MAX((Replies!$B$5:$B$204=$A154)*Replies!$A$5:$A$204))))</f>
        <v/>
      </c>
      <c r="J154" s="12">
        <f>IF($A154="","",IF($G154="","",TODAY()-$G154))</f>
        <v/>
      </c>
      <c r="K154" s="13">
        <f>IF($A154="","",IF($E154="Unsubscribed","Do not contact again — on any sequence",IF($E154="Bounced","Bad address — remove it before it hurts the domain",IF($E154="Do not contact","Do not contact again — on any sequence",IF($H154&gt;0,"Replied — take them out of the sequence by hand","")))))</f>
        <v/>
      </c>
    </row>
    <row r="155">
      <c r="A155" s="7" t="n"/>
      <c r="B155" s="7" t="n"/>
      <c r="C155" s="7" t="n"/>
      <c r="D155" s="7" t="n"/>
      <c r="E155" s="7" t="n"/>
      <c r="F155" s="7" t="n"/>
      <c r="G155" s="8" t="n"/>
      <c r="H155" s="12">
        <f>IF($A155="","",COUNTIF(Replies!$B$5:$B$204,$A155))</f>
        <v/>
      </c>
      <c r="I155" s="14">
        <f>IF($A155="","",IF(SUMPRODUCT(MAX((Replies!$B$5:$B$204=$A155)*Replies!$A$5:$A$204))=0,"",SUMPRODUCT(MAX((Replies!$B$5:$B$204=$A155)*Replies!$A$5:$A$204))))</f>
        <v/>
      </c>
      <c r="J155" s="12">
        <f>IF($A155="","",IF($G155="","",TODAY()-$G155))</f>
        <v/>
      </c>
      <c r="K155" s="13">
        <f>IF($A155="","",IF($E155="Unsubscribed","Do not contact again — on any sequence",IF($E155="Bounced","Bad address — remove it before it hurts the domain",IF($E155="Do not contact","Do not contact again — on any sequence",IF($H155&gt;0,"Replied — take them out of the sequence by hand","")))))</f>
        <v/>
      </c>
    </row>
    <row r="156">
      <c r="A156" s="7" t="n"/>
      <c r="B156" s="7" t="n"/>
      <c r="C156" s="7" t="n"/>
      <c r="D156" s="7" t="n"/>
      <c r="E156" s="7" t="n"/>
      <c r="F156" s="7" t="n"/>
      <c r="G156" s="8" t="n"/>
      <c r="H156" s="12">
        <f>IF($A156="","",COUNTIF(Replies!$B$5:$B$204,$A156))</f>
        <v/>
      </c>
      <c r="I156" s="14">
        <f>IF($A156="","",IF(SUMPRODUCT(MAX((Replies!$B$5:$B$204=$A156)*Replies!$A$5:$A$204))=0,"",SUMPRODUCT(MAX((Replies!$B$5:$B$204=$A156)*Replies!$A$5:$A$204))))</f>
        <v/>
      </c>
      <c r="J156" s="12">
        <f>IF($A156="","",IF($G156="","",TODAY()-$G156))</f>
        <v/>
      </c>
      <c r="K156" s="13">
        <f>IF($A156="","",IF($E156="Unsubscribed","Do not contact again — on any sequence",IF($E156="Bounced","Bad address — remove it before it hurts the domain",IF($E156="Do not contact","Do not contact again — on any sequence",IF($H156&gt;0,"Replied — take them out of the sequence by hand","")))))</f>
        <v/>
      </c>
    </row>
    <row r="157">
      <c r="A157" s="7" t="n"/>
      <c r="B157" s="7" t="n"/>
      <c r="C157" s="7" t="n"/>
      <c r="D157" s="7" t="n"/>
      <c r="E157" s="7" t="n"/>
      <c r="F157" s="7" t="n"/>
      <c r="G157" s="8" t="n"/>
      <c r="H157" s="12">
        <f>IF($A157="","",COUNTIF(Replies!$B$5:$B$204,$A157))</f>
        <v/>
      </c>
      <c r="I157" s="14">
        <f>IF($A157="","",IF(SUMPRODUCT(MAX((Replies!$B$5:$B$204=$A157)*Replies!$A$5:$A$204))=0,"",SUMPRODUCT(MAX((Replies!$B$5:$B$204=$A157)*Replies!$A$5:$A$204))))</f>
        <v/>
      </c>
      <c r="J157" s="12">
        <f>IF($A157="","",IF($G157="","",TODAY()-$G157))</f>
        <v/>
      </c>
      <c r="K157" s="13">
        <f>IF($A157="","",IF($E157="Unsubscribed","Do not contact again — on any sequence",IF($E157="Bounced","Bad address — remove it before it hurts the domain",IF($E157="Do not contact","Do not contact again — on any sequence",IF($H157&gt;0,"Replied — take them out of the sequence by hand","")))))</f>
        <v/>
      </c>
    </row>
    <row r="158">
      <c r="A158" s="7" t="n"/>
      <c r="B158" s="7" t="n"/>
      <c r="C158" s="7" t="n"/>
      <c r="D158" s="7" t="n"/>
      <c r="E158" s="7" t="n"/>
      <c r="F158" s="7" t="n"/>
      <c r="G158" s="8" t="n"/>
      <c r="H158" s="12">
        <f>IF($A158="","",COUNTIF(Replies!$B$5:$B$204,$A158))</f>
        <v/>
      </c>
      <c r="I158" s="14">
        <f>IF($A158="","",IF(SUMPRODUCT(MAX((Replies!$B$5:$B$204=$A158)*Replies!$A$5:$A$204))=0,"",SUMPRODUCT(MAX((Replies!$B$5:$B$204=$A158)*Replies!$A$5:$A$204))))</f>
        <v/>
      </c>
      <c r="J158" s="12">
        <f>IF($A158="","",IF($G158="","",TODAY()-$G158))</f>
        <v/>
      </c>
      <c r="K158" s="13">
        <f>IF($A158="","",IF($E158="Unsubscribed","Do not contact again — on any sequence",IF($E158="Bounced","Bad address — remove it before it hurts the domain",IF($E158="Do not contact","Do not contact again — on any sequence",IF($H158&gt;0,"Replied — take them out of the sequence by hand","")))))</f>
        <v/>
      </c>
    </row>
    <row r="159">
      <c r="A159" s="7" t="n"/>
      <c r="B159" s="7" t="n"/>
      <c r="C159" s="7" t="n"/>
      <c r="D159" s="7" t="n"/>
      <c r="E159" s="7" t="n"/>
      <c r="F159" s="7" t="n"/>
      <c r="G159" s="8" t="n"/>
      <c r="H159" s="12">
        <f>IF($A159="","",COUNTIF(Replies!$B$5:$B$204,$A159))</f>
        <v/>
      </c>
      <c r="I159" s="14">
        <f>IF($A159="","",IF(SUMPRODUCT(MAX((Replies!$B$5:$B$204=$A159)*Replies!$A$5:$A$204))=0,"",SUMPRODUCT(MAX((Replies!$B$5:$B$204=$A159)*Replies!$A$5:$A$204))))</f>
        <v/>
      </c>
      <c r="J159" s="12">
        <f>IF($A159="","",IF($G159="","",TODAY()-$G159))</f>
        <v/>
      </c>
      <c r="K159" s="13">
        <f>IF($A159="","",IF($E159="Unsubscribed","Do not contact again — on any sequence",IF($E159="Bounced","Bad address — remove it before it hurts the domain",IF($E159="Do not contact","Do not contact again — on any sequence",IF($H159&gt;0,"Replied — take them out of the sequence by hand","")))))</f>
        <v/>
      </c>
    </row>
    <row r="160">
      <c r="A160" s="7" t="n"/>
      <c r="B160" s="7" t="n"/>
      <c r="C160" s="7" t="n"/>
      <c r="D160" s="7" t="n"/>
      <c r="E160" s="7" t="n"/>
      <c r="F160" s="7" t="n"/>
      <c r="G160" s="8" t="n"/>
      <c r="H160" s="12">
        <f>IF($A160="","",COUNTIF(Replies!$B$5:$B$204,$A160))</f>
        <v/>
      </c>
      <c r="I160" s="14">
        <f>IF($A160="","",IF(SUMPRODUCT(MAX((Replies!$B$5:$B$204=$A160)*Replies!$A$5:$A$204))=0,"",SUMPRODUCT(MAX((Replies!$B$5:$B$204=$A160)*Replies!$A$5:$A$204))))</f>
        <v/>
      </c>
      <c r="J160" s="12">
        <f>IF($A160="","",IF($G160="","",TODAY()-$G160))</f>
        <v/>
      </c>
      <c r="K160" s="13">
        <f>IF($A160="","",IF($E160="Unsubscribed","Do not contact again — on any sequence",IF($E160="Bounced","Bad address — remove it before it hurts the domain",IF($E160="Do not contact","Do not contact again — on any sequence",IF($H160&gt;0,"Replied — take them out of the sequence by hand","")))))</f>
        <v/>
      </c>
    </row>
    <row r="161">
      <c r="A161" s="7" t="n"/>
      <c r="B161" s="7" t="n"/>
      <c r="C161" s="7" t="n"/>
      <c r="D161" s="7" t="n"/>
      <c r="E161" s="7" t="n"/>
      <c r="F161" s="7" t="n"/>
      <c r="G161" s="8" t="n"/>
      <c r="H161" s="12">
        <f>IF($A161="","",COUNTIF(Replies!$B$5:$B$204,$A161))</f>
        <v/>
      </c>
      <c r="I161" s="14">
        <f>IF($A161="","",IF(SUMPRODUCT(MAX((Replies!$B$5:$B$204=$A161)*Replies!$A$5:$A$204))=0,"",SUMPRODUCT(MAX((Replies!$B$5:$B$204=$A161)*Replies!$A$5:$A$204))))</f>
        <v/>
      </c>
      <c r="J161" s="12">
        <f>IF($A161="","",IF($G161="","",TODAY()-$G161))</f>
        <v/>
      </c>
      <c r="K161" s="13">
        <f>IF($A161="","",IF($E161="Unsubscribed","Do not contact again — on any sequence",IF($E161="Bounced","Bad address — remove it before it hurts the domain",IF($E161="Do not contact","Do not contact again — on any sequence",IF($H161&gt;0,"Replied — take them out of the sequence by hand","")))))</f>
        <v/>
      </c>
    </row>
    <row r="162">
      <c r="A162" s="7" t="n"/>
      <c r="B162" s="7" t="n"/>
      <c r="C162" s="7" t="n"/>
      <c r="D162" s="7" t="n"/>
      <c r="E162" s="7" t="n"/>
      <c r="F162" s="7" t="n"/>
      <c r="G162" s="8" t="n"/>
      <c r="H162" s="12">
        <f>IF($A162="","",COUNTIF(Replies!$B$5:$B$204,$A162))</f>
        <v/>
      </c>
      <c r="I162" s="14">
        <f>IF($A162="","",IF(SUMPRODUCT(MAX((Replies!$B$5:$B$204=$A162)*Replies!$A$5:$A$204))=0,"",SUMPRODUCT(MAX((Replies!$B$5:$B$204=$A162)*Replies!$A$5:$A$204))))</f>
        <v/>
      </c>
      <c r="J162" s="12">
        <f>IF($A162="","",IF($G162="","",TODAY()-$G162))</f>
        <v/>
      </c>
      <c r="K162" s="13">
        <f>IF($A162="","",IF($E162="Unsubscribed","Do not contact again — on any sequence",IF($E162="Bounced","Bad address — remove it before it hurts the domain",IF($E162="Do not contact","Do not contact again — on any sequence",IF($H162&gt;0,"Replied — take them out of the sequence by hand","")))))</f>
        <v/>
      </c>
    </row>
    <row r="163">
      <c r="A163" s="7" t="n"/>
      <c r="B163" s="7" t="n"/>
      <c r="C163" s="7" t="n"/>
      <c r="D163" s="7" t="n"/>
      <c r="E163" s="7" t="n"/>
      <c r="F163" s="7" t="n"/>
      <c r="G163" s="8" t="n"/>
      <c r="H163" s="12">
        <f>IF($A163="","",COUNTIF(Replies!$B$5:$B$204,$A163))</f>
        <v/>
      </c>
      <c r="I163" s="14">
        <f>IF($A163="","",IF(SUMPRODUCT(MAX((Replies!$B$5:$B$204=$A163)*Replies!$A$5:$A$204))=0,"",SUMPRODUCT(MAX((Replies!$B$5:$B$204=$A163)*Replies!$A$5:$A$204))))</f>
        <v/>
      </c>
      <c r="J163" s="12">
        <f>IF($A163="","",IF($G163="","",TODAY()-$G163))</f>
        <v/>
      </c>
      <c r="K163" s="13">
        <f>IF($A163="","",IF($E163="Unsubscribed","Do not contact again — on any sequence",IF($E163="Bounced","Bad address — remove it before it hurts the domain",IF($E163="Do not contact","Do not contact again — on any sequence",IF($H163&gt;0,"Replied — take them out of the sequence by hand","")))))</f>
        <v/>
      </c>
    </row>
    <row r="164">
      <c r="A164" s="7" t="n"/>
      <c r="B164" s="7" t="n"/>
      <c r="C164" s="7" t="n"/>
      <c r="D164" s="7" t="n"/>
      <c r="E164" s="7" t="n"/>
      <c r="F164" s="7" t="n"/>
      <c r="G164" s="8" t="n"/>
      <c r="H164" s="12">
        <f>IF($A164="","",COUNTIF(Replies!$B$5:$B$204,$A164))</f>
        <v/>
      </c>
      <c r="I164" s="14">
        <f>IF($A164="","",IF(SUMPRODUCT(MAX((Replies!$B$5:$B$204=$A164)*Replies!$A$5:$A$204))=0,"",SUMPRODUCT(MAX((Replies!$B$5:$B$204=$A164)*Replies!$A$5:$A$204))))</f>
        <v/>
      </c>
      <c r="J164" s="12">
        <f>IF($A164="","",IF($G164="","",TODAY()-$G164))</f>
        <v/>
      </c>
      <c r="K164" s="13">
        <f>IF($A164="","",IF($E164="Unsubscribed","Do not contact again — on any sequence",IF($E164="Bounced","Bad address — remove it before it hurts the domain",IF($E164="Do not contact","Do not contact again — on any sequence",IF($H164&gt;0,"Replied — take them out of the sequence by hand","")))))</f>
        <v/>
      </c>
    </row>
    <row r="165">
      <c r="A165" s="7" t="n"/>
      <c r="B165" s="7" t="n"/>
      <c r="C165" s="7" t="n"/>
      <c r="D165" s="7" t="n"/>
      <c r="E165" s="7" t="n"/>
      <c r="F165" s="7" t="n"/>
      <c r="G165" s="8" t="n"/>
      <c r="H165" s="12">
        <f>IF($A165="","",COUNTIF(Replies!$B$5:$B$204,$A165))</f>
        <v/>
      </c>
      <c r="I165" s="14">
        <f>IF($A165="","",IF(SUMPRODUCT(MAX((Replies!$B$5:$B$204=$A165)*Replies!$A$5:$A$204))=0,"",SUMPRODUCT(MAX((Replies!$B$5:$B$204=$A165)*Replies!$A$5:$A$204))))</f>
        <v/>
      </c>
      <c r="J165" s="12">
        <f>IF($A165="","",IF($G165="","",TODAY()-$G165))</f>
        <v/>
      </c>
      <c r="K165" s="13">
        <f>IF($A165="","",IF($E165="Unsubscribed","Do not contact again — on any sequence",IF($E165="Bounced","Bad address — remove it before it hurts the domain",IF($E165="Do not contact","Do not contact again — on any sequence",IF($H165&gt;0,"Replied — take them out of the sequence by hand","")))))</f>
        <v/>
      </c>
    </row>
    <row r="166">
      <c r="A166" s="7" t="n"/>
      <c r="B166" s="7" t="n"/>
      <c r="C166" s="7" t="n"/>
      <c r="D166" s="7" t="n"/>
      <c r="E166" s="7" t="n"/>
      <c r="F166" s="7" t="n"/>
      <c r="G166" s="8" t="n"/>
      <c r="H166" s="12">
        <f>IF($A166="","",COUNTIF(Replies!$B$5:$B$204,$A166))</f>
        <v/>
      </c>
      <c r="I166" s="14">
        <f>IF($A166="","",IF(SUMPRODUCT(MAX((Replies!$B$5:$B$204=$A166)*Replies!$A$5:$A$204))=0,"",SUMPRODUCT(MAX((Replies!$B$5:$B$204=$A166)*Replies!$A$5:$A$204))))</f>
        <v/>
      </c>
      <c r="J166" s="12">
        <f>IF($A166="","",IF($G166="","",TODAY()-$G166))</f>
        <v/>
      </c>
      <c r="K166" s="13">
        <f>IF($A166="","",IF($E166="Unsubscribed","Do not contact again — on any sequence",IF($E166="Bounced","Bad address — remove it before it hurts the domain",IF($E166="Do not contact","Do not contact again — on any sequence",IF($H166&gt;0,"Replied — take them out of the sequence by hand","")))))</f>
        <v/>
      </c>
    </row>
    <row r="167">
      <c r="A167" s="7" t="n"/>
      <c r="B167" s="7" t="n"/>
      <c r="C167" s="7" t="n"/>
      <c r="D167" s="7" t="n"/>
      <c r="E167" s="7" t="n"/>
      <c r="F167" s="7" t="n"/>
      <c r="G167" s="8" t="n"/>
      <c r="H167" s="12">
        <f>IF($A167="","",COUNTIF(Replies!$B$5:$B$204,$A167))</f>
        <v/>
      </c>
      <c r="I167" s="14">
        <f>IF($A167="","",IF(SUMPRODUCT(MAX((Replies!$B$5:$B$204=$A167)*Replies!$A$5:$A$204))=0,"",SUMPRODUCT(MAX((Replies!$B$5:$B$204=$A167)*Replies!$A$5:$A$204))))</f>
        <v/>
      </c>
      <c r="J167" s="12">
        <f>IF($A167="","",IF($G167="","",TODAY()-$G167))</f>
        <v/>
      </c>
      <c r="K167" s="13">
        <f>IF($A167="","",IF($E167="Unsubscribed","Do not contact again — on any sequence",IF($E167="Bounced","Bad address — remove it before it hurts the domain",IF($E167="Do not contact","Do not contact again — on any sequence",IF($H167&gt;0,"Replied — take them out of the sequence by hand","")))))</f>
        <v/>
      </c>
    </row>
    <row r="168">
      <c r="A168" s="7" t="n"/>
      <c r="B168" s="7" t="n"/>
      <c r="C168" s="7" t="n"/>
      <c r="D168" s="7" t="n"/>
      <c r="E168" s="7" t="n"/>
      <c r="F168" s="7" t="n"/>
      <c r="G168" s="8" t="n"/>
      <c r="H168" s="12">
        <f>IF($A168="","",COUNTIF(Replies!$B$5:$B$204,$A168))</f>
        <v/>
      </c>
      <c r="I168" s="14">
        <f>IF($A168="","",IF(SUMPRODUCT(MAX((Replies!$B$5:$B$204=$A168)*Replies!$A$5:$A$204))=0,"",SUMPRODUCT(MAX((Replies!$B$5:$B$204=$A168)*Replies!$A$5:$A$204))))</f>
        <v/>
      </c>
      <c r="J168" s="12">
        <f>IF($A168="","",IF($G168="","",TODAY()-$G168))</f>
        <v/>
      </c>
      <c r="K168" s="13">
        <f>IF($A168="","",IF($E168="Unsubscribed","Do not contact again — on any sequence",IF($E168="Bounced","Bad address — remove it before it hurts the domain",IF($E168="Do not contact","Do not contact again — on any sequence",IF($H168&gt;0,"Replied — take them out of the sequence by hand","")))))</f>
        <v/>
      </c>
    </row>
    <row r="169">
      <c r="A169" s="7" t="n"/>
      <c r="B169" s="7" t="n"/>
      <c r="C169" s="7" t="n"/>
      <c r="D169" s="7" t="n"/>
      <c r="E169" s="7" t="n"/>
      <c r="F169" s="7" t="n"/>
      <c r="G169" s="8" t="n"/>
      <c r="H169" s="12">
        <f>IF($A169="","",COUNTIF(Replies!$B$5:$B$204,$A169))</f>
        <v/>
      </c>
      <c r="I169" s="14">
        <f>IF($A169="","",IF(SUMPRODUCT(MAX((Replies!$B$5:$B$204=$A169)*Replies!$A$5:$A$204))=0,"",SUMPRODUCT(MAX((Replies!$B$5:$B$204=$A169)*Replies!$A$5:$A$204))))</f>
        <v/>
      </c>
      <c r="J169" s="12">
        <f>IF($A169="","",IF($G169="","",TODAY()-$G169))</f>
        <v/>
      </c>
      <c r="K169" s="13">
        <f>IF($A169="","",IF($E169="Unsubscribed","Do not contact again — on any sequence",IF($E169="Bounced","Bad address — remove it before it hurts the domain",IF($E169="Do not contact","Do not contact again — on any sequence",IF($H169&gt;0,"Replied — take them out of the sequence by hand","")))))</f>
        <v/>
      </c>
    </row>
    <row r="170">
      <c r="A170" s="7" t="n"/>
      <c r="B170" s="7" t="n"/>
      <c r="C170" s="7" t="n"/>
      <c r="D170" s="7" t="n"/>
      <c r="E170" s="7" t="n"/>
      <c r="F170" s="7" t="n"/>
      <c r="G170" s="8" t="n"/>
      <c r="H170" s="12">
        <f>IF($A170="","",COUNTIF(Replies!$B$5:$B$204,$A170))</f>
        <v/>
      </c>
      <c r="I170" s="14">
        <f>IF($A170="","",IF(SUMPRODUCT(MAX((Replies!$B$5:$B$204=$A170)*Replies!$A$5:$A$204))=0,"",SUMPRODUCT(MAX((Replies!$B$5:$B$204=$A170)*Replies!$A$5:$A$204))))</f>
        <v/>
      </c>
      <c r="J170" s="12">
        <f>IF($A170="","",IF($G170="","",TODAY()-$G170))</f>
        <v/>
      </c>
      <c r="K170" s="13">
        <f>IF($A170="","",IF($E170="Unsubscribed","Do not contact again — on any sequence",IF($E170="Bounced","Bad address — remove it before it hurts the domain",IF($E170="Do not contact","Do not contact again — on any sequence",IF($H170&gt;0,"Replied — take them out of the sequence by hand","")))))</f>
        <v/>
      </c>
    </row>
    <row r="171">
      <c r="A171" s="7" t="n"/>
      <c r="B171" s="7" t="n"/>
      <c r="C171" s="7" t="n"/>
      <c r="D171" s="7" t="n"/>
      <c r="E171" s="7" t="n"/>
      <c r="F171" s="7" t="n"/>
      <c r="G171" s="8" t="n"/>
      <c r="H171" s="12">
        <f>IF($A171="","",COUNTIF(Replies!$B$5:$B$204,$A171))</f>
        <v/>
      </c>
      <c r="I171" s="14">
        <f>IF($A171="","",IF(SUMPRODUCT(MAX((Replies!$B$5:$B$204=$A171)*Replies!$A$5:$A$204))=0,"",SUMPRODUCT(MAX((Replies!$B$5:$B$204=$A171)*Replies!$A$5:$A$204))))</f>
        <v/>
      </c>
      <c r="J171" s="12">
        <f>IF($A171="","",IF($G171="","",TODAY()-$G171))</f>
        <v/>
      </c>
      <c r="K171" s="13">
        <f>IF($A171="","",IF($E171="Unsubscribed","Do not contact again — on any sequence",IF($E171="Bounced","Bad address — remove it before it hurts the domain",IF($E171="Do not contact","Do not contact again — on any sequence",IF($H171&gt;0,"Replied — take them out of the sequence by hand","")))))</f>
        <v/>
      </c>
    </row>
    <row r="172">
      <c r="A172" s="7" t="n"/>
      <c r="B172" s="7" t="n"/>
      <c r="C172" s="7" t="n"/>
      <c r="D172" s="7" t="n"/>
      <c r="E172" s="7" t="n"/>
      <c r="F172" s="7" t="n"/>
      <c r="G172" s="8" t="n"/>
      <c r="H172" s="12">
        <f>IF($A172="","",COUNTIF(Replies!$B$5:$B$204,$A172))</f>
        <v/>
      </c>
      <c r="I172" s="14">
        <f>IF($A172="","",IF(SUMPRODUCT(MAX((Replies!$B$5:$B$204=$A172)*Replies!$A$5:$A$204))=0,"",SUMPRODUCT(MAX((Replies!$B$5:$B$204=$A172)*Replies!$A$5:$A$204))))</f>
        <v/>
      </c>
      <c r="J172" s="12">
        <f>IF($A172="","",IF($G172="","",TODAY()-$G172))</f>
        <v/>
      </c>
      <c r="K172" s="13">
        <f>IF($A172="","",IF($E172="Unsubscribed","Do not contact again — on any sequence",IF($E172="Bounced","Bad address — remove it before it hurts the domain",IF($E172="Do not contact","Do not contact again — on any sequence",IF($H172&gt;0,"Replied — take them out of the sequence by hand","")))))</f>
        <v/>
      </c>
    </row>
    <row r="173">
      <c r="A173" s="7" t="n"/>
      <c r="B173" s="7" t="n"/>
      <c r="C173" s="7" t="n"/>
      <c r="D173" s="7" t="n"/>
      <c r="E173" s="7" t="n"/>
      <c r="F173" s="7" t="n"/>
      <c r="G173" s="8" t="n"/>
      <c r="H173" s="12">
        <f>IF($A173="","",COUNTIF(Replies!$B$5:$B$204,$A173))</f>
        <v/>
      </c>
      <c r="I173" s="14">
        <f>IF($A173="","",IF(SUMPRODUCT(MAX((Replies!$B$5:$B$204=$A173)*Replies!$A$5:$A$204))=0,"",SUMPRODUCT(MAX((Replies!$B$5:$B$204=$A173)*Replies!$A$5:$A$204))))</f>
        <v/>
      </c>
      <c r="J173" s="12">
        <f>IF($A173="","",IF($G173="","",TODAY()-$G173))</f>
        <v/>
      </c>
      <c r="K173" s="13">
        <f>IF($A173="","",IF($E173="Unsubscribed","Do not contact again — on any sequence",IF($E173="Bounced","Bad address — remove it before it hurts the domain",IF($E173="Do not contact","Do not contact again — on any sequence",IF($H173&gt;0,"Replied — take them out of the sequence by hand","")))))</f>
        <v/>
      </c>
    </row>
    <row r="174">
      <c r="A174" s="7" t="n"/>
      <c r="B174" s="7" t="n"/>
      <c r="C174" s="7" t="n"/>
      <c r="D174" s="7" t="n"/>
      <c r="E174" s="7" t="n"/>
      <c r="F174" s="7" t="n"/>
      <c r="G174" s="8" t="n"/>
      <c r="H174" s="12">
        <f>IF($A174="","",COUNTIF(Replies!$B$5:$B$204,$A174))</f>
        <v/>
      </c>
      <c r="I174" s="14">
        <f>IF($A174="","",IF(SUMPRODUCT(MAX((Replies!$B$5:$B$204=$A174)*Replies!$A$5:$A$204))=0,"",SUMPRODUCT(MAX((Replies!$B$5:$B$204=$A174)*Replies!$A$5:$A$204))))</f>
        <v/>
      </c>
      <c r="J174" s="12">
        <f>IF($A174="","",IF($G174="","",TODAY()-$G174))</f>
        <v/>
      </c>
      <c r="K174" s="13">
        <f>IF($A174="","",IF($E174="Unsubscribed","Do not contact again — on any sequence",IF($E174="Bounced","Bad address — remove it before it hurts the domain",IF($E174="Do not contact","Do not contact again — on any sequence",IF($H174&gt;0,"Replied — take them out of the sequence by hand","")))))</f>
        <v/>
      </c>
    </row>
    <row r="175">
      <c r="A175" s="7" t="n"/>
      <c r="B175" s="7" t="n"/>
      <c r="C175" s="7" t="n"/>
      <c r="D175" s="7" t="n"/>
      <c r="E175" s="7" t="n"/>
      <c r="F175" s="7" t="n"/>
      <c r="G175" s="8" t="n"/>
      <c r="H175" s="12">
        <f>IF($A175="","",COUNTIF(Replies!$B$5:$B$204,$A175))</f>
        <v/>
      </c>
      <c r="I175" s="14">
        <f>IF($A175="","",IF(SUMPRODUCT(MAX((Replies!$B$5:$B$204=$A175)*Replies!$A$5:$A$204))=0,"",SUMPRODUCT(MAX((Replies!$B$5:$B$204=$A175)*Replies!$A$5:$A$204))))</f>
        <v/>
      </c>
      <c r="J175" s="12">
        <f>IF($A175="","",IF($G175="","",TODAY()-$G175))</f>
        <v/>
      </c>
      <c r="K175" s="13">
        <f>IF($A175="","",IF($E175="Unsubscribed","Do not contact again — on any sequence",IF($E175="Bounced","Bad address — remove it before it hurts the domain",IF($E175="Do not contact","Do not contact again — on any sequence",IF($H175&gt;0,"Replied — take them out of the sequence by hand","")))))</f>
        <v/>
      </c>
    </row>
    <row r="176">
      <c r="A176" s="7" t="n"/>
      <c r="B176" s="7" t="n"/>
      <c r="C176" s="7" t="n"/>
      <c r="D176" s="7" t="n"/>
      <c r="E176" s="7" t="n"/>
      <c r="F176" s="7" t="n"/>
      <c r="G176" s="8" t="n"/>
      <c r="H176" s="12">
        <f>IF($A176="","",COUNTIF(Replies!$B$5:$B$204,$A176))</f>
        <v/>
      </c>
      <c r="I176" s="14">
        <f>IF($A176="","",IF(SUMPRODUCT(MAX((Replies!$B$5:$B$204=$A176)*Replies!$A$5:$A$204))=0,"",SUMPRODUCT(MAX((Replies!$B$5:$B$204=$A176)*Replies!$A$5:$A$204))))</f>
        <v/>
      </c>
      <c r="J176" s="12">
        <f>IF($A176="","",IF($G176="","",TODAY()-$G176))</f>
        <v/>
      </c>
      <c r="K176" s="13">
        <f>IF($A176="","",IF($E176="Unsubscribed","Do not contact again — on any sequence",IF($E176="Bounced","Bad address — remove it before it hurts the domain",IF($E176="Do not contact","Do not contact again — on any sequence",IF($H176&gt;0,"Replied — take them out of the sequence by hand","")))))</f>
        <v/>
      </c>
    </row>
    <row r="177">
      <c r="A177" s="7" t="n"/>
      <c r="B177" s="7" t="n"/>
      <c r="C177" s="7" t="n"/>
      <c r="D177" s="7" t="n"/>
      <c r="E177" s="7" t="n"/>
      <c r="F177" s="7" t="n"/>
      <c r="G177" s="8" t="n"/>
      <c r="H177" s="12">
        <f>IF($A177="","",COUNTIF(Replies!$B$5:$B$204,$A177))</f>
        <v/>
      </c>
      <c r="I177" s="14">
        <f>IF($A177="","",IF(SUMPRODUCT(MAX((Replies!$B$5:$B$204=$A177)*Replies!$A$5:$A$204))=0,"",SUMPRODUCT(MAX((Replies!$B$5:$B$204=$A177)*Replies!$A$5:$A$204))))</f>
        <v/>
      </c>
      <c r="J177" s="12">
        <f>IF($A177="","",IF($G177="","",TODAY()-$G177))</f>
        <v/>
      </c>
      <c r="K177" s="13">
        <f>IF($A177="","",IF($E177="Unsubscribed","Do not contact again — on any sequence",IF($E177="Bounced","Bad address — remove it before it hurts the domain",IF($E177="Do not contact","Do not contact again — on any sequence",IF($H177&gt;0,"Replied — take them out of the sequence by hand","")))))</f>
        <v/>
      </c>
    </row>
    <row r="178">
      <c r="A178" s="7" t="n"/>
      <c r="B178" s="7" t="n"/>
      <c r="C178" s="7" t="n"/>
      <c r="D178" s="7" t="n"/>
      <c r="E178" s="7" t="n"/>
      <c r="F178" s="7" t="n"/>
      <c r="G178" s="8" t="n"/>
      <c r="H178" s="12">
        <f>IF($A178="","",COUNTIF(Replies!$B$5:$B$204,$A178))</f>
        <v/>
      </c>
      <c r="I178" s="14">
        <f>IF($A178="","",IF(SUMPRODUCT(MAX((Replies!$B$5:$B$204=$A178)*Replies!$A$5:$A$204))=0,"",SUMPRODUCT(MAX((Replies!$B$5:$B$204=$A178)*Replies!$A$5:$A$204))))</f>
        <v/>
      </c>
      <c r="J178" s="12">
        <f>IF($A178="","",IF($G178="","",TODAY()-$G178))</f>
        <v/>
      </c>
      <c r="K178" s="13">
        <f>IF($A178="","",IF($E178="Unsubscribed","Do not contact again — on any sequence",IF($E178="Bounced","Bad address — remove it before it hurts the domain",IF($E178="Do not contact","Do not contact again — on any sequence",IF($H178&gt;0,"Replied — take them out of the sequence by hand","")))))</f>
        <v/>
      </c>
    </row>
    <row r="179">
      <c r="A179" s="7" t="n"/>
      <c r="B179" s="7" t="n"/>
      <c r="C179" s="7" t="n"/>
      <c r="D179" s="7" t="n"/>
      <c r="E179" s="7" t="n"/>
      <c r="F179" s="7" t="n"/>
      <c r="G179" s="8" t="n"/>
      <c r="H179" s="12">
        <f>IF($A179="","",COUNTIF(Replies!$B$5:$B$204,$A179))</f>
        <v/>
      </c>
      <c r="I179" s="14">
        <f>IF($A179="","",IF(SUMPRODUCT(MAX((Replies!$B$5:$B$204=$A179)*Replies!$A$5:$A$204))=0,"",SUMPRODUCT(MAX((Replies!$B$5:$B$204=$A179)*Replies!$A$5:$A$204))))</f>
        <v/>
      </c>
      <c r="J179" s="12">
        <f>IF($A179="","",IF($G179="","",TODAY()-$G179))</f>
        <v/>
      </c>
      <c r="K179" s="13">
        <f>IF($A179="","",IF($E179="Unsubscribed","Do not contact again — on any sequence",IF($E179="Bounced","Bad address — remove it before it hurts the domain",IF($E179="Do not contact","Do not contact again — on any sequence",IF($H179&gt;0,"Replied — take them out of the sequence by hand","")))))</f>
        <v/>
      </c>
    </row>
    <row r="180">
      <c r="A180" s="7" t="n"/>
      <c r="B180" s="7" t="n"/>
      <c r="C180" s="7" t="n"/>
      <c r="D180" s="7" t="n"/>
      <c r="E180" s="7" t="n"/>
      <c r="F180" s="7" t="n"/>
      <c r="G180" s="8" t="n"/>
      <c r="H180" s="12">
        <f>IF($A180="","",COUNTIF(Replies!$B$5:$B$204,$A180))</f>
        <v/>
      </c>
      <c r="I180" s="14">
        <f>IF($A180="","",IF(SUMPRODUCT(MAX((Replies!$B$5:$B$204=$A180)*Replies!$A$5:$A$204))=0,"",SUMPRODUCT(MAX((Replies!$B$5:$B$204=$A180)*Replies!$A$5:$A$204))))</f>
        <v/>
      </c>
      <c r="J180" s="12">
        <f>IF($A180="","",IF($G180="","",TODAY()-$G180))</f>
        <v/>
      </c>
      <c r="K180" s="13">
        <f>IF($A180="","",IF($E180="Unsubscribed","Do not contact again — on any sequence",IF($E180="Bounced","Bad address — remove it before it hurts the domain",IF($E180="Do not contact","Do not contact again — on any sequence",IF($H180&gt;0,"Replied — take them out of the sequence by hand","")))))</f>
        <v/>
      </c>
    </row>
    <row r="181">
      <c r="A181" s="7" t="n"/>
      <c r="B181" s="7" t="n"/>
      <c r="C181" s="7" t="n"/>
      <c r="D181" s="7" t="n"/>
      <c r="E181" s="7" t="n"/>
      <c r="F181" s="7" t="n"/>
      <c r="G181" s="8" t="n"/>
      <c r="H181" s="12">
        <f>IF($A181="","",COUNTIF(Replies!$B$5:$B$204,$A181))</f>
        <v/>
      </c>
      <c r="I181" s="14">
        <f>IF($A181="","",IF(SUMPRODUCT(MAX((Replies!$B$5:$B$204=$A181)*Replies!$A$5:$A$204))=0,"",SUMPRODUCT(MAX((Replies!$B$5:$B$204=$A181)*Replies!$A$5:$A$204))))</f>
        <v/>
      </c>
      <c r="J181" s="12">
        <f>IF($A181="","",IF($G181="","",TODAY()-$G181))</f>
        <v/>
      </c>
      <c r="K181" s="13">
        <f>IF($A181="","",IF($E181="Unsubscribed","Do not contact again — on any sequence",IF($E181="Bounced","Bad address — remove it before it hurts the domain",IF($E181="Do not contact","Do not contact again — on any sequence",IF($H181&gt;0,"Replied — take them out of the sequence by hand","")))))</f>
        <v/>
      </c>
    </row>
    <row r="182">
      <c r="A182" s="7" t="n"/>
      <c r="B182" s="7" t="n"/>
      <c r="C182" s="7" t="n"/>
      <c r="D182" s="7" t="n"/>
      <c r="E182" s="7" t="n"/>
      <c r="F182" s="7" t="n"/>
      <c r="G182" s="8" t="n"/>
      <c r="H182" s="12">
        <f>IF($A182="","",COUNTIF(Replies!$B$5:$B$204,$A182))</f>
        <v/>
      </c>
      <c r="I182" s="14">
        <f>IF($A182="","",IF(SUMPRODUCT(MAX((Replies!$B$5:$B$204=$A182)*Replies!$A$5:$A$204))=0,"",SUMPRODUCT(MAX((Replies!$B$5:$B$204=$A182)*Replies!$A$5:$A$204))))</f>
        <v/>
      </c>
      <c r="J182" s="12">
        <f>IF($A182="","",IF($G182="","",TODAY()-$G182))</f>
        <v/>
      </c>
      <c r="K182" s="13">
        <f>IF($A182="","",IF($E182="Unsubscribed","Do not contact again — on any sequence",IF($E182="Bounced","Bad address — remove it before it hurts the domain",IF($E182="Do not contact","Do not contact again — on any sequence",IF($H182&gt;0,"Replied — take them out of the sequence by hand","")))))</f>
        <v/>
      </c>
    </row>
    <row r="183">
      <c r="A183" s="7" t="n"/>
      <c r="B183" s="7" t="n"/>
      <c r="C183" s="7" t="n"/>
      <c r="D183" s="7" t="n"/>
      <c r="E183" s="7" t="n"/>
      <c r="F183" s="7" t="n"/>
      <c r="G183" s="8" t="n"/>
      <c r="H183" s="12">
        <f>IF($A183="","",COUNTIF(Replies!$B$5:$B$204,$A183))</f>
        <v/>
      </c>
      <c r="I183" s="14">
        <f>IF($A183="","",IF(SUMPRODUCT(MAX((Replies!$B$5:$B$204=$A183)*Replies!$A$5:$A$204))=0,"",SUMPRODUCT(MAX((Replies!$B$5:$B$204=$A183)*Replies!$A$5:$A$204))))</f>
        <v/>
      </c>
      <c r="J183" s="12">
        <f>IF($A183="","",IF($G183="","",TODAY()-$G183))</f>
        <v/>
      </c>
      <c r="K183" s="13">
        <f>IF($A183="","",IF($E183="Unsubscribed","Do not contact again — on any sequence",IF($E183="Bounced","Bad address — remove it before it hurts the domain",IF($E183="Do not contact","Do not contact again — on any sequence",IF($H183&gt;0,"Replied — take them out of the sequence by hand","")))))</f>
        <v/>
      </c>
    </row>
    <row r="184">
      <c r="A184" s="7" t="n"/>
      <c r="B184" s="7" t="n"/>
      <c r="C184" s="7" t="n"/>
      <c r="D184" s="7" t="n"/>
      <c r="E184" s="7" t="n"/>
      <c r="F184" s="7" t="n"/>
      <c r="G184" s="8" t="n"/>
      <c r="H184" s="12">
        <f>IF($A184="","",COUNTIF(Replies!$B$5:$B$204,$A184))</f>
        <v/>
      </c>
      <c r="I184" s="14">
        <f>IF($A184="","",IF(SUMPRODUCT(MAX((Replies!$B$5:$B$204=$A184)*Replies!$A$5:$A$204))=0,"",SUMPRODUCT(MAX((Replies!$B$5:$B$204=$A184)*Replies!$A$5:$A$204))))</f>
        <v/>
      </c>
      <c r="J184" s="12">
        <f>IF($A184="","",IF($G184="","",TODAY()-$G184))</f>
        <v/>
      </c>
      <c r="K184" s="13">
        <f>IF($A184="","",IF($E184="Unsubscribed","Do not contact again — on any sequence",IF($E184="Bounced","Bad address — remove it before it hurts the domain",IF($E184="Do not contact","Do not contact again — on any sequence",IF($H184&gt;0,"Replied — take them out of the sequence by hand","")))))</f>
        <v/>
      </c>
    </row>
    <row r="185">
      <c r="A185" s="7" t="n"/>
      <c r="B185" s="7" t="n"/>
      <c r="C185" s="7" t="n"/>
      <c r="D185" s="7" t="n"/>
      <c r="E185" s="7" t="n"/>
      <c r="F185" s="7" t="n"/>
      <c r="G185" s="8" t="n"/>
      <c r="H185" s="12">
        <f>IF($A185="","",COUNTIF(Replies!$B$5:$B$204,$A185))</f>
        <v/>
      </c>
      <c r="I185" s="14">
        <f>IF($A185="","",IF(SUMPRODUCT(MAX((Replies!$B$5:$B$204=$A185)*Replies!$A$5:$A$204))=0,"",SUMPRODUCT(MAX((Replies!$B$5:$B$204=$A185)*Replies!$A$5:$A$204))))</f>
        <v/>
      </c>
      <c r="J185" s="12">
        <f>IF($A185="","",IF($G185="","",TODAY()-$G185))</f>
        <v/>
      </c>
      <c r="K185" s="13">
        <f>IF($A185="","",IF($E185="Unsubscribed","Do not contact again — on any sequence",IF($E185="Bounced","Bad address — remove it before it hurts the domain",IF($E185="Do not contact","Do not contact again — on any sequence",IF($H185&gt;0,"Replied — take them out of the sequence by hand","")))))</f>
        <v/>
      </c>
    </row>
    <row r="186">
      <c r="A186" s="7" t="n"/>
      <c r="B186" s="7" t="n"/>
      <c r="C186" s="7" t="n"/>
      <c r="D186" s="7" t="n"/>
      <c r="E186" s="7" t="n"/>
      <c r="F186" s="7" t="n"/>
      <c r="G186" s="8" t="n"/>
      <c r="H186" s="12">
        <f>IF($A186="","",COUNTIF(Replies!$B$5:$B$204,$A186))</f>
        <v/>
      </c>
      <c r="I186" s="14">
        <f>IF($A186="","",IF(SUMPRODUCT(MAX((Replies!$B$5:$B$204=$A186)*Replies!$A$5:$A$204))=0,"",SUMPRODUCT(MAX((Replies!$B$5:$B$204=$A186)*Replies!$A$5:$A$204))))</f>
        <v/>
      </c>
      <c r="J186" s="12">
        <f>IF($A186="","",IF($G186="","",TODAY()-$G186))</f>
        <v/>
      </c>
      <c r="K186" s="13">
        <f>IF($A186="","",IF($E186="Unsubscribed","Do not contact again — on any sequence",IF($E186="Bounced","Bad address — remove it before it hurts the domain",IF($E186="Do not contact","Do not contact again — on any sequence",IF($H186&gt;0,"Replied — take them out of the sequence by hand","")))))</f>
        <v/>
      </c>
    </row>
    <row r="187">
      <c r="A187" s="7" t="n"/>
      <c r="B187" s="7" t="n"/>
      <c r="C187" s="7" t="n"/>
      <c r="D187" s="7" t="n"/>
      <c r="E187" s="7" t="n"/>
      <c r="F187" s="7" t="n"/>
      <c r="G187" s="8" t="n"/>
      <c r="H187" s="12">
        <f>IF($A187="","",COUNTIF(Replies!$B$5:$B$204,$A187))</f>
        <v/>
      </c>
      <c r="I187" s="14">
        <f>IF($A187="","",IF(SUMPRODUCT(MAX((Replies!$B$5:$B$204=$A187)*Replies!$A$5:$A$204))=0,"",SUMPRODUCT(MAX((Replies!$B$5:$B$204=$A187)*Replies!$A$5:$A$204))))</f>
        <v/>
      </c>
      <c r="J187" s="12">
        <f>IF($A187="","",IF($G187="","",TODAY()-$G187))</f>
        <v/>
      </c>
      <c r="K187" s="13">
        <f>IF($A187="","",IF($E187="Unsubscribed","Do not contact again — on any sequence",IF($E187="Bounced","Bad address — remove it before it hurts the domain",IF($E187="Do not contact","Do not contact again — on any sequence",IF($H187&gt;0,"Replied — take them out of the sequence by hand","")))))</f>
        <v/>
      </c>
    </row>
    <row r="188">
      <c r="A188" s="7" t="n"/>
      <c r="B188" s="7" t="n"/>
      <c r="C188" s="7" t="n"/>
      <c r="D188" s="7" t="n"/>
      <c r="E188" s="7" t="n"/>
      <c r="F188" s="7" t="n"/>
      <c r="G188" s="8" t="n"/>
      <c r="H188" s="12">
        <f>IF($A188="","",COUNTIF(Replies!$B$5:$B$204,$A188))</f>
        <v/>
      </c>
      <c r="I188" s="14">
        <f>IF($A188="","",IF(SUMPRODUCT(MAX((Replies!$B$5:$B$204=$A188)*Replies!$A$5:$A$204))=0,"",SUMPRODUCT(MAX((Replies!$B$5:$B$204=$A188)*Replies!$A$5:$A$204))))</f>
        <v/>
      </c>
      <c r="J188" s="12">
        <f>IF($A188="","",IF($G188="","",TODAY()-$G188))</f>
        <v/>
      </c>
      <c r="K188" s="13">
        <f>IF($A188="","",IF($E188="Unsubscribed","Do not contact again — on any sequence",IF($E188="Bounced","Bad address — remove it before it hurts the domain",IF($E188="Do not contact","Do not contact again — on any sequence",IF($H188&gt;0,"Replied — take them out of the sequence by hand","")))))</f>
        <v/>
      </c>
    </row>
    <row r="189">
      <c r="A189" s="7" t="n"/>
      <c r="B189" s="7" t="n"/>
      <c r="C189" s="7" t="n"/>
      <c r="D189" s="7" t="n"/>
      <c r="E189" s="7" t="n"/>
      <c r="F189" s="7" t="n"/>
      <c r="G189" s="8" t="n"/>
      <c r="H189" s="12">
        <f>IF($A189="","",COUNTIF(Replies!$B$5:$B$204,$A189))</f>
        <v/>
      </c>
      <c r="I189" s="14">
        <f>IF($A189="","",IF(SUMPRODUCT(MAX((Replies!$B$5:$B$204=$A189)*Replies!$A$5:$A$204))=0,"",SUMPRODUCT(MAX((Replies!$B$5:$B$204=$A189)*Replies!$A$5:$A$204))))</f>
        <v/>
      </c>
      <c r="J189" s="12">
        <f>IF($A189="","",IF($G189="","",TODAY()-$G189))</f>
        <v/>
      </c>
      <c r="K189" s="13">
        <f>IF($A189="","",IF($E189="Unsubscribed","Do not contact again — on any sequence",IF($E189="Bounced","Bad address — remove it before it hurts the domain",IF($E189="Do not contact","Do not contact again — on any sequence",IF($H189&gt;0,"Replied — take them out of the sequence by hand","")))))</f>
        <v/>
      </c>
    </row>
    <row r="190">
      <c r="A190" s="7" t="n"/>
      <c r="B190" s="7" t="n"/>
      <c r="C190" s="7" t="n"/>
      <c r="D190" s="7" t="n"/>
      <c r="E190" s="7" t="n"/>
      <c r="F190" s="7" t="n"/>
      <c r="G190" s="8" t="n"/>
      <c r="H190" s="12">
        <f>IF($A190="","",COUNTIF(Replies!$B$5:$B$204,$A190))</f>
        <v/>
      </c>
      <c r="I190" s="14">
        <f>IF($A190="","",IF(SUMPRODUCT(MAX((Replies!$B$5:$B$204=$A190)*Replies!$A$5:$A$204))=0,"",SUMPRODUCT(MAX((Replies!$B$5:$B$204=$A190)*Replies!$A$5:$A$204))))</f>
        <v/>
      </c>
      <c r="J190" s="12">
        <f>IF($A190="","",IF($G190="","",TODAY()-$G190))</f>
        <v/>
      </c>
      <c r="K190" s="13">
        <f>IF($A190="","",IF($E190="Unsubscribed","Do not contact again — on any sequence",IF($E190="Bounced","Bad address — remove it before it hurts the domain",IF($E190="Do not contact","Do not contact again — on any sequence",IF($H190&gt;0,"Replied — take them out of the sequence by hand","")))))</f>
        <v/>
      </c>
    </row>
    <row r="191">
      <c r="A191" s="7" t="n"/>
      <c r="B191" s="7" t="n"/>
      <c r="C191" s="7" t="n"/>
      <c r="D191" s="7" t="n"/>
      <c r="E191" s="7" t="n"/>
      <c r="F191" s="7" t="n"/>
      <c r="G191" s="8" t="n"/>
      <c r="H191" s="12">
        <f>IF($A191="","",COUNTIF(Replies!$B$5:$B$204,$A191))</f>
        <v/>
      </c>
      <c r="I191" s="14">
        <f>IF($A191="","",IF(SUMPRODUCT(MAX((Replies!$B$5:$B$204=$A191)*Replies!$A$5:$A$204))=0,"",SUMPRODUCT(MAX((Replies!$B$5:$B$204=$A191)*Replies!$A$5:$A$204))))</f>
        <v/>
      </c>
      <c r="J191" s="12">
        <f>IF($A191="","",IF($G191="","",TODAY()-$G191))</f>
        <v/>
      </c>
      <c r="K191" s="13">
        <f>IF($A191="","",IF($E191="Unsubscribed","Do not contact again — on any sequence",IF($E191="Bounced","Bad address — remove it before it hurts the domain",IF($E191="Do not contact","Do not contact again — on any sequence",IF($H191&gt;0,"Replied — take them out of the sequence by hand","")))))</f>
        <v/>
      </c>
    </row>
    <row r="192">
      <c r="A192" s="7" t="n"/>
      <c r="B192" s="7" t="n"/>
      <c r="C192" s="7" t="n"/>
      <c r="D192" s="7" t="n"/>
      <c r="E192" s="7" t="n"/>
      <c r="F192" s="7" t="n"/>
      <c r="G192" s="8" t="n"/>
      <c r="H192" s="12">
        <f>IF($A192="","",COUNTIF(Replies!$B$5:$B$204,$A192))</f>
        <v/>
      </c>
      <c r="I192" s="14">
        <f>IF($A192="","",IF(SUMPRODUCT(MAX((Replies!$B$5:$B$204=$A192)*Replies!$A$5:$A$204))=0,"",SUMPRODUCT(MAX((Replies!$B$5:$B$204=$A192)*Replies!$A$5:$A$204))))</f>
        <v/>
      </c>
      <c r="J192" s="12">
        <f>IF($A192="","",IF($G192="","",TODAY()-$G192))</f>
        <v/>
      </c>
      <c r="K192" s="13">
        <f>IF($A192="","",IF($E192="Unsubscribed","Do not contact again — on any sequence",IF($E192="Bounced","Bad address — remove it before it hurts the domain",IF($E192="Do not contact","Do not contact again — on any sequence",IF($H192&gt;0,"Replied — take them out of the sequence by hand","")))))</f>
        <v/>
      </c>
    </row>
    <row r="193">
      <c r="A193" s="7" t="n"/>
      <c r="B193" s="7" t="n"/>
      <c r="C193" s="7" t="n"/>
      <c r="D193" s="7" t="n"/>
      <c r="E193" s="7" t="n"/>
      <c r="F193" s="7" t="n"/>
      <c r="G193" s="8" t="n"/>
      <c r="H193" s="12">
        <f>IF($A193="","",COUNTIF(Replies!$B$5:$B$204,$A193))</f>
        <v/>
      </c>
      <c r="I193" s="14">
        <f>IF($A193="","",IF(SUMPRODUCT(MAX((Replies!$B$5:$B$204=$A193)*Replies!$A$5:$A$204))=0,"",SUMPRODUCT(MAX((Replies!$B$5:$B$204=$A193)*Replies!$A$5:$A$204))))</f>
        <v/>
      </c>
      <c r="J193" s="12">
        <f>IF($A193="","",IF($G193="","",TODAY()-$G193))</f>
        <v/>
      </c>
      <c r="K193" s="13">
        <f>IF($A193="","",IF($E193="Unsubscribed","Do not contact again — on any sequence",IF($E193="Bounced","Bad address — remove it before it hurts the domain",IF($E193="Do not contact","Do not contact again — on any sequence",IF($H193&gt;0,"Replied — take them out of the sequence by hand","")))))</f>
        <v/>
      </c>
    </row>
    <row r="194">
      <c r="A194" s="7" t="n"/>
      <c r="B194" s="7" t="n"/>
      <c r="C194" s="7" t="n"/>
      <c r="D194" s="7" t="n"/>
      <c r="E194" s="7" t="n"/>
      <c r="F194" s="7" t="n"/>
      <c r="G194" s="8" t="n"/>
      <c r="H194" s="12">
        <f>IF($A194="","",COUNTIF(Replies!$B$5:$B$204,$A194))</f>
        <v/>
      </c>
      <c r="I194" s="14">
        <f>IF($A194="","",IF(SUMPRODUCT(MAX((Replies!$B$5:$B$204=$A194)*Replies!$A$5:$A$204))=0,"",SUMPRODUCT(MAX((Replies!$B$5:$B$204=$A194)*Replies!$A$5:$A$204))))</f>
        <v/>
      </c>
      <c r="J194" s="12">
        <f>IF($A194="","",IF($G194="","",TODAY()-$G194))</f>
        <v/>
      </c>
      <c r="K194" s="13">
        <f>IF($A194="","",IF($E194="Unsubscribed","Do not contact again — on any sequence",IF($E194="Bounced","Bad address — remove it before it hurts the domain",IF($E194="Do not contact","Do not contact again — on any sequence",IF($H194&gt;0,"Replied — take them out of the sequence by hand","")))))</f>
        <v/>
      </c>
    </row>
    <row r="195">
      <c r="A195" s="7" t="n"/>
      <c r="B195" s="7" t="n"/>
      <c r="C195" s="7" t="n"/>
      <c r="D195" s="7" t="n"/>
      <c r="E195" s="7" t="n"/>
      <c r="F195" s="7" t="n"/>
      <c r="G195" s="8" t="n"/>
      <c r="H195" s="12">
        <f>IF($A195="","",COUNTIF(Replies!$B$5:$B$204,$A195))</f>
        <v/>
      </c>
      <c r="I195" s="14">
        <f>IF($A195="","",IF(SUMPRODUCT(MAX((Replies!$B$5:$B$204=$A195)*Replies!$A$5:$A$204))=0,"",SUMPRODUCT(MAX((Replies!$B$5:$B$204=$A195)*Replies!$A$5:$A$204))))</f>
        <v/>
      </c>
      <c r="J195" s="12">
        <f>IF($A195="","",IF($G195="","",TODAY()-$G195))</f>
        <v/>
      </c>
      <c r="K195" s="13">
        <f>IF($A195="","",IF($E195="Unsubscribed","Do not contact again — on any sequence",IF($E195="Bounced","Bad address — remove it before it hurts the domain",IF($E195="Do not contact","Do not contact again — on any sequence",IF($H195&gt;0,"Replied — take them out of the sequence by hand","")))))</f>
        <v/>
      </c>
    </row>
    <row r="196">
      <c r="A196" s="7" t="n"/>
      <c r="B196" s="7" t="n"/>
      <c r="C196" s="7" t="n"/>
      <c r="D196" s="7" t="n"/>
      <c r="E196" s="7" t="n"/>
      <c r="F196" s="7" t="n"/>
      <c r="G196" s="8" t="n"/>
      <c r="H196" s="12">
        <f>IF($A196="","",COUNTIF(Replies!$B$5:$B$204,$A196))</f>
        <v/>
      </c>
      <c r="I196" s="14">
        <f>IF($A196="","",IF(SUMPRODUCT(MAX((Replies!$B$5:$B$204=$A196)*Replies!$A$5:$A$204))=0,"",SUMPRODUCT(MAX((Replies!$B$5:$B$204=$A196)*Replies!$A$5:$A$204))))</f>
        <v/>
      </c>
      <c r="J196" s="12">
        <f>IF($A196="","",IF($G196="","",TODAY()-$G196))</f>
        <v/>
      </c>
      <c r="K196" s="13">
        <f>IF($A196="","",IF($E196="Unsubscribed","Do not contact again — on any sequence",IF($E196="Bounced","Bad address — remove it before it hurts the domain",IF($E196="Do not contact","Do not contact again — on any sequence",IF($H196&gt;0,"Replied — take them out of the sequence by hand","")))))</f>
        <v/>
      </c>
    </row>
    <row r="197">
      <c r="A197" s="7" t="n"/>
      <c r="B197" s="7" t="n"/>
      <c r="C197" s="7" t="n"/>
      <c r="D197" s="7" t="n"/>
      <c r="E197" s="7" t="n"/>
      <c r="F197" s="7" t="n"/>
      <c r="G197" s="8" t="n"/>
      <c r="H197" s="12">
        <f>IF($A197="","",COUNTIF(Replies!$B$5:$B$204,$A197))</f>
        <v/>
      </c>
      <c r="I197" s="14">
        <f>IF($A197="","",IF(SUMPRODUCT(MAX((Replies!$B$5:$B$204=$A197)*Replies!$A$5:$A$204))=0,"",SUMPRODUCT(MAX((Replies!$B$5:$B$204=$A197)*Replies!$A$5:$A$204))))</f>
        <v/>
      </c>
      <c r="J197" s="12">
        <f>IF($A197="","",IF($G197="","",TODAY()-$G197))</f>
        <v/>
      </c>
      <c r="K197" s="13">
        <f>IF($A197="","",IF($E197="Unsubscribed","Do not contact again — on any sequence",IF($E197="Bounced","Bad address — remove it before it hurts the domain",IF($E197="Do not contact","Do not contact again — on any sequence",IF($H197&gt;0,"Replied — take them out of the sequence by hand","")))))</f>
        <v/>
      </c>
    </row>
    <row r="198">
      <c r="A198" s="7" t="n"/>
      <c r="B198" s="7" t="n"/>
      <c r="C198" s="7" t="n"/>
      <c r="D198" s="7" t="n"/>
      <c r="E198" s="7" t="n"/>
      <c r="F198" s="7" t="n"/>
      <c r="G198" s="8" t="n"/>
      <c r="H198" s="12">
        <f>IF($A198="","",COUNTIF(Replies!$B$5:$B$204,$A198))</f>
        <v/>
      </c>
      <c r="I198" s="14">
        <f>IF($A198="","",IF(SUMPRODUCT(MAX((Replies!$B$5:$B$204=$A198)*Replies!$A$5:$A$204))=0,"",SUMPRODUCT(MAX((Replies!$B$5:$B$204=$A198)*Replies!$A$5:$A$204))))</f>
        <v/>
      </c>
      <c r="J198" s="12">
        <f>IF($A198="","",IF($G198="","",TODAY()-$G198))</f>
        <v/>
      </c>
      <c r="K198" s="13">
        <f>IF($A198="","",IF($E198="Unsubscribed","Do not contact again — on any sequence",IF($E198="Bounced","Bad address — remove it before it hurts the domain",IF($E198="Do not contact","Do not contact again — on any sequence",IF($H198&gt;0,"Replied — take them out of the sequence by hand","")))))</f>
        <v/>
      </c>
    </row>
    <row r="199">
      <c r="A199" s="7" t="n"/>
      <c r="B199" s="7" t="n"/>
      <c r="C199" s="7" t="n"/>
      <c r="D199" s="7" t="n"/>
      <c r="E199" s="7" t="n"/>
      <c r="F199" s="7" t="n"/>
      <c r="G199" s="8" t="n"/>
      <c r="H199" s="12">
        <f>IF($A199="","",COUNTIF(Replies!$B$5:$B$204,$A199))</f>
        <v/>
      </c>
      <c r="I199" s="14">
        <f>IF($A199="","",IF(SUMPRODUCT(MAX((Replies!$B$5:$B$204=$A199)*Replies!$A$5:$A$204))=0,"",SUMPRODUCT(MAX((Replies!$B$5:$B$204=$A199)*Replies!$A$5:$A$204))))</f>
        <v/>
      </c>
      <c r="J199" s="12">
        <f>IF($A199="","",IF($G199="","",TODAY()-$G199))</f>
        <v/>
      </c>
      <c r="K199" s="13">
        <f>IF($A199="","",IF($E199="Unsubscribed","Do not contact again — on any sequence",IF($E199="Bounced","Bad address — remove it before it hurts the domain",IF($E199="Do not contact","Do not contact again — on any sequence",IF($H199&gt;0,"Replied — take them out of the sequence by hand","")))))</f>
        <v/>
      </c>
    </row>
    <row r="200">
      <c r="A200" s="7" t="n"/>
      <c r="B200" s="7" t="n"/>
      <c r="C200" s="7" t="n"/>
      <c r="D200" s="7" t="n"/>
      <c r="E200" s="7" t="n"/>
      <c r="F200" s="7" t="n"/>
      <c r="G200" s="8" t="n"/>
      <c r="H200" s="12">
        <f>IF($A200="","",COUNTIF(Replies!$B$5:$B$204,$A200))</f>
        <v/>
      </c>
      <c r="I200" s="14">
        <f>IF($A200="","",IF(SUMPRODUCT(MAX((Replies!$B$5:$B$204=$A200)*Replies!$A$5:$A$204))=0,"",SUMPRODUCT(MAX((Replies!$B$5:$B$204=$A200)*Replies!$A$5:$A$204))))</f>
        <v/>
      </c>
      <c r="J200" s="12">
        <f>IF($A200="","",IF($G200="","",TODAY()-$G200))</f>
        <v/>
      </c>
      <c r="K200" s="13">
        <f>IF($A200="","",IF($E200="Unsubscribed","Do not contact again — on any sequence",IF($E200="Bounced","Bad address — remove it before it hurts the domain",IF($E200="Do not contact","Do not contact again — on any sequence",IF($H200&gt;0,"Replied — take them out of the sequence by hand","")))))</f>
        <v/>
      </c>
    </row>
    <row r="201">
      <c r="A201" s="7" t="n"/>
      <c r="B201" s="7" t="n"/>
      <c r="C201" s="7" t="n"/>
      <c r="D201" s="7" t="n"/>
      <c r="E201" s="7" t="n"/>
      <c r="F201" s="7" t="n"/>
      <c r="G201" s="8" t="n"/>
      <c r="H201" s="12">
        <f>IF($A201="","",COUNTIF(Replies!$B$5:$B$204,$A201))</f>
        <v/>
      </c>
      <c r="I201" s="14">
        <f>IF($A201="","",IF(SUMPRODUCT(MAX((Replies!$B$5:$B$204=$A201)*Replies!$A$5:$A$204))=0,"",SUMPRODUCT(MAX((Replies!$B$5:$B$204=$A201)*Replies!$A$5:$A$204))))</f>
        <v/>
      </c>
      <c r="J201" s="12">
        <f>IF($A201="","",IF($G201="","",TODAY()-$G201))</f>
        <v/>
      </c>
      <c r="K201" s="13">
        <f>IF($A201="","",IF($E201="Unsubscribed","Do not contact again — on any sequence",IF($E201="Bounced","Bad address — remove it before it hurts the domain",IF($E201="Do not contact","Do not contact again — on any sequence",IF($H201&gt;0,"Replied — take them out of the sequence by hand","")))))</f>
        <v/>
      </c>
    </row>
    <row r="202">
      <c r="A202" s="7" t="n"/>
      <c r="B202" s="7" t="n"/>
      <c r="C202" s="7" t="n"/>
      <c r="D202" s="7" t="n"/>
      <c r="E202" s="7" t="n"/>
      <c r="F202" s="7" t="n"/>
      <c r="G202" s="8" t="n"/>
      <c r="H202" s="12">
        <f>IF($A202="","",COUNTIF(Replies!$B$5:$B$204,$A202))</f>
        <v/>
      </c>
      <c r="I202" s="14">
        <f>IF($A202="","",IF(SUMPRODUCT(MAX((Replies!$B$5:$B$204=$A202)*Replies!$A$5:$A$204))=0,"",SUMPRODUCT(MAX((Replies!$B$5:$B$204=$A202)*Replies!$A$5:$A$204))))</f>
        <v/>
      </c>
      <c r="J202" s="12">
        <f>IF($A202="","",IF($G202="","",TODAY()-$G202))</f>
        <v/>
      </c>
      <c r="K202" s="13">
        <f>IF($A202="","",IF($E202="Unsubscribed","Do not contact again — on any sequence",IF($E202="Bounced","Bad address — remove it before it hurts the domain",IF($E202="Do not contact","Do not contact again — on any sequence",IF($H202&gt;0,"Replied — take them out of the sequence by hand","")))))</f>
        <v/>
      </c>
    </row>
    <row r="203">
      <c r="A203" s="7" t="n"/>
      <c r="B203" s="7" t="n"/>
      <c r="C203" s="7" t="n"/>
      <c r="D203" s="7" t="n"/>
      <c r="E203" s="7" t="n"/>
      <c r="F203" s="7" t="n"/>
      <c r="G203" s="8" t="n"/>
      <c r="H203" s="12">
        <f>IF($A203="","",COUNTIF(Replies!$B$5:$B$204,$A203))</f>
        <v/>
      </c>
      <c r="I203" s="14">
        <f>IF($A203="","",IF(SUMPRODUCT(MAX((Replies!$B$5:$B$204=$A203)*Replies!$A$5:$A$204))=0,"",SUMPRODUCT(MAX((Replies!$B$5:$B$204=$A203)*Replies!$A$5:$A$204))))</f>
        <v/>
      </c>
      <c r="J203" s="12">
        <f>IF($A203="","",IF($G203="","",TODAY()-$G203))</f>
        <v/>
      </c>
      <c r="K203" s="13">
        <f>IF($A203="","",IF($E203="Unsubscribed","Do not contact again — on any sequence",IF($E203="Bounced","Bad address — remove it before it hurts the domain",IF($E203="Do not contact","Do not contact again — on any sequence",IF($H203&gt;0,"Replied — take them out of the sequence by hand","")))))</f>
        <v/>
      </c>
    </row>
    <row r="204">
      <c r="A204" s="7" t="n"/>
      <c r="B204" s="7" t="n"/>
      <c r="C204" s="7" t="n"/>
      <c r="D204" s="7" t="n"/>
      <c r="E204" s="7" t="n"/>
      <c r="F204" s="7" t="n"/>
      <c r="G204" s="8" t="n"/>
      <c r="H204" s="12">
        <f>IF($A204="","",COUNTIF(Replies!$B$5:$B$204,$A204))</f>
        <v/>
      </c>
      <c r="I204" s="14">
        <f>IF($A204="","",IF(SUMPRODUCT(MAX((Replies!$B$5:$B$204=$A204)*Replies!$A$5:$A$204))=0,"",SUMPRODUCT(MAX((Replies!$B$5:$B$204=$A204)*Replies!$A$5:$A$204))))</f>
        <v/>
      </c>
      <c r="J204" s="12">
        <f>IF($A204="","",IF($G204="","",TODAY()-$G204))</f>
        <v/>
      </c>
      <c r="K204" s="13">
        <f>IF($A204="","",IF($E204="Unsubscribed","Do not contact again — on any sequence",IF($E204="Bounced","Bad address — remove it before it hurts the domain",IF($E204="Do not contact","Do not contact again — on any sequence",IF($H204&gt;0,"Replied — take them out of the sequence by hand","")))))</f>
        <v/>
      </c>
    </row>
  </sheetData>
  <dataValidations count="1">
    <dataValidation sqref="E5:E204" showDropDown="0" showInputMessage="0" showErrorMessage="0" allowBlank="1" promptTitle="Status" prompt="Unsubscribed and Do not contact are permanent and cross every sequence. Bounced means clean the address, not retry it." type="list">
      <formula1>"Active,Replied,Meeting booked,Won,Unsubscribed,Bounced,Do not contact,Disqualified"</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20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20" customWidth="1" min="2" max="2"/>
    <col width="16" customWidth="1" min="3" max="3"/>
    <col width="18" customWidth="1" min="4" max="4"/>
    <col width="16" customWidth="1" min="5" max="5"/>
    <col width="12" customWidth="1" min="6" max="6"/>
    <col width="13" customWidth="1" min="7" max="7"/>
    <col width="44" customWidth="1" min="8" max="8"/>
    <col width="12" customWidth="1" min="9" max="9"/>
    <col width="26" customWidth="1" min="10" max="10"/>
  </cols>
  <sheetData>
    <row r="1">
      <c r="A1" s="1" t="inlineStr">
        <is>
          <t>Replies</t>
        </is>
      </c>
    </row>
    <row r="2">
      <c r="A2" s="2" t="inlineStr">
        <is>
          <t>Every reply, classified by a person. Type A to H; I and J are calculated.</t>
        </is>
      </c>
    </row>
    <row r="4">
      <c r="A4" s="6" t="inlineStr">
        <is>
          <t>Date</t>
        </is>
      </c>
      <c r="B4" s="6" t="inlineStr">
        <is>
          <t>Company</t>
        </is>
      </c>
      <c r="C4" s="6" t="inlineStr">
        <is>
          <t>Contact</t>
        </is>
      </c>
      <c r="D4" s="6" t="inlineStr">
        <is>
          <t>Sequence</t>
        </is>
      </c>
      <c r="E4" s="6" t="inlineStr">
        <is>
          <t>Step</t>
        </is>
      </c>
      <c r="F4" s="6" t="inlineStr">
        <is>
          <t>Sentiment</t>
        </is>
      </c>
      <c r="G4" s="6" t="inlineStr">
        <is>
          <t>Meeting booked</t>
        </is>
      </c>
      <c r="H4" s="6" t="inlineStr">
        <is>
          <t>What they said</t>
        </is>
      </c>
      <c r="I4" s="6" t="inlineStr">
        <is>
          <t>Days to reply</t>
        </is>
      </c>
      <c r="J4" s="6" t="inlineStr">
        <is>
          <t>Key</t>
        </is>
      </c>
    </row>
    <row r="5">
      <c r="A5" s="8" t="n">
        <v>46211</v>
      </c>
      <c r="B5" s="7" t="inlineStr">
        <is>
          <t>Calder Finance</t>
        </is>
      </c>
      <c r="C5" s="7" t="inlineStr">
        <is>
          <t>D. Okafor</t>
        </is>
      </c>
      <c r="D5" s="7" t="inlineStr">
        <is>
          <t>Finance Q3</t>
        </is>
      </c>
      <c r="E5" s="7" t="inlineStr">
        <is>
          <t>1 · Intro</t>
        </is>
      </c>
      <c r="F5" s="7" t="inlineStr">
        <is>
          <t>Positive</t>
        </is>
      </c>
      <c r="G5" s="7" t="inlineStr">
        <is>
          <t>Yes</t>
        </is>
      </c>
      <c r="H5" s="7" t="inlineStr">
        <is>
          <t>Wants the benchmark — 30 min booked Thursday</t>
        </is>
      </c>
      <c r="I5" s="12">
        <f>IF($A5="","",IFERROR(IF(INDEX(Sequences!$D$5:$D$204,MATCH($J5,Sequences!$M$5:$M$204,0))=0,"",$A5-INDEX(Sequences!$D$5:$D$204,MATCH($J5,Sequences!$M$5:$M$204,0))),""))</f>
        <v/>
      </c>
      <c r="J5" s="13">
        <f>IF($A5="","",$D5&amp;"|"&amp;$E5)</f>
        <v/>
      </c>
    </row>
    <row r="6">
      <c r="A6" s="8" t="n">
        <v>46212</v>
      </c>
      <c r="B6" s="7" t="inlineStr">
        <is>
          <t>Voss Capital</t>
        </is>
      </c>
      <c r="C6" s="7" t="inlineStr">
        <is>
          <t>A. Pereira</t>
        </is>
      </c>
      <c r="D6" s="7" t="inlineStr">
        <is>
          <t>Finance Q3</t>
        </is>
      </c>
      <c r="E6" s="7" t="inlineStr">
        <is>
          <t>1 · Intro</t>
        </is>
      </c>
      <c r="F6" s="7" t="inlineStr">
        <is>
          <t>Positive</t>
        </is>
      </c>
      <c r="G6" s="7" t="inlineStr">
        <is>
          <t>Yes</t>
        </is>
      </c>
      <c r="H6" s="7" t="inlineStr">
        <is>
          <t>Asked for the methodology first, then booked</t>
        </is>
      </c>
      <c r="I6" s="12">
        <f>IF($A6="","",IFERROR(IF(INDEX(Sequences!$D$5:$D$204,MATCH($J6,Sequences!$M$5:$M$204,0))=0,"",$A6-INDEX(Sequences!$D$5:$D$204,MATCH($J6,Sequences!$M$5:$M$204,0))),""))</f>
        <v/>
      </c>
      <c r="J6" s="13">
        <f>IF($A6="","",$D6&amp;"|"&amp;$E6)</f>
        <v/>
      </c>
    </row>
    <row r="7">
      <c r="A7" s="8" t="n">
        <v>46212</v>
      </c>
      <c r="B7" s="7" t="inlineStr">
        <is>
          <t>Thorne Audit</t>
        </is>
      </c>
      <c r="C7" s="7" t="inlineStr">
        <is>
          <t>S. Maalouf</t>
        </is>
      </c>
      <c r="D7" s="7" t="inlineStr">
        <is>
          <t>Finance Q3</t>
        </is>
      </c>
      <c r="E7" s="7" t="inlineStr">
        <is>
          <t>1 · Intro</t>
        </is>
      </c>
      <c r="F7" s="7" t="inlineStr">
        <is>
          <t>Neutral</t>
        </is>
      </c>
      <c r="G7" s="7" t="inlineStr">
        <is>
          <t>No</t>
        </is>
      </c>
      <c r="H7" s="7" t="inlineStr">
        <is>
          <t>Not now, revisit after their year end</t>
        </is>
      </c>
      <c r="I7" s="12">
        <f>IF($A7="","",IFERROR(IF(INDEX(Sequences!$D$5:$D$204,MATCH($J7,Sequences!$M$5:$M$204,0))=0,"",$A7-INDEX(Sequences!$D$5:$D$204,MATCH($J7,Sequences!$M$5:$M$204,0))),""))</f>
        <v/>
      </c>
      <c r="J7" s="13">
        <f>IF($A7="","",$D7&amp;"|"&amp;$E7)</f>
        <v/>
      </c>
    </row>
    <row r="8">
      <c r="A8" s="8" t="n">
        <v>46213</v>
      </c>
      <c r="B8" s="7" t="inlineStr">
        <is>
          <t>Larkfield Trust</t>
        </is>
      </c>
      <c r="C8" s="7" t="inlineStr">
        <is>
          <t>E. Nwosu</t>
        </is>
      </c>
      <c r="D8" s="7" t="inlineStr">
        <is>
          <t>Finance Q3</t>
        </is>
      </c>
      <c r="E8" s="7" t="inlineStr">
        <is>
          <t>1 · Intro</t>
        </is>
      </c>
      <c r="F8" s="7" t="inlineStr">
        <is>
          <t>Neutral</t>
        </is>
      </c>
      <c r="G8" s="7" t="inlineStr">
        <is>
          <t>No</t>
        </is>
      </c>
      <c r="H8" s="7" t="inlineStr">
        <is>
          <t>Forwarded to a colleague, no answer yet</t>
        </is>
      </c>
      <c r="I8" s="12">
        <f>IF($A8="","",IFERROR(IF(INDEX(Sequences!$D$5:$D$204,MATCH($J8,Sequences!$M$5:$M$204,0))=0,"",$A8-INDEX(Sequences!$D$5:$D$204,MATCH($J8,Sequences!$M$5:$M$204,0))),""))</f>
        <v/>
      </c>
      <c r="J8" s="13">
        <f>IF($A8="","",$D8&amp;"|"&amp;$E8)</f>
        <v/>
      </c>
    </row>
    <row r="9">
      <c r="A9" s="8" t="n">
        <v>46215</v>
      </c>
      <c r="B9" s="7" t="inlineStr">
        <is>
          <t>Pemberton LLP</t>
        </is>
      </c>
      <c r="C9" s="7" t="inlineStr">
        <is>
          <t>H. Sato</t>
        </is>
      </c>
      <c r="D9" s="7" t="inlineStr">
        <is>
          <t>Finance Q3</t>
        </is>
      </c>
      <c r="E9" s="7" t="inlineStr">
        <is>
          <t>1 · Intro</t>
        </is>
      </c>
      <c r="F9" s="7" t="inlineStr">
        <is>
          <t>Negative</t>
        </is>
      </c>
      <c r="G9" s="7" t="inlineStr">
        <is>
          <t>No</t>
        </is>
      </c>
      <c r="H9" s="7" t="inlineStr">
        <is>
          <t>Wrong person — they do not own the budget</t>
        </is>
      </c>
      <c r="I9" s="12">
        <f>IF($A9="","",IFERROR(IF(INDEX(Sequences!$D$5:$D$204,MATCH($J9,Sequences!$M$5:$M$204,0))=0,"",$A9-INDEX(Sequences!$D$5:$D$204,MATCH($J9,Sequences!$M$5:$M$204,0))),""))</f>
        <v/>
      </c>
      <c r="J9" s="13">
        <f>IF($A9="","",$D9&amp;"|"&amp;$E9)</f>
        <v/>
      </c>
    </row>
    <row r="10">
      <c r="A10" s="8" t="n">
        <v>46216</v>
      </c>
      <c r="B10" s="7" t="inlineStr">
        <is>
          <t>Brant &amp; Co</t>
        </is>
      </c>
      <c r="C10" s="7" t="inlineStr">
        <is>
          <t>M. Lindqvist</t>
        </is>
      </c>
      <c r="D10" s="7" t="inlineStr">
        <is>
          <t>Finance Q3</t>
        </is>
      </c>
      <c r="E10" s="7" t="inlineStr">
        <is>
          <t>1 · Intro</t>
        </is>
      </c>
      <c r="F10" s="7" t="inlineStr">
        <is>
          <t>Negative</t>
        </is>
      </c>
      <c r="G10" s="7" t="inlineStr">
        <is>
          <t>No</t>
        </is>
      </c>
      <c r="H10" s="7" t="inlineStr">
        <is>
          <t>Asked how we got the address</t>
        </is>
      </c>
      <c r="I10" s="12">
        <f>IF($A10="","",IFERROR(IF(INDEX(Sequences!$D$5:$D$204,MATCH($J10,Sequences!$M$5:$M$204,0))=0,"",$A10-INDEX(Sequences!$D$5:$D$204,MATCH($J10,Sequences!$M$5:$M$204,0))),""))</f>
        <v/>
      </c>
      <c r="J10" s="13">
        <f>IF($A10="","",$D10&amp;"|"&amp;$E10)</f>
        <v/>
      </c>
    </row>
    <row r="11">
      <c r="A11" s="8" t="n"/>
      <c r="B11" s="7" t="n"/>
      <c r="C11" s="7" t="n"/>
      <c r="D11" s="7" t="n"/>
      <c r="E11" s="7" t="n"/>
      <c r="F11" s="7" t="n"/>
      <c r="G11" s="7" t="n"/>
      <c r="H11" s="7" t="n"/>
      <c r="I11" s="12">
        <f>IF($A11="","",IFERROR(IF(INDEX(Sequences!$D$5:$D$204,MATCH($J11,Sequences!$M$5:$M$204,0))=0,"",$A11-INDEX(Sequences!$D$5:$D$204,MATCH($J11,Sequences!$M$5:$M$204,0))),""))</f>
        <v/>
      </c>
      <c r="J11" s="13">
        <f>IF($A11="","",$D11&amp;"|"&amp;$E11)</f>
        <v/>
      </c>
    </row>
    <row r="12">
      <c r="A12" s="8" t="n"/>
      <c r="B12" s="7" t="n"/>
      <c r="C12" s="7" t="n"/>
      <c r="D12" s="7" t="n"/>
      <c r="E12" s="7" t="n"/>
      <c r="F12" s="7" t="n"/>
      <c r="G12" s="7" t="n"/>
      <c r="H12" s="7" t="n"/>
      <c r="I12" s="12">
        <f>IF($A12="","",IFERROR(IF(INDEX(Sequences!$D$5:$D$204,MATCH($J12,Sequences!$M$5:$M$204,0))=0,"",$A12-INDEX(Sequences!$D$5:$D$204,MATCH($J12,Sequences!$M$5:$M$204,0))),""))</f>
        <v/>
      </c>
      <c r="J12" s="13">
        <f>IF($A12="","",$D12&amp;"|"&amp;$E12)</f>
        <v/>
      </c>
    </row>
    <row r="13">
      <c r="A13" s="8" t="n"/>
      <c r="B13" s="7" t="n"/>
      <c r="C13" s="7" t="n"/>
      <c r="D13" s="7" t="n"/>
      <c r="E13" s="7" t="n"/>
      <c r="F13" s="7" t="n"/>
      <c r="G13" s="7" t="n"/>
      <c r="H13" s="7" t="n"/>
      <c r="I13" s="12">
        <f>IF($A13="","",IFERROR(IF(INDEX(Sequences!$D$5:$D$204,MATCH($J13,Sequences!$M$5:$M$204,0))=0,"",$A13-INDEX(Sequences!$D$5:$D$204,MATCH($J13,Sequences!$M$5:$M$204,0))),""))</f>
        <v/>
      </c>
      <c r="J13" s="13">
        <f>IF($A13="","",$D13&amp;"|"&amp;$E13)</f>
        <v/>
      </c>
    </row>
    <row r="14">
      <c r="A14" s="8" t="n"/>
      <c r="B14" s="7" t="n"/>
      <c r="C14" s="7" t="n"/>
      <c r="D14" s="7" t="n"/>
      <c r="E14" s="7" t="n"/>
      <c r="F14" s="7" t="n"/>
      <c r="G14" s="7" t="n"/>
      <c r="H14" s="7" t="n"/>
      <c r="I14" s="12">
        <f>IF($A14="","",IFERROR(IF(INDEX(Sequences!$D$5:$D$204,MATCH($J14,Sequences!$M$5:$M$204,0))=0,"",$A14-INDEX(Sequences!$D$5:$D$204,MATCH($J14,Sequences!$M$5:$M$204,0))),""))</f>
        <v/>
      </c>
      <c r="J14" s="13">
        <f>IF($A14="","",$D14&amp;"|"&amp;$E14)</f>
        <v/>
      </c>
    </row>
    <row r="15">
      <c r="A15" s="8" t="n"/>
      <c r="B15" s="7" t="n"/>
      <c r="C15" s="7" t="n"/>
      <c r="D15" s="7" t="n"/>
      <c r="E15" s="7" t="n"/>
      <c r="F15" s="7" t="n"/>
      <c r="G15" s="7" t="n"/>
      <c r="H15" s="7" t="n"/>
      <c r="I15" s="12">
        <f>IF($A15="","",IFERROR(IF(INDEX(Sequences!$D$5:$D$204,MATCH($J15,Sequences!$M$5:$M$204,0))=0,"",$A15-INDEX(Sequences!$D$5:$D$204,MATCH($J15,Sequences!$M$5:$M$204,0))),""))</f>
        <v/>
      </c>
      <c r="J15" s="13">
        <f>IF($A15="","",$D15&amp;"|"&amp;$E15)</f>
        <v/>
      </c>
    </row>
    <row r="16">
      <c r="A16" s="8" t="n"/>
      <c r="B16" s="7" t="n"/>
      <c r="C16" s="7" t="n"/>
      <c r="D16" s="7" t="n"/>
      <c r="E16" s="7" t="n"/>
      <c r="F16" s="7" t="n"/>
      <c r="G16" s="7" t="n"/>
      <c r="H16" s="7" t="n"/>
      <c r="I16" s="12">
        <f>IF($A16="","",IFERROR(IF(INDEX(Sequences!$D$5:$D$204,MATCH($J16,Sequences!$M$5:$M$204,0))=0,"",$A16-INDEX(Sequences!$D$5:$D$204,MATCH($J16,Sequences!$M$5:$M$204,0))),""))</f>
        <v/>
      </c>
      <c r="J16" s="13">
        <f>IF($A16="","",$D16&amp;"|"&amp;$E16)</f>
        <v/>
      </c>
    </row>
    <row r="17">
      <c r="A17" s="8" t="n"/>
      <c r="B17" s="7" t="n"/>
      <c r="C17" s="7" t="n"/>
      <c r="D17" s="7" t="n"/>
      <c r="E17" s="7" t="n"/>
      <c r="F17" s="7" t="n"/>
      <c r="G17" s="7" t="n"/>
      <c r="H17" s="7" t="n"/>
      <c r="I17" s="12">
        <f>IF($A17="","",IFERROR(IF(INDEX(Sequences!$D$5:$D$204,MATCH($J17,Sequences!$M$5:$M$204,0))=0,"",$A17-INDEX(Sequences!$D$5:$D$204,MATCH($J17,Sequences!$M$5:$M$204,0))),""))</f>
        <v/>
      </c>
      <c r="J17" s="13">
        <f>IF($A17="","",$D17&amp;"|"&amp;$E17)</f>
        <v/>
      </c>
    </row>
    <row r="18">
      <c r="A18" s="8" t="n"/>
      <c r="B18" s="7" t="n"/>
      <c r="C18" s="7" t="n"/>
      <c r="D18" s="7" t="n"/>
      <c r="E18" s="7" t="n"/>
      <c r="F18" s="7" t="n"/>
      <c r="G18" s="7" t="n"/>
      <c r="H18" s="7" t="n"/>
      <c r="I18" s="12">
        <f>IF($A18="","",IFERROR(IF(INDEX(Sequences!$D$5:$D$204,MATCH($J18,Sequences!$M$5:$M$204,0))=0,"",$A18-INDEX(Sequences!$D$5:$D$204,MATCH($J18,Sequences!$M$5:$M$204,0))),""))</f>
        <v/>
      </c>
      <c r="J18" s="13">
        <f>IF($A18="","",$D18&amp;"|"&amp;$E18)</f>
        <v/>
      </c>
    </row>
    <row r="19">
      <c r="A19" s="8" t="n"/>
      <c r="B19" s="7" t="n"/>
      <c r="C19" s="7" t="n"/>
      <c r="D19" s="7" t="n"/>
      <c r="E19" s="7" t="n"/>
      <c r="F19" s="7" t="n"/>
      <c r="G19" s="7" t="n"/>
      <c r="H19" s="7" t="n"/>
      <c r="I19" s="12">
        <f>IF($A19="","",IFERROR(IF(INDEX(Sequences!$D$5:$D$204,MATCH($J19,Sequences!$M$5:$M$204,0))=0,"",$A19-INDEX(Sequences!$D$5:$D$204,MATCH($J19,Sequences!$M$5:$M$204,0))),""))</f>
        <v/>
      </c>
      <c r="J19" s="13">
        <f>IF($A19="","",$D19&amp;"|"&amp;$E19)</f>
        <v/>
      </c>
    </row>
    <row r="20">
      <c r="A20" s="8" t="n"/>
      <c r="B20" s="7" t="n"/>
      <c r="C20" s="7" t="n"/>
      <c r="D20" s="7" t="n"/>
      <c r="E20" s="7" t="n"/>
      <c r="F20" s="7" t="n"/>
      <c r="G20" s="7" t="n"/>
      <c r="H20" s="7" t="n"/>
      <c r="I20" s="12">
        <f>IF($A20="","",IFERROR(IF(INDEX(Sequences!$D$5:$D$204,MATCH($J20,Sequences!$M$5:$M$204,0))=0,"",$A20-INDEX(Sequences!$D$5:$D$204,MATCH($J20,Sequences!$M$5:$M$204,0))),""))</f>
        <v/>
      </c>
      <c r="J20" s="13">
        <f>IF($A20="","",$D20&amp;"|"&amp;$E20)</f>
        <v/>
      </c>
    </row>
    <row r="21">
      <c r="A21" s="8" t="n"/>
      <c r="B21" s="7" t="n"/>
      <c r="C21" s="7" t="n"/>
      <c r="D21" s="7" t="n"/>
      <c r="E21" s="7" t="n"/>
      <c r="F21" s="7" t="n"/>
      <c r="G21" s="7" t="n"/>
      <c r="H21" s="7" t="n"/>
      <c r="I21" s="12">
        <f>IF($A21="","",IFERROR(IF(INDEX(Sequences!$D$5:$D$204,MATCH($J21,Sequences!$M$5:$M$204,0))=0,"",$A21-INDEX(Sequences!$D$5:$D$204,MATCH($J21,Sequences!$M$5:$M$204,0))),""))</f>
        <v/>
      </c>
      <c r="J21" s="13">
        <f>IF($A21="","",$D21&amp;"|"&amp;$E21)</f>
        <v/>
      </c>
    </row>
    <row r="22">
      <c r="A22" s="8" t="n"/>
      <c r="B22" s="7" t="n"/>
      <c r="C22" s="7" t="n"/>
      <c r="D22" s="7" t="n"/>
      <c r="E22" s="7" t="n"/>
      <c r="F22" s="7" t="n"/>
      <c r="G22" s="7" t="n"/>
      <c r="H22" s="7" t="n"/>
      <c r="I22" s="12">
        <f>IF($A22="","",IFERROR(IF(INDEX(Sequences!$D$5:$D$204,MATCH($J22,Sequences!$M$5:$M$204,0))=0,"",$A22-INDEX(Sequences!$D$5:$D$204,MATCH($J22,Sequences!$M$5:$M$204,0))),""))</f>
        <v/>
      </c>
      <c r="J22" s="13">
        <f>IF($A22="","",$D22&amp;"|"&amp;$E22)</f>
        <v/>
      </c>
    </row>
    <row r="23">
      <c r="A23" s="8" t="n"/>
      <c r="B23" s="7" t="n"/>
      <c r="C23" s="7" t="n"/>
      <c r="D23" s="7" t="n"/>
      <c r="E23" s="7" t="n"/>
      <c r="F23" s="7" t="n"/>
      <c r="G23" s="7" t="n"/>
      <c r="H23" s="7" t="n"/>
      <c r="I23" s="12">
        <f>IF($A23="","",IFERROR(IF(INDEX(Sequences!$D$5:$D$204,MATCH($J23,Sequences!$M$5:$M$204,0))=0,"",$A23-INDEX(Sequences!$D$5:$D$204,MATCH($J23,Sequences!$M$5:$M$204,0))),""))</f>
        <v/>
      </c>
      <c r="J23" s="13">
        <f>IF($A23="","",$D23&amp;"|"&amp;$E23)</f>
        <v/>
      </c>
    </row>
    <row r="24">
      <c r="A24" s="8" t="n"/>
      <c r="B24" s="7" t="n"/>
      <c r="C24" s="7" t="n"/>
      <c r="D24" s="7" t="n"/>
      <c r="E24" s="7" t="n"/>
      <c r="F24" s="7" t="n"/>
      <c r="G24" s="7" t="n"/>
      <c r="H24" s="7" t="n"/>
      <c r="I24" s="12">
        <f>IF($A24="","",IFERROR(IF(INDEX(Sequences!$D$5:$D$204,MATCH($J24,Sequences!$M$5:$M$204,0))=0,"",$A24-INDEX(Sequences!$D$5:$D$204,MATCH($J24,Sequences!$M$5:$M$204,0))),""))</f>
        <v/>
      </c>
      <c r="J24" s="13">
        <f>IF($A24="","",$D24&amp;"|"&amp;$E24)</f>
        <v/>
      </c>
    </row>
    <row r="25">
      <c r="A25" s="8" t="n"/>
      <c r="B25" s="7" t="n"/>
      <c r="C25" s="7" t="n"/>
      <c r="D25" s="7" t="n"/>
      <c r="E25" s="7" t="n"/>
      <c r="F25" s="7" t="n"/>
      <c r="G25" s="7" t="n"/>
      <c r="H25" s="7" t="n"/>
      <c r="I25" s="12">
        <f>IF($A25="","",IFERROR(IF(INDEX(Sequences!$D$5:$D$204,MATCH($J25,Sequences!$M$5:$M$204,0))=0,"",$A25-INDEX(Sequences!$D$5:$D$204,MATCH($J25,Sequences!$M$5:$M$204,0))),""))</f>
        <v/>
      </c>
      <c r="J25" s="13">
        <f>IF($A25="","",$D25&amp;"|"&amp;$E25)</f>
        <v/>
      </c>
    </row>
    <row r="26">
      <c r="A26" s="8" t="n"/>
      <c r="B26" s="7" t="n"/>
      <c r="C26" s="7" t="n"/>
      <c r="D26" s="7" t="n"/>
      <c r="E26" s="7" t="n"/>
      <c r="F26" s="7" t="n"/>
      <c r="G26" s="7" t="n"/>
      <c r="H26" s="7" t="n"/>
      <c r="I26" s="12">
        <f>IF($A26="","",IFERROR(IF(INDEX(Sequences!$D$5:$D$204,MATCH($J26,Sequences!$M$5:$M$204,0))=0,"",$A26-INDEX(Sequences!$D$5:$D$204,MATCH($J26,Sequences!$M$5:$M$204,0))),""))</f>
        <v/>
      </c>
      <c r="J26" s="13">
        <f>IF($A26="","",$D26&amp;"|"&amp;$E26)</f>
        <v/>
      </c>
    </row>
    <row r="27">
      <c r="A27" s="8" t="n"/>
      <c r="B27" s="7" t="n"/>
      <c r="C27" s="7" t="n"/>
      <c r="D27" s="7" t="n"/>
      <c r="E27" s="7" t="n"/>
      <c r="F27" s="7" t="n"/>
      <c r="G27" s="7" t="n"/>
      <c r="H27" s="7" t="n"/>
      <c r="I27" s="12">
        <f>IF($A27="","",IFERROR(IF(INDEX(Sequences!$D$5:$D$204,MATCH($J27,Sequences!$M$5:$M$204,0))=0,"",$A27-INDEX(Sequences!$D$5:$D$204,MATCH($J27,Sequences!$M$5:$M$204,0))),""))</f>
        <v/>
      </c>
      <c r="J27" s="13">
        <f>IF($A27="","",$D27&amp;"|"&amp;$E27)</f>
        <v/>
      </c>
    </row>
    <row r="28">
      <c r="A28" s="8" t="n"/>
      <c r="B28" s="7" t="n"/>
      <c r="C28" s="7" t="n"/>
      <c r="D28" s="7" t="n"/>
      <c r="E28" s="7" t="n"/>
      <c r="F28" s="7" t="n"/>
      <c r="G28" s="7" t="n"/>
      <c r="H28" s="7" t="n"/>
      <c r="I28" s="12">
        <f>IF($A28="","",IFERROR(IF(INDEX(Sequences!$D$5:$D$204,MATCH($J28,Sequences!$M$5:$M$204,0))=0,"",$A28-INDEX(Sequences!$D$5:$D$204,MATCH($J28,Sequences!$M$5:$M$204,0))),""))</f>
        <v/>
      </c>
      <c r="J28" s="13">
        <f>IF($A28="","",$D28&amp;"|"&amp;$E28)</f>
        <v/>
      </c>
    </row>
    <row r="29">
      <c r="A29" s="8" t="n"/>
      <c r="B29" s="7" t="n"/>
      <c r="C29" s="7" t="n"/>
      <c r="D29" s="7" t="n"/>
      <c r="E29" s="7" t="n"/>
      <c r="F29" s="7" t="n"/>
      <c r="G29" s="7" t="n"/>
      <c r="H29" s="7" t="n"/>
      <c r="I29" s="12">
        <f>IF($A29="","",IFERROR(IF(INDEX(Sequences!$D$5:$D$204,MATCH($J29,Sequences!$M$5:$M$204,0))=0,"",$A29-INDEX(Sequences!$D$5:$D$204,MATCH($J29,Sequences!$M$5:$M$204,0))),""))</f>
        <v/>
      </c>
      <c r="J29" s="13">
        <f>IF($A29="","",$D29&amp;"|"&amp;$E29)</f>
        <v/>
      </c>
    </row>
    <row r="30">
      <c r="A30" s="8" t="n"/>
      <c r="B30" s="7" t="n"/>
      <c r="C30" s="7" t="n"/>
      <c r="D30" s="7" t="n"/>
      <c r="E30" s="7" t="n"/>
      <c r="F30" s="7" t="n"/>
      <c r="G30" s="7" t="n"/>
      <c r="H30" s="7" t="n"/>
      <c r="I30" s="12">
        <f>IF($A30="","",IFERROR(IF(INDEX(Sequences!$D$5:$D$204,MATCH($J30,Sequences!$M$5:$M$204,0))=0,"",$A30-INDEX(Sequences!$D$5:$D$204,MATCH($J30,Sequences!$M$5:$M$204,0))),""))</f>
        <v/>
      </c>
      <c r="J30" s="13">
        <f>IF($A30="","",$D30&amp;"|"&amp;$E30)</f>
        <v/>
      </c>
    </row>
    <row r="31">
      <c r="A31" s="8" t="n"/>
      <c r="B31" s="7" t="n"/>
      <c r="C31" s="7" t="n"/>
      <c r="D31" s="7" t="n"/>
      <c r="E31" s="7" t="n"/>
      <c r="F31" s="7" t="n"/>
      <c r="G31" s="7" t="n"/>
      <c r="H31" s="7" t="n"/>
      <c r="I31" s="12">
        <f>IF($A31="","",IFERROR(IF(INDEX(Sequences!$D$5:$D$204,MATCH($J31,Sequences!$M$5:$M$204,0))=0,"",$A31-INDEX(Sequences!$D$5:$D$204,MATCH($J31,Sequences!$M$5:$M$204,0))),""))</f>
        <v/>
      </c>
      <c r="J31" s="13">
        <f>IF($A31="","",$D31&amp;"|"&amp;$E31)</f>
        <v/>
      </c>
    </row>
    <row r="32">
      <c r="A32" s="8" t="n"/>
      <c r="B32" s="7" t="n"/>
      <c r="C32" s="7" t="n"/>
      <c r="D32" s="7" t="n"/>
      <c r="E32" s="7" t="n"/>
      <c r="F32" s="7" t="n"/>
      <c r="G32" s="7" t="n"/>
      <c r="H32" s="7" t="n"/>
      <c r="I32" s="12">
        <f>IF($A32="","",IFERROR(IF(INDEX(Sequences!$D$5:$D$204,MATCH($J32,Sequences!$M$5:$M$204,0))=0,"",$A32-INDEX(Sequences!$D$5:$D$204,MATCH($J32,Sequences!$M$5:$M$204,0))),""))</f>
        <v/>
      </c>
      <c r="J32" s="13">
        <f>IF($A32="","",$D32&amp;"|"&amp;$E32)</f>
        <v/>
      </c>
    </row>
    <row r="33">
      <c r="A33" s="8" t="n"/>
      <c r="B33" s="7" t="n"/>
      <c r="C33" s="7" t="n"/>
      <c r="D33" s="7" t="n"/>
      <c r="E33" s="7" t="n"/>
      <c r="F33" s="7" t="n"/>
      <c r="G33" s="7" t="n"/>
      <c r="H33" s="7" t="n"/>
      <c r="I33" s="12">
        <f>IF($A33="","",IFERROR(IF(INDEX(Sequences!$D$5:$D$204,MATCH($J33,Sequences!$M$5:$M$204,0))=0,"",$A33-INDEX(Sequences!$D$5:$D$204,MATCH($J33,Sequences!$M$5:$M$204,0))),""))</f>
        <v/>
      </c>
      <c r="J33" s="13">
        <f>IF($A33="","",$D33&amp;"|"&amp;$E33)</f>
        <v/>
      </c>
    </row>
    <row r="34">
      <c r="A34" s="8" t="n"/>
      <c r="B34" s="7" t="n"/>
      <c r="C34" s="7" t="n"/>
      <c r="D34" s="7" t="n"/>
      <c r="E34" s="7" t="n"/>
      <c r="F34" s="7" t="n"/>
      <c r="G34" s="7" t="n"/>
      <c r="H34" s="7" t="n"/>
      <c r="I34" s="12">
        <f>IF($A34="","",IFERROR(IF(INDEX(Sequences!$D$5:$D$204,MATCH($J34,Sequences!$M$5:$M$204,0))=0,"",$A34-INDEX(Sequences!$D$5:$D$204,MATCH($J34,Sequences!$M$5:$M$204,0))),""))</f>
        <v/>
      </c>
      <c r="J34" s="13">
        <f>IF($A34="","",$D34&amp;"|"&amp;$E34)</f>
        <v/>
      </c>
    </row>
    <row r="35">
      <c r="A35" s="8" t="n"/>
      <c r="B35" s="7" t="n"/>
      <c r="C35" s="7" t="n"/>
      <c r="D35" s="7" t="n"/>
      <c r="E35" s="7" t="n"/>
      <c r="F35" s="7" t="n"/>
      <c r="G35" s="7" t="n"/>
      <c r="H35" s="7" t="n"/>
      <c r="I35" s="12">
        <f>IF($A35="","",IFERROR(IF(INDEX(Sequences!$D$5:$D$204,MATCH($J35,Sequences!$M$5:$M$204,0))=0,"",$A35-INDEX(Sequences!$D$5:$D$204,MATCH($J35,Sequences!$M$5:$M$204,0))),""))</f>
        <v/>
      </c>
      <c r="J35" s="13">
        <f>IF($A35="","",$D35&amp;"|"&amp;$E35)</f>
        <v/>
      </c>
    </row>
    <row r="36">
      <c r="A36" s="8" t="n"/>
      <c r="B36" s="7" t="n"/>
      <c r="C36" s="7" t="n"/>
      <c r="D36" s="7" t="n"/>
      <c r="E36" s="7" t="n"/>
      <c r="F36" s="7" t="n"/>
      <c r="G36" s="7" t="n"/>
      <c r="H36" s="7" t="n"/>
      <c r="I36" s="12">
        <f>IF($A36="","",IFERROR(IF(INDEX(Sequences!$D$5:$D$204,MATCH($J36,Sequences!$M$5:$M$204,0))=0,"",$A36-INDEX(Sequences!$D$5:$D$204,MATCH($J36,Sequences!$M$5:$M$204,0))),""))</f>
        <v/>
      </c>
      <c r="J36" s="13">
        <f>IF($A36="","",$D36&amp;"|"&amp;$E36)</f>
        <v/>
      </c>
    </row>
    <row r="37">
      <c r="A37" s="8" t="n"/>
      <c r="B37" s="7" t="n"/>
      <c r="C37" s="7" t="n"/>
      <c r="D37" s="7" t="n"/>
      <c r="E37" s="7" t="n"/>
      <c r="F37" s="7" t="n"/>
      <c r="G37" s="7" t="n"/>
      <c r="H37" s="7" t="n"/>
      <c r="I37" s="12">
        <f>IF($A37="","",IFERROR(IF(INDEX(Sequences!$D$5:$D$204,MATCH($J37,Sequences!$M$5:$M$204,0))=0,"",$A37-INDEX(Sequences!$D$5:$D$204,MATCH($J37,Sequences!$M$5:$M$204,0))),""))</f>
        <v/>
      </c>
      <c r="J37" s="13">
        <f>IF($A37="","",$D37&amp;"|"&amp;$E37)</f>
        <v/>
      </c>
    </row>
    <row r="38">
      <c r="A38" s="8" t="n"/>
      <c r="B38" s="7" t="n"/>
      <c r="C38" s="7" t="n"/>
      <c r="D38" s="7" t="n"/>
      <c r="E38" s="7" t="n"/>
      <c r="F38" s="7" t="n"/>
      <c r="G38" s="7" t="n"/>
      <c r="H38" s="7" t="n"/>
      <c r="I38" s="12">
        <f>IF($A38="","",IFERROR(IF(INDEX(Sequences!$D$5:$D$204,MATCH($J38,Sequences!$M$5:$M$204,0))=0,"",$A38-INDEX(Sequences!$D$5:$D$204,MATCH($J38,Sequences!$M$5:$M$204,0))),""))</f>
        <v/>
      </c>
      <c r="J38" s="13">
        <f>IF($A38="","",$D38&amp;"|"&amp;$E38)</f>
        <v/>
      </c>
    </row>
    <row r="39">
      <c r="A39" s="8" t="n"/>
      <c r="B39" s="7" t="n"/>
      <c r="C39" s="7" t="n"/>
      <c r="D39" s="7" t="n"/>
      <c r="E39" s="7" t="n"/>
      <c r="F39" s="7" t="n"/>
      <c r="G39" s="7" t="n"/>
      <c r="H39" s="7" t="n"/>
      <c r="I39" s="12">
        <f>IF($A39="","",IFERROR(IF(INDEX(Sequences!$D$5:$D$204,MATCH($J39,Sequences!$M$5:$M$204,0))=0,"",$A39-INDEX(Sequences!$D$5:$D$204,MATCH($J39,Sequences!$M$5:$M$204,0))),""))</f>
        <v/>
      </c>
      <c r="J39" s="13">
        <f>IF($A39="","",$D39&amp;"|"&amp;$E39)</f>
        <v/>
      </c>
    </row>
    <row r="40">
      <c r="A40" s="8" t="n"/>
      <c r="B40" s="7" t="n"/>
      <c r="C40" s="7" t="n"/>
      <c r="D40" s="7" t="n"/>
      <c r="E40" s="7" t="n"/>
      <c r="F40" s="7" t="n"/>
      <c r="G40" s="7" t="n"/>
      <c r="H40" s="7" t="n"/>
      <c r="I40" s="12">
        <f>IF($A40="","",IFERROR(IF(INDEX(Sequences!$D$5:$D$204,MATCH($J40,Sequences!$M$5:$M$204,0))=0,"",$A40-INDEX(Sequences!$D$5:$D$204,MATCH($J40,Sequences!$M$5:$M$204,0))),""))</f>
        <v/>
      </c>
      <c r="J40" s="13">
        <f>IF($A40="","",$D40&amp;"|"&amp;$E40)</f>
        <v/>
      </c>
    </row>
    <row r="41">
      <c r="A41" s="8" t="n"/>
      <c r="B41" s="7" t="n"/>
      <c r="C41" s="7" t="n"/>
      <c r="D41" s="7" t="n"/>
      <c r="E41" s="7" t="n"/>
      <c r="F41" s="7" t="n"/>
      <c r="G41" s="7" t="n"/>
      <c r="H41" s="7" t="n"/>
      <c r="I41" s="12">
        <f>IF($A41="","",IFERROR(IF(INDEX(Sequences!$D$5:$D$204,MATCH($J41,Sequences!$M$5:$M$204,0))=0,"",$A41-INDEX(Sequences!$D$5:$D$204,MATCH($J41,Sequences!$M$5:$M$204,0))),""))</f>
        <v/>
      </c>
      <c r="J41" s="13">
        <f>IF($A41="","",$D41&amp;"|"&amp;$E41)</f>
        <v/>
      </c>
    </row>
    <row r="42">
      <c r="A42" s="8" t="n"/>
      <c r="B42" s="7" t="n"/>
      <c r="C42" s="7" t="n"/>
      <c r="D42" s="7" t="n"/>
      <c r="E42" s="7" t="n"/>
      <c r="F42" s="7" t="n"/>
      <c r="G42" s="7" t="n"/>
      <c r="H42" s="7" t="n"/>
      <c r="I42" s="12">
        <f>IF($A42="","",IFERROR(IF(INDEX(Sequences!$D$5:$D$204,MATCH($J42,Sequences!$M$5:$M$204,0))=0,"",$A42-INDEX(Sequences!$D$5:$D$204,MATCH($J42,Sequences!$M$5:$M$204,0))),""))</f>
        <v/>
      </c>
      <c r="J42" s="13">
        <f>IF($A42="","",$D42&amp;"|"&amp;$E42)</f>
        <v/>
      </c>
    </row>
    <row r="43">
      <c r="A43" s="8" t="n"/>
      <c r="B43" s="7" t="n"/>
      <c r="C43" s="7" t="n"/>
      <c r="D43" s="7" t="n"/>
      <c r="E43" s="7" t="n"/>
      <c r="F43" s="7" t="n"/>
      <c r="G43" s="7" t="n"/>
      <c r="H43" s="7" t="n"/>
      <c r="I43" s="12">
        <f>IF($A43="","",IFERROR(IF(INDEX(Sequences!$D$5:$D$204,MATCH($J43,Sequences!$M$5:$M$204,0))=0,"",$A43-INDEX(Sequences!$D$5:$D$204,MATCH($J43,Sequences!$M$5:$M$204,0))),""))</f>
        <v/>
      </c>
      <c r="J43" s="13">
        <f>IF($A43="","",$D43&amp;"|"&amp;$E43)</f>
        <v/>
      </c>
    </row>
    <row r="44">
      <c r="A44" s="8" t="n"/>
      <c r="B44" s="7" t="n"/>
      <c r="C44" s="7" t="n"/>
      <c r="D44" s="7" t="n"/>
      <c r="E44" s="7" t="n"/>
      <c r="F44" s="7" t="n"/>
      <c r="G44" s="7" t="n"/>
      <c r="H44" s="7" t="n"/>
      <c r="I44" s="12">
        <f>IF($A44="","",IFERROR(IF(INDEX(Sequences!$D$5:$D$204,MATCH($J44,Sequences!$M$5:$M$204,0))=0,"",$A44-INDEX(Sequences!$D$5:$D$204,MATCH($J44,Sequences!$M$5:$M$204,0))),""))</f>
        <v/>
      </c>
      <c r="J44" s="13">
        <f>IF($A44="","",$D44&amp;"|"&amp;$E44)</f>
        <v/>
      </c>
    </row>
    <row r="45">
      <c r="A45" s="8" t="n"/>
      <c r="B45" s="7" t="n"/>
      <c r="C45" s="7" t="n"/>
      <c r="D45" s="7" t="n"/>
      <c r="E45" s="7" t="n"/>
      <c r="F45" s="7" t="n"/>
      <c r="G45" s="7" t="n"/>
      <c r="H45" s="7" t="n"/>
      <c r="I45" s="12">
        <f>IF($A45="","",IFERROR(IF(INDEX(Sequences!$D$5:$D$204,MATCH($J45,Sequences!$M$5:$M$204,0))=0,"",$A45-INDEX(Sequences!$D$5:$D$204,MATCH($J45,Sequences!$M$5:$M$204,0))),""))</f>
        <v/>
      </c>
      <c r="J45" s="13">
        <f>IF($A45="","",$D45&amp;"|"&amp;$E45)</f>
        <v/>
      </c>
    </row>
    <row r="46">
      <c r="A46" s="8" t="n"/>
      <c r="B46" s="7" t="n"/>
      <c r="C46" s="7" t="n"/>
      <c r="D46" s="7" t="n"/>
      <c r="E46" s="7" t="n"/>
      <c r="F46" s="7" t="n"/>
      <c r="G46" s="7" t="n"/>
      <c r="H46" s="7" t="n"/>
      <c r="I46" s="12">
        <f>IF($A46="","",IFERROR(IF(INDEX(Sequences!$D$5:$D$204,MATCH($J46,Sequences!$M$5:$M$204,0))=0,"",$A46-INDEX(Sequences!$D$5:$D$204,MATCH($J46,Sequences!$M$5:$M$204,0))),""))</f>
        <v/>
      </c>
      <c r="J46" s="13">
        <f>IF($A46="","",$D46&amp;"|"&amp;$E46)</f>
        <v/>
      </c>
    </row>
    <row r="47">
      <c r="A47" s="8" t="n"/>
      <c r="B47" s="7" t="n"/>
      <c r="C47" s="7" t="n"/>
      <c r="D47" s="7" t="n"/>
      <c r="E47" s="7" t="n"/>
      <c r="F47" s="7" t="n"/>
      <c r="G47" s="7" t="n"/>
      <c r="H47" s="7" t="n"/>
      <c r="I47" s="12">
        <f>IF($A47="","",IFERROR(IF(INDEX(Sequences!$D$5:$D$204,MATCH($J47,Sequences!$M$5:$M$204,0))=0,"",$A47-INDEX(Sequences!$D$5:$D$204,MATCH($J47,Sequences!$M$5:$M$204,0))),""))</f>
        <v/>
      </c>
      <c r="J47" s="13">
        <f>IF($A47="","",$D47&amp;"|"&amp;$E47)</f>
        <v/>
      </c>
    </row>
    <row r="48">
      <c r="A48" s="8" t="n"/>
      <c r="B48" s="7" t="n"/>
      <c r="C48" s="7" t="n"/>
      <c r="D48" s="7" t="n"/>
      <c r="E48" s="7" t="n"/>
      <c r="F48" s="7" t="n"/>
      <c r="G48" s="7" t="n"/>
      <c r="H48" s="7" t="n"/>
      <c r="I48" s="12">
        <f>IF($A48="","",IFERROR(IF(INDEX(Sequences!$D$5:$D$204,MATCH($J48,Sequences!$M$5:$M$204,0))=0,"",$A48-INDEX(Sequences!$D$5:$D$204,MATCH($J48,Sequences!$M$5:$M$204,0))),""))</f>
        <v/>
      </c>
      <c r="J48" s="13">
        <f>IF($A48="","",$D48&amp;"|"&amp;$E48)</f>
        <v/>
      </c>
    </row>
    <row r="49">
      <c r="A49" s="8" t="n"/>
      <c r="B49" s="7" t="n"/>
      <c r="C49" s="7" t="n"/>
      <c r="D49" s="7" t="n"/>
      <c r="E49" s="7" t="n"/>
      <c r="F49" s="7" t="n"/>
      <c r="G49" s="7" t="n"/>
      <c r="H49" s="7" t="n"/>
      <c r="I49" s="12">
        <f>IF($A49="","",IFERROR(IF(INDEX(Sequences!$D$5:$D$204,MATCH($J49,Sequences!$M$5:$M$204,0))=0,"",$A49-INDEX(Sequences!$D$5:$D$204,MATCH($J49,Sequences!$M$5:$M$204,0))),""))</f>
        <v/>
      </c>
      <c r="J49" s="13">
        <f>IF($A49="","",$D49&amp;"|"&amp;$E49)</f>
        <v/>
      </c>
    </row>
    <row r="50">
      <c r="A50" s="8" t="n"/>
      <c r="B50" s="7" t="n"/>
      <c r="C50" s="7" t="n"/>
      <c r="D50" s="7" t="n"/>
      <c r="E50" s="7" t="n"/>
      <c r="F50" s="7" t="n"/>
      <c r="G50" s="7" t="n"/>
      <c r="H50" s="7" t="n"/>
      <c r="I50" s="12">
        <f>IF($A50="","",IFERROR(IF(INDEX(Sequences!$D$5:$D$204,MATCH($J50,Sequences!$M$5:$M$204,0))=0,"",$A50-INDEX(Sequences!$D$5:$D$204,MATCH($J50,Sequences!$M$5:$M$204,0))),""))</f>
        <v/>
      </c>
      <c r="J50" s="13">
        <f>IF($A50="","",$D50&amp;"|"&amp;$E50)</f>
        <v/>
      </c>
    </row>
    <row r="51">
      <c r="A51" s="8" t="n"/>
      <c r="B51" s="7" t="n"/>
      <c r="C51" s="7" t="n"/>
      <c r="D51" s="7" t="n"/>
      <c r="E51" s="7" t="n"/>
      <c r="F51" s="7" t="n"/>
      <c r="G51" s="7" t="n"/>
      <c r="H51" s="7" t="n"/>
      <c r="I51" s="12">
        <f>IF($A51="","",IFERROR(IF(INDEX(Sequences!$D$5:$D$204,MATCH($J51,Sequences!$M$5:$M$204,0))=0,"",$A51-INDEX(Sequences!$D$5:$D$204,MATCH($J51,Sequences!$M$5:$M$204,0))),""))</f>
        <v/>
      </c>
      <c r="J51" s="13">
        <f>IF($A51="","",$D51&amp;"|"&amp;$E51)</f>
        <v/>
      </c>
    </row>
    <row r="52">
      <c r="A52" s="8" t="n"/>
      <c r="B52" s="7" t="n"/>
      <c r="C52" s="7" t="n"/>
      <c r="D52" s="7" t="n"/>
      <c r="E52" s="7" t="n"/>
      <c r="F52" s="7" t="n"/>
      <c r="G52" s="7" t="n"/>
      <c r="H52" s="7" t="n"/>
      <c r="I52" s="12">
        <f>IF($A52="","",IFERROR(IF(INDEX(Sequences!$D$5:$D$204,MATCH($J52,Sequences!$M$5:$M$204,0))=0,"",$A52-INDEX(Sequences!$D$5:$D$204,MATCH($J52,Sequences!$M$5:$M$204,0))),""))</f>
        <v/>
      </c>
      <c r="J52" s="13">
        <f>IF($A52="","",$D52&amp;"|"&amp;$E52)</f>
        <v/>
      </c>
    </row>
    <row r="53">
      <c r="A53" s="8" t="n"/>
      <c r="B53" s="7" t="n"/>
      <c r="C53" s="7" t="n"/>
      <c r="D53" s="7" t="n"/>
      <c r="E53" s="7" t="n"/>
      <c r="F53" s="7" t="n"/>
      <c r="G53" s="7" t="n"/>
      <c r="H53" s="7" t="n"/>
      <c r="I53" s="12">
        <f>IF($A53="","",IFERROR(IF(INDEX(Sequences!$D$5:$D$204,MATCH($J53,Sequences!$M$5:$M$204,0))=0,"",$A53-INDEX(Sequences!$D$5:$D$204,MATCH($J53,Sequences!$M$5:$M$204,0))),""))</f>
        <v/>
      </c>
      <c r="J53" s="13">
        <f>IF($A53="","",$D53&amp;"|"&amp;$E53)</f>
        <v/>
      </c>
    </row>
    <row r="54">
      <c r="A54" s="8" t="n"/>
      <c r="B54" s="7" t="n"/>
      <c r="C54" s="7" t="n"/>
      <c r="D54" s="7" t="n"/>
      <c r="E54" s="7" t="n"/>
      <c r="F54" s="7" t="n"/>
      <c r="G54" s="7" t="n"/>
      <c r="H54" s="7" t="n"/>
      <c r="I54" s="12">
        <f>IF($A54="","",IFERROR(IF(INDEX(Sequences!$D$5:$D$204,MATCH($J54,Sequences!$M$5:$M$204,0))=0,"",$A54-INDEX(Sequences!$D$5:$D$204,MATCH($J54,Sequences!$M$5:$M$204,0))),""))</f>
        <v/>
      </c>
      <c r="J54" s="13">
        <f>IF($A54="","",$D54&amp;"|"&amp;$E54)</f>
        <v/>
      </c>
    </row>
    <row r="55">
      <c r="A55" s="8" t="n"/>
      <c r="B55" s="7" t="n"/>
      <c r="C55" s="7" t="n"/>
      <c r="D55" s="7" t="n"/>
      <c r="E55" s="7" t="n"/>
      <c r="F55" s="7" t="n"/>
      <c r="G55" s="7" t="n"/>
      <c r="H55" s="7" t="n"/>
      <c r="I55" s="12">
        <f>IF($A55="","",IFERROR(IF(INDEX(Sequences!$D$5:$D$204,MATCH($J55,Sequences!$M$5:$M$204,0))=0,"",$A55-INDEX(Sequences!$D$5:$D$204,MATCH($J55,Sequences!$M$5:$M$204,0))),""))</f>
        <v/>
      </c>
      <c r="J55" s="13">
        <f>IF($A55="","",$D55&amp;"|"&amp;$E55)</f>
        <v/>
      </c>
    </row>
    <row r="56">
      <c r="A56" s="8" t="n"/>
      <c r="B56" s="7" t="n"/>
      <c r="C56" s="7" t="n"/>
      <c r="D56" s="7" t="n"/>
      <c r="E56" s="7" t="n"/>
      <c r="F56" s="7" t="n"/>
      <c r="G56" s="7" t="n"/>
      <c r="H56" s="7" t="n"/>
      <c r="I56" s="12">
        <f>IF($A56="","",IFERROR(IF(INDEX(Sequences!$D$5:$D$204,MATCH($J56,Sequences!$M$5:$M$204,0))=0,"",$A56-INDEX(Sequences!$D$5:$D$204,MATCH($J56,Sequences!$M$5:$M$204,0))),""))</f>
        <v/>
      </c>
      <c r="J56" s="13">
        <f>IF($A56="","",$D56&amp;"|"&amp;$E56)</f>
        <v/>
      </c>
    </row>
    <row r="57">
      <c r="A57" s="8" t="n"/>
      <c r="B57" s="7" t="n"/>
      <c r="C57" s="7" t="n"/>
      <c r="D57" s="7" t="n"/>
      <c r="E57" s="7" t="n"/>
      <c r="F57" s="7" t="n"/>
      <c r="G57" s="7" t="n"/>
      <c r="H57" s="7" t="n"/>
      <c r="I57" s="12">
        <f>IF($A57="","",IFERROR(IF(INDEX(Sequences!$D$5:$D$204,MATCH($J57,Sequences!$M$5:$M$204,0))=0,"",$A57-INDEX(Sequences!$D$5:$D$204,MATCH($J57,Sequences!$M$5:$M$204,0))),""))</f>
        <v/>
      </c>
      <c r="J57" s="13">
        <f>IF($A57="","",$D57&amp;"|"&amp;$E57)</f>
        <v/>
      </c>
    </row>
    <row r="58">
      <c r="A58" s="8" t="n"/>
      <c r="B58" s="7" t="n"/>
      <c r="C58" s="7" t="n"/>
      <c r="D58" s="7" t="n"/>
      <c r="E58" s="7" t="n"/>
      <c r="F58" s="7" t="n"/>
      <c r="G58" s="7" t="n"/>
      <c r="H58" s="7" t="n"/>
      <c r="I58" s="12">
        <f>IF($A58="","",IFERROR(IF(INDEX(Sequences!$D$5:$D$204,MATCH($J58,Sequences!$M$5:$M$204,0))=0,"",$A58-INDEX(Sequences!$D$5:$D$204,MATCH($J58,Sequences!$M$5:$M$204,0))),""))</f>
        <v/>
      </c>
      <c r="J58" s="13">
        <f>IF($A58="","",$D58&amp;"|"&amp;$E58)</f>
        <v/>
      </c>
    </row>
    <row r="59">
      <c r="A59" s="8" t="n"/>
      <c r="B59" s="7" t="n"/>
      <c r="C59" s="7" t="n"/>
      <c r="D59" s="7" t="n"/>
      <c r="E59" s="7" t="n"/>
      <c r="F59" s="7" t="n"/>
      <c r="G59" s="7" t="n"/>
      <c r="H59" s="7" t="n"/>
      <c r="I59" s="12">
        <f>IF($A59="","",IFERROR(IF(INDEX(Sequences!$D$5:$D$204,MATCH($J59,Sequences!$M$5:$M$204,0))=0,"",$A59-INDEX(Sequences!$D$5:$D$204,MATCH($J59,Sequences!$M$5:$M$204,0))),""))</f>
        <v/>
      </c>
      <c r="J59" s="13">
        <f>IF($A59="","",$D59&amp;"|"&amp;$E59)</f>
        <v/>
      </c>
    </row>
    <row r="60">
      <c r="A60" s="8" t="n"/>
      <c r="B60" s="7" t="n"/>
      <c r="C60" s="7" t="n"/>
      <c r="D60" s="7" t="n"/>
      <c r="E60" s="7" t="n"/>
      <c r="F60" s="7" t="n"/>
      <c r="G60" s="7" t="n"/>
      <c r="H60" s="7" t="n"/>
      <c r="I60" s="12">
        <f>IF($A60="","",IFERROR(IF(INDEX(Sequences!$D$5:$D$204,MATCH($J60,Sequences!$M$5:$M$204,0))=0,"",$A60-INDEX(Sequences!$D$5:$D$204,MATCH($J60,Sequences!$M$5:$M$204,0))),""))</f>
        <v/>
      </c>
      <c r="J60" s="13">
        <f>IF($A60="","",$D60&amp;"|"&amp;$E60)</f>
        <v/>
      </c>
    </row>
    <row r="61">
      <c r="A61" s="8" t="n"/>
      <c r="B61" s="7" t="n"/>
      <c r="C61" s="7" t="n"/>
      <c r="D61" s="7" t="n"/>
      <c r="E61" s="7" t="n"/>
      <c r="F61" s="7" t="n"/>
      <c r="G61" s="7" t="n"/>
      <c r="H61" s="7" t="n"/>
      <c r="I61" s="12">
        <f>IF($A61="","",IFERROR(IF(INDEX(Sequences!$D$5:$D$204,MATCH($J61,Sequences!$M$5:$M$204,0))=0,"",$A61-INDEX(Sequences!$D$5:$D$204,MATCH($J61,Sequences!$M$5:$M$204,0))),""))</f>
        <v/>
      </c>
      <c r="J61" s="13">
        <f>IF($A61="","",$D61&amp;"|"&amp;$E61)</f>
        <v/>
      </c>
    </row>
    <row r="62">
      <c r="A62" s="8" t="n"/>
      <c r="B62" s="7" t="n"/>
      <c r="C62" s="7" t="n"/>
      <c r="D62" s="7" t="n"/>
      <c r="E62" s="7" t="n"/>
      <c r="F62" s="7" t="n"/>
      <c r="G62" s="7" t="n"/>
      <c r="H62" s="7" t="n"/>
      <c r="I62" s="12">
        <f>IF($A62="","",IFERROR(IF(INDEX(Sequences!$D$5:$D$204,MATCH($J62,Sequences!$M$5:$M$204,0))=0,"",$A62-INDEX(Sequences!$D$5:$D$204,MATCH($J62,Sequences!$M$5:$M$204,0))),""))</f>
        <v/>
      </c>
      <c r="J62" s="13">
        <f>IF($A62="","",$D62&amp;"|"&amp;$E62)</f>
        <v/>
      </c>
    </row>
    <row r="63">
      <c r="A63" s="8" t="n"/>
      <c r="B63" s="7" t="n"/>
      <c r="C63" s="7" t="n"/>
      <c r="D63" s="7" t="n"/>
      <c r="E63" s="7" t="n"/>
      <c r="F63" s="7" t="n"/>
      <c r="G63" s="7" t="n"/>
      <c r="H63" s="7" t="n"/>
      <c r="I63" s="12">
        <f>IF($A63="","",IFERROR(IF(INDEX(Sequences!$D$5:$D$204,MATCH($J63,Sequences!$M$5:$M$204,0))=0,"",$A63-INDEX(Sequences!$D$5:$D$204,MATCH($J63,Sequences!$M$5:$M$204,0))),""))</f>
        <v/>
      </c>
      <c r="J63" s="13">
        <f>IF($A63="","",$D63&amp;"|"&amp;$E63)</f>
        <v/>
      </c>
    </row>
    <row r="64">
      <c r="A64" s="8" t="n"/>
      <c r="B64" s="7" t="n"/>
      <c r="C64" s="7" t="n"/>
      <c r="D64" s="7" t="n"/>
      <c r="E64" s="7" t="n"/>
      <c r="F64" s="7" t="n"/>
      <c r="G64" s="7" t="n"/>
      <c r="H64" s="7" t="n"/>
      <c r="I64" s="12">
        <f>IF($A64="","",IFERROR(IF(INDEX(Sequences!$D$5:$D$204,MATCH($J64,Sequences!$M$5:$M$204,0))=0,"",$A64-INDEX(Sequences!$D$5:$D$204,MATCH($J64,Sequences!$M$5:$M$204,0))),""))</f>
        <v/>
      </c>
      <c r="J64" s="13">
        <f>IF($A64="","",$D64&amp;"|"&amp;$E64)</f>
        <v/>
      </c>
    </row>
    <row r="65">
      <c r="A65" s="8" t="n"/>
      <c r="B65" s="7" t="n"/>
      <c r="C65" s="7" t="n"/>
      <c r="D65" s="7" t="n"/>
      <c r="E65" s="7" t="n"/>
      <c r="F65" s="7" t="n"/>
      <c r="G65" s="7" t="n"/>
      <c r="H65" s="7" t="n"/>
      <c r="I65" s="12">
        <f>IF($A65="","",IFERROR(IF(INDEX(Sequences!$D$5:$D$204,MATCH($J65,Sequences!$M$5:$M$204,0))=0,"",$A65-INDEX(Sequences!$D$5:$D$204,MATCH($J65,Sequences!$M$5:$M$204,0))),""))</f>
        <v/>
      </c>
      <c r="J65" s="13">
        <f>IF($A65="","",$D65&amp;"|"&amp;$E65)</f>
        <v/>
      </c>
    </row>
    <row r="66">
      <c r="A66" s="8" t="n"/>
      <c r="B66" s="7" t="n"/>
      <c r="C66" s="7" t="n"/>
      <c r="D66" s="7" t="n"/>
      <c r="E66" s="7" t="n"/>
      <c r="F66" s="7" t="n"/>
      <c r="G66" s="7" t="n"/>
      <c r="H66" s="7" t="n"/>
      <c r="I66" s="12">
        <f>IF($A66="","",IFERROR(IF(INDEX(Sequences!$D$5:$D$204,MATCH($J66,Sequences!$M$5:$M$204,0))=0,"",$A66-INDEX(Sequences!$D$5:$D$204,MATCH($J66,Sequences!$M$5:$M$204,0))),""))</f>
        <v/>
      </c>
      <c r="J66" s="13">
        <f>IF($A66="","",$D66&amp;"|"&amp;$E66)</f>
        <v/>
      </c>
    </row>
    <row r="67">
      <c r="A67" s="8" t="n"/>
      <c r="B67" s="7" t="n"/>
      <c r="C67" s="7" t="n"/>
      <c r="D67" s="7" t="n"/>
      <c r="E67" s="7" t="n"/>
      <c r="F67" s="7" t="n"/>
      <c r="G67" s="7" t="n"/>
      <c r="H67" s="7" t="n"/>
      <c r="I67" s="12">
        <f>IF($A67="","",IFERROR(IF(INDEX(Sequences!$D$5:$D$204,MATCH($J67,Sequences!$M$5:$M$204,0))=0,"",$A67-INDEX(Sequences!$D$5:$D$204,MATCH($J67,Sequences!$M$5:$M$204,0))),""))</f>
        <v/>
      </c>
      <c r="J67" s="13">
        <f>IF($A67="","",$D67&amp;"|"&amp;$E67)</f>
        <v/>
      </c>
    </row>
    <row r="68">
      <c r="A68" s="8" t="n"/>
      <c r="B68" s="7" t="n"/>
      <c r="C68" s="7" t="n"/>
      <c r="D68" s="7" t="n"/>
      <c r="E68" s="7" t="n"/>
      <c r="F68" s="7" t="n"/>
      <c r="G68" s="7" t="n"/>
      <c r="H68" s="7" t="n"/>
      <c r="I68" s="12">
        <f>IF($A68="","",IFERROR(IF(INDEX(Sequences!$D$5:$D$204,MATCH($J68,Sequences!$M$5:$M$204,0))=0,"",$A68-INDEX(Sequences!$D$5:$D$204,MATCH($J68,Sequences!$M$5:$M$204,0))),""))</f>
        <v/>
      </c>
      <c r="J68" s="13">
        <f>IF($A68="","",$D68&amp;"|"&amp;$E68)</f>
        <v/>
      </c>
    </row>
    <row r="69">
      <c r="A69" s="8" t="n"/>
      <c r="B69" s="7" t="n"/>
      <c r="C69" s="7" t="n"/>
      <c r="D69" s="7" t="n"/>
      <c r="E69" s="7" t="n"/>
      <c r="F69" s="7" t="n"/>
      <c r="G69" s="7" t="n"/>
      <c r="H69" s="7" t="n"/>
      <c r="I69" s="12">
        <f>IF($A69="","",IFERROR(IF(INDEX(Sequences!$D$5:$D$204,MATCH($J69,Sequences!$M$5:$M$204,0))=0,"",$A69-INDEX(Sequences!$D$5:$D$204,MATCH($J69,Sequences!$M$5:$M$204,0))),""))</f>
        <v/>
      </c>
      <c r="J69" s="13">
        <f>IF($A69="","",$D69&amp;"|"&amp;$E69)</f>
        <v/>
      </c>
    </row>
    <row r="70">
      <c r="A70" s="8" t="n"/>
      <c r="B70" s="7" t="n"/>
      <c r="C70" s="7" t="n"/>
      <c r="D70" s="7" t="n"/>
      <c r="E70" s="7" t="n"/>
      <c r="F70" s="7" t="n"/>
      <c r="G70" s="7" t="n"/>
      <c r="H70" s="7" t="n"/>
      <c r="I70" s="12">
        <f>IF($A70="","",IFERROR(IF(INDEX(Sequences!$D$5:$D$204,MATCH($J70,Sequences!$M$5:$M$204,0))=0,"",$A70-INDEX(Sequences!$D$5:$D$204,MATCH($J70,Sequences!$M$5:$M$204,0))),""))</f>
        <v/>
      </c>
      <c r="J70" s="13">
        <f>IF($A70="","",$D70&amp;"|"&amp;$E70)</f>
        <v/>
      </c>
    </row>
    <row r="71">
      <c r="A71" s="8" t="n"/>
      <c r="B71" s="7" t="n"/>
      <c r="C71" s="7" t="n"/>
      <c r="D71" s="7" t="n"/>
      <c r="E71" s="7" t="n"/>
      <c r="F71" s="7" t="n"/>
      <c r="G71" s="7" t="n"/>
      <c r="H71" s="7" t="n"/>
      <c r="I71" s="12">
        <f>IF($A71="","",IFERROR(IF(INDEX(Sequences!$D$5:$D$204,MATCH($J71,Sequences!$M$5:$M$204,0))=0,"",$A71-INDEX(Sequences!$D$5:$D$204,MATCH($J71,Sequences!$M$5:$M$204,0))),""))</f>
        <v/>
      </c>
      <c r="J71" s="13">
        <f>IF($A71="","",$D71&amp;"|"&amp;$E71)</f>
        <v/>
      </c>
    </row>
    <row r="72">
      <c r="A72" s="8" t="n"/>
      <c r="B72" s="7" t="n"/>
      <c r="C72" s="7" t="n"/>
      <c r="D72" s="7" t="n"/>
      <c r="E72" s="7" t="n"/>
      <c r="F72" s="7" t="n"/>
      <c r="G72" s="7" t="n"/>
      <c r="H72" s="7" t="n"/>
      <c r="I72" s="12">
        <f>IF($A72="","",IFERROR(IF(INDEX(Sequences!$D$5:$D$204,MATCH($J72,Sequences!$M$5:$M$204,0))=0,"",$A72-INDEX(Sequences!$D$5:$D$204,MATCH($J72,Sequences!$M$5:$M$204,0))),""))</f>
        <v/>
      </c>
      <c r="J72" s="13">
        <f>IF($A72="","",$D72&amp;"|"&amp;$E72)</f>
        <v/>
      </c>
    </row>
    <row r="73">
      <c r="A73" s="8" t="n"/>
      <c r="B73" s="7" t="n"/>
      <c r="C73" s="7" t="n"/>
      <c r="D73" s="7" t="n"/>
      <c r="E73" s="7" t="n"/>
      <c r="F73" s="7" t="n"/>
      <c r="G73" s="7" t="n"/>
      <c r="H73" s="7" t="n"/>
      <c r="I73" s="12">
        <f>IF($A73="","",IFERROR(IF(INDEX(Sequences!$D$5:$D$204,MATCH($J73,Sequences!$M$5:$M$204,0))=0,"",$A73-INDEX(Sequences!$D$5:$D$204,MATCH($J73,Sequences!$M$5:$M$204,0))),""))</f>
        <v/>
      </c>
      <c r="J73" s="13">
        <f>IF($A73="","",$D73&amp;"|"&amp;$E73)</f>
        <v/>
      </c>
    </row>
    <row r="74">
      <c r="A74" s="8" t="n"/>
      <c r="B74" s="7" t="n"/>
      <c r="C74" s="7" t="n"/>
      <c r="D74" s="7" t="n"/>
      <c r="E74" s="7" t="n"/>
      <c r="F74" s="7" t="n"/>
      <c r="G74" s="7" t="n"/>
      <c r="H74" s="7" t="n"/>
      <c r="I74" s="12">
        <f>IF($A74="","",IFERROR(IF(INDEX(Sequences!$D$5:$D$204,MATCH($J74,Sequences!$M$5:$M$204,0))=0,"",$A74-INDEX(Sequences!$D$5:$D$204,MATCH($J74,Sequences!$M$5:$M$204,0))),""))</f>
        <v/>
      </c>
      <c r="J74" s="13">
        <f>IF($A74="","",$D74&amp;"|"&amp;$E74)</f>
        <v/>
      </c>
    </row>
    <row r="75">
      <c r="A75" s="8" t="n"/>
      <c r="B75" s="7" t="n"/>
      <c r="C75" s="7" t="n"/>
      <c r="D75" s="7" t="n"/>
      <c r="E75" s="7" t="n"/>
      <c r="F75" s="7" t="n"/>
      <c r="G75" s="7" t="n"/>
      <c r="H75" s="7" t="n"/>
      <c r="I75" s="12">
        <f>IF($A75="","",IFERROR(IF(INDEX(Sequences!$D$5:$D$204,MATCH($J75,Sequences!$M$5:$M$204,0))=0,"",$A75-INDEX(Sequences!$D$5:$D$204,MATCH($J75,Sequences!$M$5:$M$204,0))),""))</f>
        <v/>
      </c>
      <c r="J75" s="13">
        <f>IF($A75="","",$D75&amp;"|"&amp;$E75)</f>
        <v/>
      </c>
    </row>
    <row r="76">
      <c r="A76" s="8" t="n"/>
      <c r="B76" s="7" t="n"/>
      <c r="C76" s="7" t="n"/>
      <c r="D76" s="7" t="n"/>
      <c r="E76" s="7" t="n"/>
      <c r="F76" s="7" t="n"/>
      <c r="G76" s="7" t="n"/>
      <c r="H76" s="7" t="n"/>
      <c r="I76" s="12">
        <f>IF($A76="","",IFERROR(IF(INDEX(Sequences!$D$5:$D$204,MATCH($J76,Sequences!$M$5:$M$204,0))=0,"",$A76-INDEX(Sequences!$D$5:$D$204,MATCH($J76,Sequences!$M$5:$M$204,0))),""))</f>
        <v/>
      </c>
      <c r="J76" s="13">
        <f>IF($A76="","",$D76&amp;"|"&amp;$E76)</f>
        <v/>
      </c>
    </row>
    <row r="77">
      <c r="A77" s="8" t="n"/>
      <c r="B77" s="7" t="n"/>
      <c r="C77" s="7" t="n"/>
      <c r="D77" s="7" t="n"/>
      <c r="E77" s="7" t="n"/>
      <c r="F77" s="7" t="n"/>
      <c r="G77" s="7" t="n"/>
      <c r="H77" s="7" t="n"/>
      <c r="I77" s="12">
        <f>IF($A77="","",IFERROR(IF(INDEX(Sequences!$D$5:$D$204,MATCH($J77,Sequences!$M$5:$M$204,0))=0,"",$A77-INDEX(Sequences!$D$5:$D$204,MATCH($J77,Sequences!$M$5:$M$204,0))),""))</f>
        <v/>
      </c>
      <c r="J77" s="13">
        <f>IF($A77="","",$D77&amp;"|"&amp;$E77)</f>
        <v/>
      </c>
    </row>
    <row r="78">
      <c r="A78" s="8" t="n"/>
      <c r="B78" s="7" t="n"/>
      <c r="C78" s="7" t="n"/>
      <c r="D78" s="7" t="n"/>
      <c r="E78" s="7" t="n"/>
      <c r="F78" s="7" t="n"/>
      <c r="G78" s="7" t="n"/>
      <c r="H78" s="7" t="n"/>
      <c r="I78" s="12">
        <f>IF($A78="","",IFERROR(IF(INDEX(Sequences!$D$5:$D$204,MATCH($J78,Sequences!$M$5:$M$204,0))=0,"",$A78-INDEX(Sequences!$D$5:$D$204,MATCH($J78,Sequences!$M$5:$M$204,0))),""))</f>
        <v/>
      </c>
      <c r="J78" s="13">
        <f>IF($A78="","",$D78&amp;"|"&amp;$E78)</f>
        <v/>
      </c>
    </row>
    <row r="79">
      <c r="A79" s="8" t="n"/>
      <c r="B79" s="7" t="n"/>
      <c r="C79" s="7" t="n"/>
      <c r="D79" s="7" t="n"/>
      <c r="E79" s="7" t="n"/>
      <c r="F79" s="7" t="n"/>
      <c r="G79" s="7" t="n"/>
      <c r="H79" s="7" t="n"/>
      <c r="I79" s="12">
        <f>IF($A79="","",IFERROR(IF(INDEX(Sequences!$D$5:$D$204,MATCH($J79,Sequences!$M$5:$M$204,0))=0,"",$A79-INDEX(Sequences!$D$5:$D$204,MATCH($J79,Sequences!$M$5:$M$204,0))),""))</f>
        <v/>
      </c>
      <c r="J79" s="13">
        <f>IF($A79="","",$D79&amp;"|"&amp;$E79)</f>
        <v/>
      </c>
    </row>
    <row r="80">
      <c r="A80" s="8" t="n"/>
      <c r="B80" s="7" t="n"/>
      <c r="C80" s="7" t="n"/>
      <c r="D80" s="7" t="n"/>
      <c r="E80" s="7" t="n"/>
      <c r="F80" s="7" t="n"/>
      <c r="G80" s="7" t="n"/>
      <c r="H80" s="7" t="n"/>
      <c r="I80" s="12">
        <f>IF($A80="","",IFERROR(IF(INDEX(Sequences!$D$5:$D$204,MATCH($J80,Sequences!$M$5:$M$204,0))=0,"",$A80-INDEX(Sequences!$D$5:$D$204,MATCH($J80,Sequences!$M$5:$M$204,0))),""))</f>
        <v/>
      </c>
      <c r="J80" s="13">
        <f>IF($A80="","",$D80&amp;"|"&amp;$E80)</f>
        <v/>
      </c>
    </row>
    <row r="81">
      <c r="A81" s="8" t="n"/>
      <c r="B81" s="7" t="n"/>
      <c r="C81" s="7" t="n"/>
      <c r="D81" s="7" t="n"/>
      <c r="E81" s="7" t="n"/>
      <c r="F81" s="7" t="n"/>
      <c r="G81" s="7" t="n"/>
      <c r="H81" s="7" t="n"/>
      <c r="I81" s="12">
        <f>IF($A81="","",IFERROR(IF(INDEX(Sequences!$D$5:$D$204,MATCH($J81,Sequences!$M$5:$M$204,0))=0,"",$A81-INDEX(Sequences!$D$5:$D$204,MATCH($J81,Sequences!$M$5:$M$204,0))),""))</f>
        <v/>
      </c>
      <c r="J81" s="13">
        <f>IF($A81="","",$D81&amp;"|"&amp;$E81)</f>
        <v/>
      </c>
    </row>
    <row r="82">
      <c r="A82" s="8" t="n"/>
      <c r="B82" s="7" t="n"/>
      <c r="C82" s="7" t="n"/>
      <c r="D82" s="7" t="n"/>
      <c r="E82" s="7" t="n"/>
      <c r="F82" s="7" t="n"/>
      <c r="G82" s="7" t="n"/>
      <c r="H82" s="7" t="n"/>
      <c r="I82" s="12">
        <f>IF($A82="","",IFERROR(IF(INDEX(Sequences!$D$5:$D$204,MATCH($J82,Sequences!$M$5:$M$204,0))=0,"",$A82-INDEX(Sequences!$D$5:$D$204,MATCH($J82,Sequences!$M$5:$M$204,0))),""))</f>
        <v/>
      </c>
      <c r="J82" s="13">
        <f>IF($A82="","",$D82&amp;"|"&amp;$E82)</f>
        <v/>
      </c>
    </row>
    <row r="83">
      <c r="A83" s="8" t="n"/>
      <c r="B83" s="7" t="n"/>
      <c r="C83" s="7" t="n"/>
      <c r="D83" s="7" t="n"/>
      <c r="E83" s="7" t="n"/>
      <c r="F83" s="7" t="n"/>
      <c r="G83" s="7" t="n"/>
      <c r="H83" s="7" t="n"/>
      <c r="I83" s="12">
        <f>IF($A83="","",IFERROR(IF(INDEX(Sequences!$D$5:$D$204,MATCH($J83,Sequences!$M$5:$M$204,0))=0,"",$A83-INDEX(Sequences!$D$5:$D$204,MATCH($J83,Sequences!$M$5:$M$204,0))),""))</f>
        <v/>
      </c>
      <c r="J83" s="13">
        <f>IF($A83="","",$D83&amp;"|"&amp;$E83)</f>
        <v/>
      </c>
    </row>
    <row r="84">
      <c r="A84" s="8" t="n"/>
      <c r="B84" s="7" t="n"/>
      <c r="C84" s="7" t="n"/>
      <c r="D84" s="7" t="n"/>
      <c r="E84" s="7" t="n"/>
      <c r="F84" s="7" t="n"/>
      <c r="G84" s="7" t="n"/>
      <c r="H84" s="7" t="n"/>
      <c r="I84" s="12">
        <f>IF($A84="","",IFERROR(IF(INDEX(Sequences!$D$5:$D$204,MATCH($J84,Sequences!$M$5:$M$204,0))=0,"",$A84-INDEX(Sequences!$D$5:$D$204,MATCH($J84,Sequences!$M$5:$M$204,0))),""))</f>
        <v/>
      </c>
      <c r="J84" s="13">
        <f>IF($A84="","",$D84&amp;"|"&amp;$E84)</f>
        <v/>
      </c>
    </row>
    <row r="85">
      <c r="A85" s="8" t="n"/>
      <c r="B85" s="7" t="n"/>
      <c r="C85" s="7" t="n"/>
      <c r="D85" s="7" t="n"/>
      <c r="E85" s="7" t="n"/>
      <c r="F85" s="7" t="n"/>
      <c r="G85" s="7" t="n"/>
      <c r="H85" s="7" t="n"/>
      <c r="I85" s="12">
        <f>IF($A85="","",IFERROR(IF(INDEX(Sequences!$D$5:$D$204,MATCH($J85,Sequences!$M$5:$M$204,0))=0,"",$A85-INDEX(Sequences!$D$5:$D$204,MATCH($J85,Sequences!$M$5:$M$204,0))),""))</f>
        <v/>
      </c>
      <c r="J85" s="13">
        <f>IF($A85="","",$D85&amp;"|"&amp;$E85)</f>
        <v/>
      </c>
    </row>
    <row r="86">
      <c r="A86" s="8" t="n"/>
      <c r="B86" s="7" t="n"/>
      <c r="C86" s="7" t="n"/>
      <c r="D86" s="7" t="n"/>
      <c r="E86" s="7" t="n"/>
      <c r="F86" s="7" t="n"/>
      <c r="G86" s="7" t="n"/>
      <c r="H86" s="7" t="n"/>
      <c r="I86" s="12">
        <f>IF($A86="","",IFERROR(IF(INDEX(Sequences!$D$5:$D$204,MATCH($J86,Sequences!$M$5:$M$204,0))=0,"",$A86-INDEX(Sequences!$D$5:$D$204,MATCH($J86,Sequences!$M$5:$M$204,0))),""))</f>
        <v/>
      </c>
      <c r="J86" s="13">
        <f>IF($A86="","",$D86&amp;"|"&amp;$E86)</f>
        <v/>
      </c>
    </row>
    <row r="87">
      <c r="A87" s="8" t="n"/>
      <c r="B87" s="7" t="n"/>
      <c r="C87" s="7" t="n"/>
      <c r="D87" s="7" t="n"/>
      <c r="E87" s="7" t="n"/>
      <c r="F87" s="7" t="n"/>
      <c r="G87" s="7" t="n"/>
      <c r="H87" s="7" t="n"/>
      <c r="I87" s="12">
        <f>IF($A87="","",IFERROR(IF(INDEX(Sequences!$D$5:$D$204,MATCH($J87,Sequences!$M$5:$M$204,0))=0,"",$A87-INDEX(Sequences!$D$5:$D$204,MATCH($J87,Sequences!$M$5:$M$204,0))),""))</f>
        <v/>
      </c>
      <c r="J87" s="13">
        <f>IF($A87="","",$D87&amp;"|"&amp;$E87)</f>
        <v/>
      </c>
    </row>
    <row r="88">
      <c r="A88" s="8" t="n"/>
      <c r="B88" s="7" t="n"/>
      <c r="C88" s="7" t="n"/>
      <c r="D88" s="7" t="n"/>
      <c r="E88" s="7" t="n"/>
      <c r="F88" s="7" t="n"/>
      <c r="G88" s="7" t="n"/>
      <c r="H88" s="7" t="n"/>
      <c r="I88" s="12">
        <f>IF($A88="","",IFERROR(IF(INDEX(Sequences!$D$5:$D$204,MATCH($J88,Sequences!$M$5:$M$204,0))=0,"",$A88-INDEX(Sequences!$D$5:$D$204,MATCH($J88,Sequences!$M$5:$M$204,0))),""))</f>
        <v/>
      </c>
      <c r="J88" s="13">
        <f>IF($A88="","",$D88&amp;"|"&amp;$E88)</f>
        <v/>
      </c>
    </row>
    <row r="89">
      <c r="A89" s="8" t="n"/>
      <c r="B89" s="7" t="n"/>
      <c r="C89" s="7" t="n"/>
      <c r="D89" s="7" t="n"/>
      <c r="E89" s="7" t="n"/>
      <c r="F89" s="7" t="n"/>
      <c r="G89" s="7" t="n"/>
      <c r="H89" s="7" t="n"/>
      <c r="I89" s="12">
        <f>IF($A89="","",IFERROR(IF(INDEX(Sequences!$D$5:$D$204,MATCH($J89,Sequences!$M$5:$M$204,0))=0,"",$A89-INDEX(Sequences!$D$5:$D$204,MATCH($J89,Sequences!$M$5:$M$204,0))),""))</f>
        <v/>
      </c>
      <c r="J89" s="13">
        <f>IF($A89="","",$D89&amp;"|"&amp;$E89)</f>
        <v/>
      </c>
    </row>
    <row r="90">
      <c r="A90" s="8" t="n"/>
      <c r="B90" s="7" t="n"/>
      <c r="C90" s="7" t="n"/>
      <c r="D90" s="7" t="n"/>
      <c r="E90" s="7" t="n"/>
      <c r="F90" s="7" t="n"/>
      <c r="G90" s="7" t="n"/>
      <c r="H90" s="7" t="n"/>
      <c r="I90" s="12">
        <f>IF($A90="","",IFERROR(IF(INDEX(Sequences!$D$5:$D$204,MATCH($J90,Sequences!$M$5:$M$204,0))=0,"",$A90-INDEX(Sequences!$D$5:$D$204,MATCH($J90,Sequences!$M$5:$M$204,0))),""))</f>
        <v/>
      </c>
      <c r="J90" s="13">
        <f>IF($A90="","",$D90&amp;"|"&amp;$E90)</f>
        <v/>
      </c>
    </row>
    <row r="91">
      <c r="A91" s="8" t="n"/>
      <c r="B91" s="7" t="n"/>
      <c r="C91" s="7" t="n"/>
      <c r="D91" s="7" t="n"/>
      <c r="E91" s="7" t="n"/>
      <c r="F91" s="7" t="n"/>
      <c r="G91" s="7" t="n"/>
      <c r="H91" s="7" t="n"/>
      <c r="I91" s="12">
        <f>IF($A91="","",IFERROR(IF(INDEX(Sequences!$D$5:$D$204,MATCH($J91,Sequences!$M$5:$M$204,0))=0,"",$A91-INDEX(Sequences!$D$5:$D$204,MATCH($J91,Sequences!$M$5:$M$204,0))),""))</f>
        <v/>
      </c>
      <c r="J91" s="13">
        <f>IF($A91="","",$D91&amp;"|"&amp;$E91)</f>
        <v/>
      </c>
    </row>
    <row r="92">
      <c r="A92" s="8" t="n"/>
      <c r="B92" s="7" t="n"/>
      <c r="C92" s="7" t="n"/>
      <c r="D92" s="7" t="n"/>
      <c r="E92" s="7" t="n"/>
      <c r="F92" s="7" t="n"/>
      <c r="G92" s="7" t="n"/>
      <c r="H92" s="7" t="n"/>
      <c r="I92" s="12">
        <f>IF($A92="","",IFERROR(IF(INDEX(Sequences!$D$5:$D$204,MATCH($J92,Sequences!$M$5:$M$204,0))=0,"",$A92-INDEX(Sequences!$D$5:$D$204,MATCH($J92,Sequences!$M$5:$M$204,0))),""))</f>
        <v/>
      </c>
      <c r="J92" s="13">
        <f>IF($A92="","",$D92&amp;"|"&amp;$E92)</f>
        <v/>
      </c>
    </row>
    <row r="93">
      <c r="A93" s="8" t="n"/>
      <c r="B93" s="7" t="n"/>
      <c r="C93" s="7" t="n"/>
      <c r="D93" s="7" t="n"/>
      <c r="E93" s="7" t="n"/>
      <c r="F93" s="7" t="n"/>
      <c r="G93" s="7" t="n"/>
      <c r="H93" s="7" t="n"/>
      <c r="I93" s="12">
        <f>IF($A93="","",IFERROR(IF(INDEX(Sequences!$D$5:$D$204,MATCH($J93,Sequences!$M$5:$M$204,0))=0,"",$A93-INDEX(Sequences!$D$5:$D$204,MATCH($J93,Sequences!$M$5:$M$204,0))),""))</f>
        <v/>
      </c>
      <c r="J93" s="13">
        <f>IF($A93="","",$D93&amp;"|"&amp;$E93)</f>
        <v/>
      </c>
    </row>
    <row r="94">
      <c r="A94" s="8" t="n"/>
      <c r="B94" s="7" t="n"/>
      <c r="C94" s="7" t="n"/>
      <c r="D94" s="7" t="n"/>
      <c r="E94" s="7" t="n"/>
      <c r="F94" s="7" t="n"/>
      <c r="G94" s="7" t="n"/>
      <c r="H94" s="7" t="n"/>
      <c r="I94" s="12">
        <f>IF($A94="","",IFERROR(IF(INDEX(Sequences!$D$5:$D$204,MATCH($J94,Sequences!$M$5:$M$204,0))=0,"",$A94-INDEX(Sequences!$D$5:$D$204,MATCH($J94,Sequences!$M$5:$M$204,0))),""))</f>
        <v/>
      </c>
      <c r="J94" s="13">
        <f>IF($A94="","",$D94&amp;"|"&amp;$E94)</f>
        <v/>
      </c>
    </row>
    <row r="95">
      <c r="A95" s="8" t="n"/>
      <c r="B95" s="7" t="n"/>
      <c r="C95" s="7" t="n"/>
      <c r="D95" s="7" t="n"/>
      <c r="E95" s="7" t="n"/>
      <c r="F95" s="7" t="n"/>
      <c r="G95" s="7" t="n"/>
      <c r="H95" s="7" t="n"/>
      <c r="I95" s="12">
        <f>IF($A95="","",IFERROR(IF(INDEX(Sequences!$D$5:$D$204,MATCH($J95,Sequences!$M$5:$M$204,0))=0,"",$A95-INDEX(Sequences!$D$5:$D$204,MATCH($J95,Sequences!$M$5:$M$204,0))),""))</f>
        <v/>
      </c>
      <c r="J95" s="13">
        <f>IF($A95="","",$D95&amp;"|"&amp;$E95)</f>
        <v/>
      </c>
    </row>
    <row r="96">
      <c r="A96" s="8" t="n"/>
      <c r="B96" s="7" t="n"/>
      <c r="C96" s="7" t="n"/>
      <c r="D96" s="7" t="n"/>
      <c r="E96" s="7" t="n"/>
      <c r="F96" s="7" t="n"/>
      <c r="G96" s="7" t="n"/>
      <c r="H96" s="7" t="n"/>
      <c r="I96" s="12">
        <f>IF($A96="","",IFERROR(IF(INDEX(Sequences!$D$5:$D$204,MATCH($J96,Sequences!$M$5:$M$204,0))=0,"",$A96-INDEX(Sequences!$D$5:$D$204,MATCH($J96,Sequences!$M$5:$M$204,0))),""))</f>
        <v/>
      </c>
      <c r="J96" s="13">
        <f>IF($A96="","",$D96&amp;"|"&amp;$E96)</f>
        <v/>
      </c>
    </row>
    <row r="97">
      <c r="A97" s="8" t="n"/>
      <c r="B97" s="7" t="n"/>
      <c r="C97" s="7" t="n"/>
      <c r="D97" s="7" t="n"/>
      <c r="E97" s="7" t="n"/>
      <c r="F97" s="7" t="n"/>
      <c r="G97" s="7" t="n"/>
      <c r="H97" s="7" t="n"/>
      <c r="I97" s="12">
        <f>IF($A97="","",IFERROR(IF(INDEX(Sequences!$D$5:$D$204,MATCH($J97,Sequences!$M$5:$M$204,0))=0,"",$A97-INDEX(Sequences!$D$5:$D$204,MATCH($J97,Sequences!$M$5:$M$204,0))),""))</f>
        <v/>
      </c>
      <c r="J97" s="13">
        <f>IF($A97="","",$D97&amp;"|"&amp;$E97)</f>
        <v/>
      </c>
    </row>
    <row r="98">
      <c r="A98" s="8" t="n"/>
      <c r="B98" s="7" t="n"/>
      <c r="C98" s="7" t="n"/>
      <c r="D98" s="7" t="n"/>
      <c r="E98" s="7" t="n"/>
      <c r="F98" s="7" t="n"/>
      <c r="G98" s="7" t="n"/>
      <c r="H98" s="7" t="n"/>
      <c r="I98" s="12">
        <f>IF($A98="","",IFERROR(IF(INDEX(Sequences!$D$5:$D$204,MATCH($J98,Sequences!$M$5:$M$204,0))=0,"",$A98-INDEX(Sequences!$D$5:$D$204,MATCH($J98,Sequences!$M$5:$M$204,0))),""))</f>
        <v/>
      </c>
      <c r="J98" s="13">
        <f>IF($A98="","",$D98&amp;"|"&amp;$E98)</f>
        <v/>
      </c>
    </row>
    <row r="99">
      <c r="A99" s="8" t="n"/>
      <c r="B99" s="7" t="n"/>
      <c r="C99" s="7" t="n"/>
      <c r="D99" s="7" t="n"/>
      <c r="E99" s="7" t="n"/>
      <c r="F99" s="7" t="n"/>
      <c r="G99" s="7" t="n"/>
      <c r="H99" s="7" t="n"/>
      <c r="I99" s="12">
        <f>IF($A99="","",IFERROR(IF(INDEX(Sequences!$D$5:$D$204,MATCH($J99,Sequences!$M$5:$M$204,0))=0,"",$A99-INDEX(Sequences!$D$5:$D$204,MATCH($J99,Sequences!$M$5:$M$204,0))),""))</f>
        <v/>
      </c>
      <c r="J99" s="13">
        <f>IF($A99="","",$D99&amp;"|"&amp;$E99)</f>
        <v/>
      </c>
    </row>
    <row r="100">
      <c r="A100" s="8" t="n"/>
      <c r="B100" s="7" t="n"/>
      <c r="C100" s="7" t="n"/>
      <c r="D100" s="7" t="n"/>
      <c r="E100" s="7" t="n"/>
      <c r="F100" s="7" t="n"/>
      <c r="G100" s="7" t="n"/>
      <c r="H100" s="7" t="n"/>
      <c r="I100" s="12">
        <f>IF($A100="","",IFERROR(IF(INDEX(Sequences!$D$5:$D$204,MATCH($J100,Sequences!$M$5:$M$204,0))=0,"",$A100-INDEX(Sequences!$D$5:$D$204,MATCH($J100,Sequences!$M$5:$M$204,0))),""))</f>
        <v/>
      </c>
      <c r="J100" s="13">
        <f>IF($A100="","",$D100&amp;"|"&amp;$E100)</f>
        <v/>
      </c>
    </row>
    <row r="101">
      <c r="A101" s="8" t="n"/>
      <c r="B101" s="7" t="n"/>
      <c r="C101" s="7" t="n"/>
      <c r="D101" s="7" t="n"/>
      <c r="E101" s="7" t="n"/>
      <c r="F101" s="7" t="n"/>
      <c r="G101" s="7" t="n"/>
      <c r="H101" s="7" t="n"/>
      <c r="I101" s="12">
        <f>IF($A101="","",IFERROR(IF(INDEX(Sequences!$D$5:$D$204,MATCH($J101,Sequences!$M$5:$M$204,0))=0,"",$A101-INDEX(Sequences!$D$5:$D$204,MATCH($J101,Sequences!$M$5:$M$204,0))),""))</f>
        <v/>
      </c>
      <c r="J101" s="13">
        <f>IF($A101="","",$D101&amp;"|"&amp;$E101)</f>
        <v/>
      </c>
    </row>
    <row r="102">
      <c r="A102" s="8" t="n"/>
      <c r="B102" s="7" t="n"/>
      <c r="C102" s="7" t="n"/>
      <c r="D102" s="7" t="n"/>
      <c r="E102" s="7" t="n"/>
      <c r="F102" s="7" t="n"/>
      <c r="G102" s="7" t="n"/>
      <c r="H102" s="7" t="n"/>
      <c r="I102" s="12">
        <f>IF($A102="","",IFERROR(IF(INDEX(Sequences!$D$5:$D$204,MATCH($J102,Sequences!$M$5:$M$204,0))=0,"",$A102-INDEX(Sequences!$D$5:$D$204,MATCH($J102,Sequences!$M$5:$M$204,0))),""))</f>
        <v/>
      </c>
      <c r="J102" s="13">
        <f>IF($A102="","",$D102&amp;"|"&amp;$E102)</f>
        <v/>
      </c>
    </row>
    <row r="103">
      <c r="A103" s="8" t="n"/>
      <c r="B103" s="7" t="n"/>
      <c r="C103" s="7" t="n"/>
      <c r="D103" s="7" t="n"/>
      <c r="E103" s="7" t="n"/>
      <c r="F103" s="7" t="n"/>
      <c r="G103" s="7" t="n"/>
      <c r="H103" s="7" t="n"/>
      <c r="I103" s="12">
        <f>IF($A103="","",IFERROR(IF(INDEX(Sequences!$D$5:$D$204,MATCH($J103,Sequences!$M$5:$M$204,0))=0,"",$A103-INDEX(Sequences!$D$5:$D$204,MATCH($J103,Sequences!$M$5:$M$204,0))),""))</f>
        <v/>
      </c>
      <c r="J103" s="13">
        <f>IF($A103="","",$D103&amp;"|"&amp;$E103)</f>
        <v/>
      </c>
    </row>
    <row r="104">
      <c r="A104" s="8" t="n"/>
      <c r="B104" s="7" t="n"/>
      <c r="C104" s="7" t="n"/>
      <c r="D104" s="7" t="n"/>
      <c r="E104" s="7" t="n"/>
      <c r="F104" s="7" t="n"/>
      <c r="G104" s="7" t="n"/>
      <c r="H104" s="7" t="n"/>
      <c r="I104" s="12">
        <f>IF($A104="","",IFERROR(IF(INDEX(Sequences!$D$5:$D$204,MATCH($J104,Sequences!$M$5:$M$204,0))=0,"",$A104-INDEX(Sequences!$D$5:$D$204,MATCH($J104,Sequences!$M$5:$M$204,0))),""))</f>
        <v/>
      </c>
      <c r="J104" s="13">
        <f>IF($A104="","",$D104&amp;"|"&amp;$E104)</f>
        <v/>
      </c>
    </row>
    <row r="105">
      <c r="A105" s="8" t="n"/>
      <c r="B105" s="7" t="n"/>
      <c r="C105" s="7" t="n"/>
      <c r="D105" s="7" t="n"/>
      <c r="E105" s="7" t="n"/>
      <c r="F105" s="7" t="n"/>
      <c r="G105" s="7" t="n"/>
      <c r="H105" s="7" t="n"/>
      <c r="I105" s="12">
        <f>IF($A105="","",IFERROR(IF(INDEX(Sequences!$D$5:$D$204,MATCH($J105,Sequences!$M$5:$M$204,0))=0,"",$A105-INDEX(Sequences!$D$5:$D$204,MATCH($J105,Sequences!$M$5:$M$204,0))),""))</f>
        <v/>
      </c>
      <c r="J105" s="13">
        <f>IF($A105="","",$D105&amp;"|"&amp;$E105)</f>
        <v/>
      </c>
    </row>
    <row r="106">
      <c r="A106" s="8" t="n"/>
      <c r="B106" s="7" t="n"/>
      <c r="C106" s="7" t="n"/>
      <c r="D106" s="7" t="n"/>
      <c r="E106" s="7" t="n"/>
      <c r="F106" s="7" t="n"/>
      <c r="G106" s="7" t="n"/>
      <c r="H106" s="7" t="n"/>
      <c r="I106" s="12">
        <f>IF($A106="","",IFERROR(IF(INDEX(Sequences!$D$5:$D$204,MATCH($J106,Sequences!$M$5:$M$204,0))=0,"",$A106-INDEX(Sequences!$D$5:$D$204,MATCH($J106,Sequences!$M$5:$M$204,0))),""))</f>
        <v/>
      </c>
      <c r="J106" s="13">
        <f>IF($A106="","",$D106&amp;"|"&amp;$E106)</f>
        <v/>
      </c>
    </row>
    <row r="107">
      <c r="A107" s="8" t="n"/>
      <c r="B107" s="7" t="n"/>
      <c r="C107" s="7" t="n"/>
      <c r="D107" s="7" t="n"/>
      <c r="E107" s="7" t="n"/>
      <c r="F107" s="7" t="n"/>
      <c r="G107" s="7" t="n"/>
      <c r="H107" s="7" t="n"/>
      <c r="I107" s="12">
        <f>IF($A107="","",IFERROR(IF(INDEX(Sequences!$D$5:$D$204,MATCH($J107,Sequences!$M$5:$M$204,0))=0,"",$A107-INDEX(Sequences!$D$5:$D$204,MATCH($J107,Sequences!$M$5:$M$204,0))),""))</f>
        <v/>
      </c>
      <c r="J107" s="13">
        <f>IF($A107="","",$D107&amp;"|"&amp;$E107)</f>
        <v/>
      </c>
    </row>
    <row r="108">
      <c r="A108" s="8" t="n"/>
      <c r="B108" s="7" t="n"/>
      <c r="C108" s="7" t="n"/>
      <c r="D108" s="7" t="n"/>
      <c r="E108" s="7" t="n"/>
      <c r="F108" s="7" t="n"/>
      <c r="G108" s="7" t="n"/>
      <c r="H108" s="7" t="n"/>
      <c r="I108" s="12">
        <f>IF($A108="","",IFERROR(IF(INDEX(Sequences!$D$5:$D$204,MATCH($J108,Sequences!$M$5:$M$204,0))=0,"",$A108-INDEX(Sequences!$D$5:$D$204,MATCH($J108,Sequences!$M$5:$M$204,0))),""))</f>
        <v/>
      </c>
      <c r="J108" s="13">
        <f>IF($A108="","",$D108&amp;"|"&amp;$E108)</f>
        <v/>
      </c>
    </row>
    <row r="109">
      <c r="A109" s="8" t="n"/>
      <c r="B109" s="7" t="n"/>
      <c r="C109" s="7" t="n"/>
      <c r="D109" s="7" t="n"/>
      <c r="E109" s="7" t="n"/>
      <c r="F109" s="7" t="n"/>
      <c r="G109" s="7" t="n"/>
      <c r="H109" s="7" t="n"/>
      <c r="I109" s="12">
        <f>IF($A109="","",IFERROR(IF(INDEX(Sequences!$D$5:$D$204,MATCH($J109,Sequences!$M$5:$M$204,0))=0,"",$A109-INDEX(Sequences!$D$5:$D$204,MATCH($J109,Sequences!$M$5:$M$204,0))),""))</f>
        <v/>
      </c>
      <c r="J109" s="13">
        <f>IF($A109="","",$D109&amp;"|"&amp;$E109)</f>
        <v/>
      </c>
    </row>
    <row r="110">
      <c r="A110" s="8" t="n"/>
      <c r="B110" s="7" t="n"/>
      <c r="C110" s="7" t="n"/>
      <c r="D110" s="7" t="n"/>
      <c r="E110" s="7" t="n"/>
      <c r="F110" s="7" t="n"/>
      <c r="G110" s="7" t="n"/>
      <c r="H110" s="7" t="n"/>
      <c r="I110" s="12">
        <f>IF($A110="","",IFERROR(IF(INDEX(Sequences!$D$5:$D$204,MATCH($J110,Sequences!$M$5:$M$204,0))=0,"",$A110-INDEX(Sequences!$D$5:$D$204,MATCH($J110,Sequences!$M$5:$M$204,0))),""))</f>
        <v/>
      </c>
      <c r="J110" s="13">
        <f>IF($A110="","",$D110&amp;"|"&amp;$E110)</f>
        <v/>
      </c>
    </row>
    <row r="111">
      <c r="A111" s="8" t="n"/>
      <c r="B111" s="7" t="n"/>
      <c r="C111" s="7" t="n"/>
      <c r="D111" s="7" t="n"/>
      <c r="E111" s="7" t="n"/>
      <c r="F111" s="7" t="n"/>
      <c r="G111" s="7" t="n"/>
      <c r="H111" s="7" t="n"/>
      <c r="I111" s="12">
        <f>IF($A111="","",IFERROR(IF(INDEX(Sequences!$D$5:$D$204,MATCH($J111,Sequences!$M$5:$M$204,0))=0,"",$A111-INDEX(Sequences!$D$5:$D$204,MATCH($J111,Sequences!$M$5:$M$204,0))),""))</f>
        <v/>
      </c>
      <c r="J111" s="13">
        <f>IF($A111="","",$D111&amp;"|"&amp;$E111)</f>
        <v/>
      </c>
    </row>
    <row r="112">
      <c r="A112" s="8" t="n"/>
      <c r="B112" s="7" t="n"/>
      <c r="C112" s="7" t="n"/>
      <c r="D112" s="7" t="n"/>
      <c r="E112" s="7" t="n"/>
      <c r="F112" s="7" t="n"/>
      <c r="G112" s="7" t="n"/>
      <c r="H112" s="7" t="n"/>
      <c r="I112" s="12">
        <f>IF($A112="","",IFERROR(IF(INDEX(Sequences!$D$5:$D$204,MATCH($J112,Sequences!$M$5:$M$204,0))=0,"",$A112-INDEX(Sequences!$D$5:$D$204,MATCH($J112,Sequences!$M$5:$M$204,0))),""))</f>
        <v/>
      </c>
      <c r="J112" s="13">
        <f>IF($A112="","",$D112&amp;"|"&amp;$E112)</f>
        <v/>
      </c>
    </row>
    <row r="113">
      <c r="A113" s="8" t="n"/>
      <c r="B113" s="7" t="n"/>
      <c r="C113" s="7" t="n"/>
      <c r="D113" s="7" t="n"/>
      <c r="E113" s="7" t="n"/>
      <c r="F113" s="7" t="n"/>
      <c r="G113" s="7" t="n"/>
      <c r="H113" s="7" t="n"/>
      <c r="I113" s="12">
        <f>IF($A113="","",IFERROR(IF(INDEX(Sequences!$D$5:$D$204,MATCH($J113,Sequences!$M$5:$M$204,0))=0,"",$A113-INDEX(Sequences!$D$5:$D$204,MATCH($J113,Sequences!$M$5:$M$204,0))),""))</f>
        <v/>
      </c>
      <c r="J113" s="13">
        <f>IF($A113="","",$D113&amp;"|"&amp;$E113)</f>
        <v/>
      </c>
    </row>
    <row r="114">
      <c r="A114" s="8" t="n"/>
      <c r="B114" s="7" t="n"/>
      <c r="C114" s="7" t="n"/>
      <c r="D114" s="7" t="n"/>
      <c r="E114" s="7" t="n"/>
      <c r="F114" s="7" t="n"/>
      <c r="G114" s="7" t="n"/>
      <c r="H114" s="7" t="n"/>
      <c r="I114" s="12">
        <f>IF($A114="","",IFERROR(IF(INDEX(Sequences!$D$5:$D$204,MATCH($J114,Sequences!$M$5:$M$204,0))=0,"",$A114-INDEX(Sequences!$D$5:$D$204,MATCH($J114,Sequences!$M$5:$M$204,0))),""))</f>
        <v/>
      </c>
      <c r="J114" s="13">
        <f>IF($A114="","",$D114&amp;"|"&amp;$E114)</f>
        <v/>
      </c>
    </row>
    <row r="115">
      <c r="A115" s="8" t="n"/>
      <c r="B115" s="7" t="n"/>
      <c r="C115" s="7" t="n"/>
      <c r="D115" s="7" t="n"/>
      <c r="E115" s="7" t="n"/>
      <c r="F115" s="7" t="n"/>
      <c r="G115" s="7" t="n"/>
      <c r="H115" s="7" t="n"/>
      <c r="I115" s="12">
        <f>IF($A115="","",IFERROR(IF(INDEX(Sequences!$D$5:$D$204,MATCH($J115,Sequences!$M$5:$M$204,0))=0,"",$A115-INDEX(Sequences!$D$5:$D$204,MATCH($J115,Sequences!$M$5:$M$204,0))),""))</f>
        <v/>
      </c>
      <c r="J115" s="13">
        <f>IF($A115="","",$D115&amp;"|"&amp;$E115)</f>
        <v/>
      </c>
    </row>
    <row r="116">
      <c r="A116" s="8" t="n"/>
      <c r="B116" s="7" t="n"/>
      <c r="C116" s="7" t="n"/>
      <c r="D116" s="7" t="n"/>
      <c r="E116" s="7" t="n"/>
      <c r="F116" s="7" t="n"/>
      <c r="G116" s="7" t="n"/>
      <c r="H116" s="7" t="n"/>
      <c r="I116" s="12">
        <f>IF($A116="","",IFERROR(IF(INDEX(Sequences!$D$5:$D$204,MATCH($J116,Sequences!$M$5:$M$204,0))=0,"",$A116-INDEX(Sequences!$D$5:$D$204,MATCH($J116,Sequences!$M$5:$M$204,0))),""))</f>
        <v/>
      </c>
      <c r="J116" s="13">
        <f>IF($A116="","",$D116&amp;"|"&amp;$E116)</f>
        <v/>
      </c>
    </row>
    <row r="117">
      <c r="A117" s="8" t="n"/>
      <c r="B117" s="7" t="n"/>
      <c r="C117" s="7" t="n"/>
      <c r="D117" s="7" t="n"/>
      <c r="E117" s="7" t="n"/>
      <c r="F117" s="7" t="n"/>
      <c r="G117" s="7" t="n"/>
      <c r="H117" s="7" t="n"/>
      <c r="I117" s="12">
        <f>IF($A117="","",IFERROR(IF(INDEX(Sequences!$D$5:$D$204,MATCH($J117,Sequences!$M$5:$M$204,0))=0,"",$A117-INDEX(Sequences!$D$5:$D$204,MATCH($J117,Sequences!$M$5:$M$204,0))),""))</f>
        <v/>
      </c>
      <c r="J117" s="13">
        <f>IF($A117="","",$D117&amp;"|"&amp;$E117)</f>
        <v/>
      </c>
    </row>
    <row r="118">
      <c r="A118" s="8" t="n"/>
      <c r="B118" s="7" t="n"/>
      <c r="C118" s="7" t="n"/>
      <c r="D118" s="7" t="n"/>
      <c r="E118" s="7" t="n"/>
      <c r="F118" s="7" t="n"/>
      <c r="G118" s="7" t="n"/>
      <c r="H118" s="7" t="n"/>
      <c r="I118" s="12">
        <f>IF($A118="","",IFERROR(IF(INDEX(Sequences!$D$5:$D$204,MATCH($J118,Sequences!$M$5:$M$204,0))=0,"",$A118-INDEX(Sequences!$D$5:$D$204,MATCH($J118,Sequences!$M$5:$M$204,0))),""))</f>
        <v/>
      </c>
      <c r="J118" s="13">
        <f>IF($A118="","",$D118&amp;"|"&amp;$E118)</f>
        <v/>
      </c>
    </row>
    <row r="119">
      <c r="A119" s="8" t="n"/>
      <c r="B119" s="7" t="n"/>
      <c r="C119" s="7" t="n"/>
      <c r="D119" s="7" t="n"/>
      <c r="E119" s="7" t="n"/>
      <c r="F119" s="7" t="n"/>
      <c r="G119" s="7" t="n"/>
      <c r="H119" s="7" t="n"/>
      <c r="I119" s="12">
        <f>IF($A119="","",IFERROR(IF(INDEX(Sequences!$D$5:$D$204,MATCH($J119,Sequences!$M$5:$M$204,0))=0,"",$A119-INDEX(Sequences!$D$5:$D$204,MATCH($J119,Sequences!$M$5:$M$204,0))),""))</f>
        <v/>
      </c>
      <c r="J119" s="13">
        <f>IF($A119="","",$D119&amp;"|"&amp;$E119)</f>
        <v/>
      </c>
    </row>
    <row r="120">
      <c r="A120" s="8" t="n"/>
      <c r="B120" s="7" t="n"/>
      <c r="C120" s="7" t="n"/>
      <c r="D120" s="7" t="n"/>
      <c r="E120" s="7" t="n"/>
      <c r="F120" s="7" t="n"/>
      <c r="G120" s="7" t="n"/>
      <c r="H120" s="7" t="n"/>
      <c r="I120" s="12">
        <f>IF($A120="","",IFERROR(IF(INDEX(Sequences!$D$5:$D$204,MATCH($J120,Sequences!$M$5:$M$204,0))=0,"",$A120-INDEX(Sequences!$D$5:$D$204,MATCH($J120,Sequences!$M$5:$M$204,0))),""))</f>
        <v/>
      </c>
      <c r="J120" s="13">
        <f>IF($A120="","",$D120&amp;"|"&amp;$E120)</f>
        <v/>
      </c>
    </row>
    <row r="121">
      <c r="A121" s="8" t="n"/>
      <c r="B121" s="7" t="n"/>
      <c r="C121" s="7" t="n"/>
      <c r="D121" s="7" t="n"/>
      <c r="E121" s="7" t="n"/>
      <c r="F121" s="7" t="n"/>
      <c r="G121" s="7" t="n"/>
      <c r="H121" s="7" t="n"/>
      <c r="I121" s="12">
        <f>IF($A121="","",IFERROR(IF(INDEX(Sequences!$D$5:$D$204,MATCH($J121,Sequences!$M$5:$M$204,0))=0,"",$A121-INDEX(Sequences!$D$5:$D$204,MATCH($J121,Sequences!$M$5:$M$204,0))),""))</f>
        <v/>
      </c>
      <c r="J121" s="13">
        <f>IF($A121="","",$D121&amp;"|"&amp;$E121)</f>
        <v/>
      </c>
    </row>
    <row r="122">
      <c r="A122" s="8" t="n"/>
      <c r="B122" s="7" t="n"/>
      <c r="C122" s="7" t="n"/>
      <c r="D122" s="7" t="n"/>
      <c r="E122" s="7" t="n"/>
      <c r="F122" s="7" t="n"/>
      <c r="G122" s="7" t="n"/>
      <c r="H122" s="7" t="n"/>
      <c r="I122" s="12">
        <f>IF($A122="","",IFERROR(IF(INDEX(Sequences!$D$5:$D$204,MATCH($J122,Sequences!$M$5:$M$204,0))=0,"",$A122-INDEX(Sequences!$D$5:$D$204,MATCH($J122,Sequences!$M$5:$M$204,0))),""))</f>
        <v/>
      </c>
      <c r="J122" s="13">
        <f>IF($A122="","",$D122&amp;"|"&amp;$E122)</f>
        <v/>
      </c>
    </row>
    <row r="123">
      <c r="A123" s="8" t="n"/>
      <c r="B123" s="7" t="n"/>
      <c r="C123" s="7" t="n"/>
      <c r="D123" s="7" t="n"/>
      <c r="E123" s="7" t="n"/>
      <c r="F123" s="7" t="n"/>
      <c r="G123" s="7" t="n"/>
      <c r="H123" s="7" t="n"/>
      <c r="I123" s="12">
        <f>IF($A123="","",IFERROR(IF(INDEX(Sequences!$D$5:$D$204,MATCH($J123,Sequences!$M$5:$M$204,0))=0,"",$A123-INDEX(Sequences!$D$5:$D$204,MATCH($J123,Sequences!$M$5:$M$204,0))),""))</f>
        <v/>
      </c>
      <c r="J123" s="13">
        <f>IF($A123="","",$D123&amp;"|"&amp;$E123)</f>
        <v/>
      </c>
    </row>
    <row r="124">
      <c r="A124" s="8" t="n"/>
      <c r="B124" s="7" t="n"/>
      <c r="C124" s="7" t="n"/>
      <c r="D124" s="7" t="n"/>
      <c r="E124" s="7" t="n"/>
      <c r="F124" s="7" t="n"/>
      <c r="G124" s="7" t="n"/>
      <c r="H124" s="7" t="n"/>
      <c r="I124" s="12">
        <f>IF($A124="","",IFERROR(IF(INDEX(Sequences!$D$5:$D$204,MATCH($J124,Sequences!$M$5:$M$204,0))=0,"",$A124-INDEX(Sequences!$D$5:$D$204,MATCH($J124,Sequences!$M$5:$M$204,0))),""))</f>
        <v/>
      </c>
      <c r="J124" s="13">
        <f>IF($A124="","",$D124&amp;"|"&amp;$E124)</f>
        <v/>
      </c>
    </row>
    <row r="125">
      <c r="A125" s="8" t="n"/>
      <c r="B125" s="7" t="n"/>
      <c r="C125" s="7" t="n"/>
      <c r="D125" s="7" t="n"/>
      <c r="E125" s="7" t="n"/>
      <c r="F125" s="7" t="n"/>
      <c r="G125" s="7" t="n"/>
      <c r="H125" s="7" t="n"/>
      <c r="I125" s="12">
        <f>IF($A125="","",IFERROR(IF(INDEX(Sequences!$D$5:$D$204,MATCH($J125,Sequences!$M$5:$M$204,0))=0,"",$A125-INDEX(Sequences!$D$5:$D$204,MATCH($J125,Sequences!$M$5:$M$204,0))),""))</f>
        <v/>
      </c>
      <c r="J125" s="13">
        <f>IF($A125="","",$D125&amp;"|"&amp;$E125)</f>
        <v/>
      </c>
    </row>
    <row r="126">
      <c r="A126" s="8" t="n"/>
      <c r="B126" s="7" t="n"/>
      <c r="C126" s="7" t="n"/>
      <c r="D126" s="7" t="n"/>
      <c r="E126" s="7" t="n"/>
      <c r="F126" s="7" t="n"/>
      <c r="G126" s="7" t="n"/>
      <c r="H126" s="7" t="n"/>
      <c r="I126" s="12">
        <f>IF($A126="","",IFERROR(IF(INDEX(Sequences!$D$5:$D$204,MATCH($J126,Sequences!$M$5:$M$204,0))=0,"",$A126-INDEX(Sequences!$D$5:$D$204,MATCH($J126,Sequences!$M$5:$M$204,0))),""))</f>
        <v/>
      </c>
      <c r="J126" s="13">
        <f>IF($A126="","",$D126&amp;"|"&amp;$E126)</f>
        <v/>
      </c>
    </row>
    <row r="127">
      <c r="A127" s="8" t="n"/>
      <c r="B127" s="7" t="n"/>
      <c r="C127" s="7" t="n"/>
      <c r="D127" s="7" t="n"/>
      <c r="E127" s="7" t="n"/>
      <c r="F127" s="7" t="n"/>
      <c r="G127" s="7" t="n"/>
      <c r="H127" s="7" t="n"/>
      <c r="I127" s="12">
        <f>IF($A127="","",IFERROR(IF(INDEX(Sequences!$D$5:$D$204,MATCH($J127,Sequences!$M$5:$M$204,0))=0,"",$A127-INDEX(Sequences!$D$5:$D$204,MATCH($J127,Sequences!$M$5:$M$204,0))),""))</f>
        <v/>
      </c>
      <c r="J127" s="13">
        <f>IF($A127="","",$D127&amp;"|"&amp;$E127)</f>
        <v/>
      </c>
    </row>
    <row r="128">
      <c r="A128" s="8" t="n"/>
      <c r="B128" s="7" t="n"/>
      <c r="C128" s="7" t="n"/>
      <c r="D128" s="7" t="n"/>
      <c r="E128" s="7" t="n"/>
      <c r="F128" s="7" t="n"/>
      <c r="G128" s="7" t="n"/>
      <c r="H128" s="7" t="n"/>
      <c r="I128" s="12">
        <f>IF($A128="","",IFERROR(IF(INDEX(Sequences!$D$5:$D$204,MATCH($J128,Sequences!$M$5:$M$204,0))=0,"",$A128-INDEX(Sequences!$D$5:$D$204,MATCH($J128,Sequences!$M$5:$M$204,0))),""))</f>
        <v/>
      </c>
      <c r="J128" s="13">
        <f>IF($A128="","",$D128&amp;"|"&amp;$E128)</f>
        <v/>
      </c>
    </row>
    <row r="129">
      <c r="A129" s="8" t="n"/>
      <c r="B129" s="7" t="n"/>
      <c r="C129" s="7" t="n"/>
      <c r="D129" s="7" t="n"/>
      <c r="E129" s="7" t="n"/>
      <c r="F129" s="7" t="n"/>
      <c r="G129" s="7" t="n"/>
      <c r="H129" s="7" t="n"/>
      <c r="I129" s="12">
        <f>IF($A129="","",IFERROR(IF(INDEX(Sequences!$D$5:$D$204,MATCH($J129,Sequences!$M$5:$M$204,0))=0,"",$A129-INDEX(Sequences!$D$5:$D$204,MATCH($J129,Sequences!$M$5:$M$204,0))),""))</f>
        <v/>
      </c>
      <c r="J129" s="13">
        <f>IF($A129="","",$D129&amp;"|"&amp;$E129)</f>
        <v/>
      </c>
    </row>
    <row r="130">
      <c r="A130" s="8" t="n"/>
      <c r="B130" s="7" t="n"/>
      <c r="C130" s="7" t="n"/>
      <c r="D130" s="7" t="n"/>
      <c r="E130" s="7" t="n"/>
      <c r="F130" s="7" t="n"/>
      <c r="G130" s="7" t="n"/>
      <c r="H130" s="7" t="n"/>
      <c r="I130" s="12">
        <f>IF($A130="","",IFERROR(IF(INDEX(Sequences!$D$5:$D$204,MATCH($J130,Sequences!$M$5:$M$204,0))=0,"",$A130-INDEX(Sequences!$D$5:$D$204,MATCH($J130,Sequences!$M$5:$M$204,0))),""))</f>
        <v/>
      </c>
      <c r="J130" s="13">
        <f>IF($A130="","",$D130&amp;"|"&amp;$E130)</f>
        <v/>
      </c>
    </row>
    <row r="131">
      <c r="A131" s="8" t="n"/>
      <c r="B131" s="7" t="n"/>
      <c r="C131" s="7" t="n"/>
      <c r="D131" s="7" t="n"/>
      <c r="E131" s="7" t="n"/>
      <c r="F131" s="7" t="n"/>
      <c r="G131" s="7" t="n"/>
      <c r="H131" s="7" t="n"/>
      <c r="I131" s="12">
        <f>IF($A131="","",IFERROR(IF(INDEX(Sequences!$D$5:$D$204,MATCH($J131,Sequences!$M$5:$M$204,0))=0,"",$A131-INDEX(Sequences!$D$5:$D$204,MATCH($J131,Sequences!$M$5:$M$204,0))),""))</f>
        <v/>
      </c>
      <c r="J131" s="13">
        <f>IF($A131="","",$D131&amp;"|"&amp;$E131)</f>
        <v/>
      </c>
    </row>
    <row r="132">
      <c r="A132" s="8" t="n"/>
      <c r="B132" s="7" t="n"/>
      <c r="C132" s="7" t="n"/>
      <c r="D132" s="7" t="n"/>
      <c r="E132" s="7" t="n"/>
      <c r="F132" s="7" t="n"/>
      <c r="G132" s="7" t="n"/>
      <c r="H132" s="7" t="n"/>
      <c r="I132" s="12">
        <f>IF($A132="","",IFERROR(IF(INDEX(Sequences!$D$5:$D$204,MATCH($J132,Sequences!$M$5:$M$204,0))=0,"",$A132-INDEX(Sequences!$D$5:$D$204,MATCH($J132,Sequences!$M$5:$M$204,0))),""))</f>
        <v/>
      </c>
      <c r="J132" s="13">
        <f>IF($A132="","",$D132&amp;"|"&amp;$E132)</f>
        <v/>
      </c>
    </row>
    <row r="133">
      <c r="A133" s="8" t="n"/>
      <c r="B133" s="7" t="n"/>
      <c r="C133" s="7" t="n"/>
      <c r="D133" s="7" t="n"/>
      <c r="E133" s="7" t="n"/>
      <c r="F133" s="7" t="n"/>
      <c r="G133" s="7" t="n"/>
      <c r="H133" s="7" t="n"/>
      <c r="I133" s="12">
        <f>IF($A133="","",IFERROR(IF(INDEX(Sequences!$D$5:$D$204,MATCH($J133,Sequences!$M$5:$M$204,0))=0,"",$A133-INDEX(Sequences!$D$5:$D$204,MATCH($J133,Sequences!$M$5:$M$204,0))),""))</f>
        <v/>
      </c>
      <c r="J133" s="13">
        <f>IF($A133="","",$D133&amp;"|"&amp;$E133)</f>
        <v/>
      </c>
    </row>
    <row r="134">
      <c r="A134" s="8" t="n"/>
      <c r="B134" s="7" t="n"/>
      <c r="C134" s="7" t="n"/>
      <c r="D134" s="7" t="n"/>
      <c r="E134" s="7" t="n"/>
      <c r="F134" s="7" t="n"/>
      <c r="G134" s="7" t="n"/>
      <c r="H134" s="7" t="n"/>
      <c r="I134" s="12">
        <f>IF($A134="","",IFERROR(IF(INDEX(Sequences!$D$5:$D$204,MATCH($J134,Sequences!$M$5:$M$204,0))=0,"",$A134-INDEX(Sequences!$D$5:$D$204,MATCH($J134,Sequences!$M$5:$M$204,0))),""))</f>
        <v/>
      </c>
      <c r="J134" s="13">
        <f>IF($A134="","",$D134&amp;"|"&amp;$E134)</f>
        <v/>
      </c>
    </row>
    <row r="135">
      <c r="A135" s="8" t="n"/>
      <c r="B135" s="7" t="n"/>
      <c r="C135" s="7" t="n"/>
      <c r="D135" s="7" t="n"/>
      <c r="E135" s="7" t="n"/>
      <c r="F135" s="7" t="n"/>
      <c r="G135" s="7" t="n"/>
      <c r="H135" s="7" t="n"/>
      <c r="I135" s="12">
        <f>IF($A135="","",IFERROR(IF(INDEX(Sequences!$D$5:$D$204,MATCH($J135,Sequences!$M$5:$M$204,0))=0,"",$A135-INDEX(Sequences!$D$5:$D$204,MATCH($J135,Sequences!$M$5:$M$204,0))),""))</f>
        <v/>
      </c>
      <c r="J135" s="13">
        <f>IF($A135="","",$D135&amp;"|"&amp;$E135)</f>
        <v/>
      </c>
    </row>
    <row r="136">
      <c r="A136" s="8" t="n"/>
      <c r="B136" s="7" t="n"/>
      <c r="C136" s="7" t="n"/>
      <c r="D136" s="7" t="n"/>
      <c r="E136" s="7" t="n"/>
      <c r="F136" s="7" t="n"/>
      <c r="G136" s="7" t="n"/>
      <c r="H136" s="7" t="n"/>
      <c r="I136" s="12">
        <f>IF($A136="","",IFERROR(IF(INDEX(Sequences!$D$5:$D$204,MATCH($J136,Sequences!$M$5:$M$204,0))=0,"",$A136-INDEX(Sequences!$D$5:$D$204,MATCH($J136,Sequences!$M$5:$M$204,0))),""))</f>
        <v/>
      </c>
      <c r="J136" s="13">
        <f>IF($A136="","",$D136&amp;"|"&amp;$E136)</f>
        <v/>
      </c>
    </row>
    <row r="137">
      <c r="A137" s="8" t="n"/>
      <c r="B137" s="7" t="n"/>
      <c r="C137" s="7" t="n"/>
      <c r="D137" s="7" t="n"/>
      <c r="E137" s="7" t="n"/>
      <c r="F137" s="7" t="n"/>
      <c r="G137" s="7" t="n"/>
      <c r="H137" s="7" t="n"/>
      <c r="I137" s="12">
        <f>IF($A137="","",IFERROR(IF(INDEX(Sequences!$D$5:$D$204,MATCH($J137,Sequences!$M$5:$M$204,0))=0,"",$A137-INDEX(Sequences!$D$5:$D$204,MATCH($J137,Sequences!$M$5:$M$204,0))),""))</f>
        <v/>
      </c>
      <c r="J137" s="13">
        <f>IF($A137="","",$D137&amp;"|"&amp;$E137)</f>
        <v/>
      </c>
    </row>
    <row r="138">
      <c r="A138" s="8" t="n"/>
      <c r="B138" s="7" t="n"/>
      <c r="C138" s="7" t="n"/>
      <c r="D138" s="7" t="n"/>
      <c r="E138" s="7" t="n"/>
      <c r="F138" s="7" t="n"/>
      <c r="G138" s="7" t="n"/>
      <c r="H138" s="7" t="n"/>
      <c r="I138" s="12">
        <f>IF($A138="","",IFERROR(IF(INDEX(Sequences!$D$5:$D$204,MATCH($J138,Sequences!$M$5:$M$204,0))=0,"",$A138-INDEX(Sequences!$D$5:$D$204,MATCH($J138,Sequences!$M$5:$M$204,0))),""))</f>
        <v/>
      </c>
      <c r="J138" s="13">
        <f>IF($A138="","",$D138&amp;"|"&amp;$E138)</f>
        <v/>
      </c>
    </row>
    <row r="139">
      <c r="A139" s="8" t="n"/>
      <c r="B139" s="7" t="n"/>
      <c r="C139" s="7" t="n"/>
      <c r="D139" s="7" t="n"/>
      <c r="E139" s="7" t="n"/>
      <c r="F139" s="7" t="n"/>
      <c r="G139" s="7" t="n"/>
      <c r="H139" s="7" t="n"/>
      <c r="I139" s="12">
        <f>IF($A139="","",IFERROR(IF(INDEX(Sequences!$D$5:$D$204,MATCH($J139,Sequences!$M$5:$M$204,0))=0,"",$A139-INDEX(Sequences!$D$5:$D$204,MATCH($J139,Sequences!$M$5:$M$204,0))),""))</f>
        <v/>
      </c>
      <c r="J139" s="13">
        <f>IF($A139="","",$D139&amp;"|"&amp;$E139)</f>
        <v/>
      </c>
    </row>
    <row r="140">
      <c r="A140" s="8" t="n"/>
      <c r="B140" s="7" t="n"/>
      <c r="C140" s="7" t="n"/>
      <c r="D140" s="7" t="n"/>
      <c r="E140" s="7" t="n"/>
      <c r="F140" s="7" t="n"/>
      <c r="G140" s="7" t="n"/>
      <c r="H140" s="7" t="n"/>
      <c r="I140" s="12">
        <f>IF($A140="","",IFERROR(IF(INDEX(Sequences!$D$5:$D$204,MATCH($J140,Sequences!$M$5:$M$204,0))=0,"",$A140-INDEX(Sequences!$D$5:$D$204,MATCH($J140,Sequences!$M$5:$M$204,0))),""))</f>
        <v/>
      </c>
      <c r="J140" s="13">
        <f>IF($A140="","",$D140&amp;"|"&amp;$E140)</f>
        <v/>
      </c>
    </row>
    <row r="141">
      <c r="A141" s="8" t="n"/>
      <c r="B141" s="7" t="n"/>
      <c r="C141" s="7" t="n"/>
      <c r="D141" s="7" t="n"/>
      <c r="E141" s="7" t="n"/>
      <c r="F141" s="7" t="n"/>
      <c r="G141" s="7" t="n"/>
      <c r="H141" s="7" t="n"/>
      <c r="I141" s="12">
        <f>IF($A141="","",IFERROR(IF(INDEX(Sequences!$D$5:$D$204,MATCH($J141,Sequences!$M$5:$M$204,0))=0,"",$A141-INDEX(Sequences!$D$5:$D$204,MATCH($J141,Sequences!$M$5:$M$204,0))),""))</f>
        <v/>
      </c>
      <c r="J141" s="13">
        <f>IF($A141="","",$D141&amp;"|"&amp;$E141)</f>
        <v/>
      </c>
    </row>
    <row r="142">
      <c r="A142" s="8" t="n"/>
      <c r="B142" s="7" t="n"/>
      <c r="C142" s="7" t="n"/>
      <c r="D142" s="7" t="n"/>
      <c r="E142" s="7" t="n"/>
      <c r="F142" s="7" t="n"/>
      <c r="G142" s="7" t="n"/>
      <c r="H142" s="7" t="n"/>
      <c r="I142" s="12">
        <f>IF($A142="","",IFERROR(IF(INDEX(Sequences!$D$5:$D$204,MATCH($J142,Sequences!$M$5:$M$204,0))=0,"",$A142-INDEX(Sequences!$D$5:$D$204,MATCH($J142,Sequences!$M$5:$M$204,0))),""))</f>
        <v/>
      </c>
      <c r="J142" s="13">
        <f>IF($A142="","",$D142&amp;"|"&amp;$E142)</f>
        <v/>
      </c>
    </row>
    <row r="143">
      <c r="A143" s="8" t="n"/>
      <c r="B143" s="7" t="n"/>
      <c r="C143" s="7" t="n"/>
      <c r="D143" s="7" t="n"/>
      <c r="E143" s="7" t="n"/>
      <c r="F143" s="7" t="n"/>
      <c r="G143" s="7" t="n"/>
      <c r="H143" s="7" t="n"/>
      <c r="I143" s="12">
        <f>IF($A143="","",IFERROR(IF(INDEX(Sequences!$D$5:$D$204,MATCH($J143,Sequences!$M$5:$M$204,0))=0,"",$A143-INDEX(Sequences!$D$5:$D$204,MATCH($J143,Sequences!$M$5:$M$204,0))),""))</f>
        <v/>
      </c>
      <c r="J143" s="13">
        <f>IF($A143="","",$D143&amp;"|"&amp;$E143)</f>
        <v/>
      </c>
    </row>
    <row r="144">
      <c r="A144" s="8" t="n"/>
      <c r="B144" s="7" t="n"/>
      <c r="C144" s="7" t="n"/>
      <c r="D144" s="7" t="n"/>
      <c r="E144" s="7" t="n"/>
      <c r="F144" s="7" t="n"/>
      <c r="G144" s="7" t="n"/>
      <c r="H144" s="7" t="n"/>
      <c r="I144" s="12">
        <f>IF($A144="","",IFERROR(IF(INDEX(Sequences!$D$5:$D$204,MATCH($J144,Sequences!$M$5:$M$204,0))=0,"",$A144-INDEX(Sequences!$D$5:$D$204,MATCH($J144,Sequences!$M$5:$M$204,0))),""))</f>
        <v/>
      </c>
      <c r="J144" s="13">
        <f>IF($A144="","",$D144&amp;"|"&amp;$E144)</f>
        <v/>
      </c>
    </row>
    <row r="145">
      <c r="A145" s="8" t="n"/>
      <c r="B145" s="7" t="n"/>
      <c r="C145" s="7" t="n"/>
      <c r="D145" s="7" t="n"/>
      <c r="E145" s="7" t="n"/>
      <c r="F145" s="7" t="n"/>
      <c r="G145" s="7" t="n"/>
      <c r="H145" s="7" t="n"/>
      <c r="I145" s="12">
        <f>IF($A145="","",IFERROR(IF(INDEX(Sequences!$D$5:$D$204,MATCH($J145,Sequences!$M$5:$M$204,0))=0,"",$A145-INDEX(Sequences!$D$5:$D$204,MATCH($J145,Sequences!$M$5:$M$204,0))),""))</f>
        <v/>
      </c>
      <c r="J145" s="13">
        <f>IF($A145="","",$D145&amp;"|"&amp;$E145)</f>
        <v/>
      </c>
    </row>
    <row r="146">
      <c r="A146" s="8" t="n"/>
      <c r="B146" s="7" t="n"/>
      <c r="C146" s="7" t="n"/>
      <c r="D146" s="7" t="n"/>
      <c r="E146" s="7" t="n"/>
      <c r="F146" s="7" t="n"/>
      <c r="G146" s="7" t="n"/>
      <c r="H146" s="7" t="n"/>
      <c r="I146" s="12">
        <f>IF($A146="","",IFERROR(IF(INDEX(Sequences!$D$5:$D$204,MATCH($J146,Sequences!$M$5:$M$204,0))=0,"",$A146-INDEX(Sequences!$D$5:$D$204,MATCH($J146,Sequences!$M$5:$M$204,0))),""))</f>
        <v/>
      </c>
      <c r="J146" s="13">
        <f>IF($A146="","",$D146&amp;"|"&amp;$E146)</f>
        <v/>
      </c>
    </row>
    <row r="147">
      <c r="A147" s="8" t="n"/>
      <c r="B147" s="7" t="n"/>
      <c r="C147" s="7" t="n"/>
      <c r="D147" s="7" t="n"/>
      <c r="E147" s="7" t="n"/>
      <c r="F147" s="7" t="n"/>
      <c r="G147" s="7" t="n"/>
      <c r="H147" s="7" t="n"/>
      <c r="I147" s="12">
        <f>IF($A147="","",IFERROR(IF(INDEX(Sequences!$D$5:$D$204,MATCH($J147,Sequences!$M$5:$M$204,0))=0,"",$A147-INDEX(Sequences!$D$5:$D$204,MATCH($J147,Sequences!$M$5:$M$204,0))),""))</f>
        <v/>
      </c>
      <c r="J147" s="13">
        <f>IF($A147="","",$D147&amp;"|"&amp;$E147)</f>
        <v/>
      </c>
    </row>
    <row r="148">
      <c r="A148" s="8" t="n"/>
      <c r="B148" s="7" t="n"/>
      <c r="C148" s="7" t="n"/>
      <c r="D148" s="7" t="n"/>
      <c r="E148" s="7" t="n"/>
      <c r="F148" s="7" t="n"/>
      <c r="G148" s="7" t="n"/>
      <c r="H148" s="7" t="n"/>
      <c r="I148" s="12">
        <f>IF($A148="","",IFERROR(IF(INDEX(Sequences!$D$5:$D$204,MATCH($J148,Sequences!$M$5:$M$204,0))=0,"",$A148-INDEX(Sequences!$D$5:$D$204,MATCH($J148,Sequences!$M$5:$M$204,0))),""))</f>
        <v/>
      </c>
      <c r="J148" s="13">
        <f>IF($A148="","",$D148&amp;"|"&amp;$E148)</f>
        <v/>
      </c>
    </row>
    <row r="149">
      <c r="A149" s="8" t="n"/>
      <c r="B149" s="7" t="n"/>
      <c r="C149" s="7" t="n"/>
      <c r="D149" s="7" t="n"/>
      <c r="E149" s="7" t="n"/>
      <c r="F149" s="7" t="n"/>
      <c r="G149" s="7" t="n"/>
      <c r="H149" s="7" t="n"/>
      <c r="I149" s="12">
        <f>IF($A149="","",IFERROR(IF(INDEX(Sequences!$D$5:$D$204,MATCH($J149,Sequences!$M$5:$M$204,0))=0,"",$A149-INDEX(Sequences!$D$5:$D$204,MATCH($J149,Sequences!$M$5:$M$204,0))),""))</f>
        <v/>
      </c>
      <c r="J149" s="13">
        <f>IF($A149="","",$D149&amp;"|"&amp;$E149)</f>
        <v/>
      </c>
    </row>
    <row r="150">
      <c r="A150" s="8" t="n"/>
      <c r="B150" s="7" t="n"/>
      <c r="C150" s="7" t="n"/>
      <c r="D150" s="7" t="n"/>
      <c r="E150" s="7" t="n"/>
      <c r="F150" s="7" t="n"/>
      <c r="G150" s="7" t="n"/>
      <c r="H150" s="7" t="n"/>
      <c r="I150" s="12">
        <f>IF($A150="","",IFERROR(IF(INDEX(Sequences!$D$5:$D$204,MATCH($J150,Sequences!$M$5:$M$204,0))=0,"",$A150-INDEX(Sequences!$D$5:$D$204,MATCH($J150,Sequences!$M$5:$M$204,0))),""))</f>
        <v/>
      </c>
      <c r="J150" s="13">
        <f>IF($A150="","",$D150&amp;"|"&amp;$E150)</f>
        <v/>
      </c>
    </row>
    <row r="151">
      <c r="A151" s="8" t="n"/>
      <c r="B151" s="7" t="n"/>
      <c r="C151" s="7" t="n"/>
      <c r="D151" s="7" t="n"/>
      <c r="E151" s="7" t="n"/>
      <c r="F151" s="7" t="n"/>
      <c r="G151" s="7" t="n"/>
      <c r="H151" s="7" t="n"/>
      <c r="I151" s="12">
        <f>IF($A151="","",IFERROR(IF(INDEX(Sequences!$D$5:$D$204,MATCH($J151,Sequences!$M$5:$M$204,0))=0,"",$A151-INDEX(Sequences!$D$5:$D$204,MATCH($J151,Sequences!$M$5:$M$204,0))),""))</f>
        <v/>
      </c>
      <c r="J151" s="13">
        <f>IF($A151="","",$D151&amp;"|"&amp;$E151)</f>
        <v/>
      </c>
    </row>
    <row r="152">
      <c r="A152" s="8" t="n"/>
      <c r="B152" s="7" t="n"/>
      <c r="C152" s="7" t="n"/>
      <c r="D152" s="7" t="n"/>
      <c r="E152" s="7" t="n"/>
      <c r="F152" s="7" t="n"/>
      <c r="G152" s="7" t="n"/>
      <c r="H152" s="7" t="n"/>
      <c r="I152" s="12">
        <f>IF($A152="","",IFERROR(IF(INDEX(Sequences!$D$5:$D$204,MATCH($J152,Sequences!$M$5:$M$204,0))=0,"",$A152-INDEX(Sequences!$D$5:$D$204,MATCH($J152,Sequences!$M$5:$M$204,0))),""))</f>
        <v/>
      </c>
      <c r="J152" s="13">
        <f>IF($A152="","",$D152&amp;"|"&amp;$E152)</f>
        <v/>
      </c>
    </row>
    <row r="153">
      <c r="A153" s="8" t="n"/>
      <c r="B153" s="7" t="n"/>
      <c r="C153" s="7" t="n"/>
      <c r="D153" s="7" t="n"/>
      <c r="E153" s="7" t="n"/>
      <c r="F153" s="7" t="n"/>
      <c r="G153" s="7" t="n"/>
      <c r="H153" s="7" t="n"/>
      <c r="I153" s="12">
        <f>IF($A153="","",IFERROR(IF(INDEX(Sequences!$D$5:$D$204,MATCH($J153,Sequences!$M$5:$M$204,0))=0,"",$A153-INDEX(Sequences!$D$5:$D$204,MATCH($J153,Sequences!$M$5:$M$204,0))),""))</f>
        <v/>
      </c>
      <c r="J153" s="13">
        <f>IF($A153="","",$D153&amp;"|"&amp;$E153)</f>
        <v/>
      </c>
    </row>
    <row r="154">
      <c r="A154" s="8" t="n"/>
      <c r="B154" s="7" t="n"/>
      <c r="C154" s="7" t="n"/>
      <c r="D154" s="7" t="n"/>
      <c r="E154" s="7" t="n"/>
      <c r="F154" s="7" t="n"/>
      <c r="G154" s="7" t="n"/>
      <c r="H154" s="7" t="n"/>
      <c r="I154" s="12">
        <f>IF($A154="","",IFERROR(IF(INDEX(Sequences!$D$5:$D$204,MATCH($J154,Sequences!$M$5:$M$204,0))=0,"",$A154-INDEX(Sequences!$D$5:$D$204,MATCH($J154,Sequences!$M$5:$M$204,0))),""))</f>
        <v/>
      </c>
      <c r="J154" s="13">
        <f>IF($A154="","",$D154&amp;"|"&amp;$E154)</f>
        <v/>
      </c>
    </row>
    <row r="155">
      <c r="A155" s="8" t="n"/>
      <c r="B155" s="7" t="n"/>
      <c r="C155" s="7" t="n"/>
      <c r="D155" s="7" t="n"/>
      <c r="E155" s="7" t="n"/>
      <c r="F155" s="7" t="n"/>
      <c r="G155" s="7" t="n"/>
      <c r="H155" s="7" t="n"/>
      <c r="I155" s="12">
        <f>IF($A155="","",IFERROR(IF(INDEX(Sequences!$D$5:$D$204,MATCH($J155,Sequences!$M$5:$M$204,0))=0,"",$A155-INDEX(Sequences!$D$5:$D$204,MATCH($J155,Sequences!$M$5:$M$204,0))),""))</f>
        <v/>
      </c>
      <c r="J155" s="13">
        <f>IF($A155="","",$D155&amp;"|"&amp;$E155)</f>
        <v/>
      </c>
    </row>
    <row r="156">
      <c r="A156" s="8" t="n"/>
      <c r="B156" s="7" t="n"/>
      <c r="C156" s="7" t="n"/>
      <c r="D156" s="7" t="n"/>
      <c r="E156" s="7" t="n"/>
      <c r="F156" s="7" t="n"/>
      <c r="G156" s="7" t="n"/>
      <c r="H156" s="7" t="n"/>
      <c r="I156" s="12">
        <f>IF($A156="","",IFERROR(IF(INDEX(Sequences!$D$5:$D$204,MATCH($J156,Sequences!$M$5:$M$204,0))=0,"",$A156-INDEX(Sequences!$D$5:$D$204,MATCH($J156,Sequences!$M$5:$M$204,0))),""))</f>
        <v/>
      </c>
      <c r="J156" s="13">
        <f>IF($A156="","",$D156&amp;"|"&amp;$E156)</f>
        <v/>
      </c>
    </row>
    <row r="157">
      <c r="A157" s="8" t="n"/>
      <c r="B157" s="7" t="n"/>
      <c r="C157" s="7" t="n"/>
      <c r="D157" s="7" t="n"/>
      <c r="E157" s="7" t="n"/>
      <c r="F157" s="7" t="n"/>
      <c r="G157" s="7" t="n"/>
      <c r="H157" s="7" t="n"/>
      <c r="I157" s="12">
        <f>IF($A157="","",IFERROR(IF(INDEX(Sequences!$D$5:$D$204,MATCH($J157,Sequences!$M$5:$M$204,0))=0,"",$A157-INDEX(Sequences!$D$5:$D$204,MATCH($J157,Sequences!$M$5:$M$204,0))),""))</f>
        <v/>
      </c>
      <c r="J157" s="13">
        <f>IF($A157="","",$D157&amp;"|"&amp;$E157)</f>
        <v/>
      </c>
    </row>
    <row r="158">
      <c r="A158" s="8" t="n"/>
      <c r="B158" s="7" t="n"/>
      <c r="C158" s="7" t="n"/>
      <c r="D158" s="7" t="n"/>
      <c r="E158" s="7" t="n"/>
      <c r="F158" s="7" t="n"/>
      <c r="G158" s="7" t="n"/>
      <c r="H158" s="7" t="n"/>
      <c r="I158" s="12">
        <f>IF($A158="","",IFERROR(IF(INDEX(Sequences!$D$5:$D$204,MATCH($J158,Sequences!$M$5:$M$204,0))=0,"",$A158-INDEX(Sequences!$D$5:$D$204,MATCH($J158,Sequences!$M$5:$M$204,0))),""))</f>
        <v/>
      </c>
      <c r="J158" s="13">
        <f>IF($A158="","",$D158&amp;"|"&amp;$E158)</f>
        <v/>
      </c>
    </row>
    <row r="159">
      <c r="A159" s="8" t="n"/>
      <c r="B159" s="7" t="n"/>
      <c r="C159" s="7" t="n"/>
      <c r="D159" s="7" t="n"/>
      <c r="E159" s="7" t="n"/>
      <c r="F159" s="7" t="n"/>
      <c r="G159" s="7" t="n"/>
      <c r="H159" s="7" t="n"/>
      <c r="I159" s="12">
        <f>IF($A159="","",IFERROR(IF(INDEX(Sequences!$D$5:$D$204,MATCH($J159,Sequences!$M$5:$M$204,0))=0,"",$A159-INDEX(Sequences!$D$5:$D$204,MATCH($J159,Sequences!$M$5:$M$204,0))),""))</f>
        <v/>
      </c>
      <c r="J159" s="13">
        <f>IF($A159="","",$D159&amp;"|"&amp;$E159)</f>
        <v/>
      </c>
    </row>
    <row r="160">
      <c r="A160" s="8" t="n"/>
      <c r="B160" s="7" t="n"/>
      <c r="C160" s="7" t="n"/>
      <c r="D160" s="7" t="n"/>
      <c r="E160" s="7" t="n"/>
      <c r="F160" s="7" t="n"/>
      <c r="G160" s="7" t="n"/>
      <c r="H160" s="7" t="n"/>
      <c r="I160" s="12">
        <f>IF($A160="","",IFERROR(IF(INDEX(Sequences!$D$5:$D$204,MATCH($J160,Sequences!$M$5:$M$204,0))=0,"",$A160-INDEX(Sequences!$D$5:$D$204,MATCH($J160,Sequences!$M$5:$M$204,0))),""))</f>
        <v/>
      </c>
      <c r="J160" s="13">
        <f>IF($A160="","",$D160&amp;"|"&amp;$E160)</f>
        <v/>
      </c>
    </row>
    <row r="161">
      <c r="A161" s="8" t="n"/>
      <c r="B161" s="7" t="n"/>
      <c r="C161" s="7" t="n"/>
      <c r="D161" s="7" t="n"/>
      <c r="E161" s="7" t="n"/>
      <c r="F161" s="7" t="n"/>
      <c r="G161" s="7" t="n"/>
      <c r="H161" s="7" t="n"/>
      <c r="I161" s="12">
        <f>IF($A161="","",IFERROR(IF(INDEX(Sequences!$D$5:$D$204,MATCH($J161,Sequences!$M$5:$M$204,0))=0,"",$A161-INDEX(Sequences!$D$5:$D$204,MATCH($J161,Sequences!$M$5:$M$204,0))),""))</f>
        <v/>
      </c>
      <c r="J161" s="13">
        <f>IF($A161="","",$D161&amp;"|"&amp;$E161)</f>
        <v/>
      </c>
    </row>
    <row r="162">
      <c r="A162" s="8" t="n"/>
      <c r="B162" s="7" t="n"/>
      <c r="C162" s="7" t="n"/>
      <c r="D162" s="7" t="n"/>
      <c r="E162" s="7" t="n"/>
      <c r="F162" s="7" t="n"/>
      <c r="G162" s="7" t="n"/>
      <c r="H162" s="7" t="n"/>
      <c r="I162" s="12">
        <f>IF($A162="","",IFERROR(IF(INDEX(Sequences!$D$5:$D$204,MATCH($J162,Sequences!$M$5:$M$204,0))=0,"",$A162-INDEX(Sequences!$D$5:$D$204,MATCH($J162,Sequences!$M$5:$M$204,0))),""))</f>
        <v/>
      </c>
      <c r="J162" s="13">
        <f>IF($A162="","",$D162&amp;"|"&amp;$E162)</f>
        <v/>
      </c>
    </row>
    <row r="163">
      <c r="A163" s="8" t="n"/>
      <c r="B163" s="7" t="n"/>
      <c r="C163" s="7" t="n"/>
      <c r="D163" s="7" t="n"/>
      <c r="E163" s="7" t="n"/>
      <c r="F163" s="7" t="n"/>
      <c r="G163" s="7" t="n"/>
      <c r="H163" s="7" t="n"/>
      <c r="I163" s="12">
        <f>IF($A163="","",IFERROR(IF(INDEX(Sequences!$D$5:$D$204,MATCH($J163,Sequences!$M$5:$M$204,0))=0,"",$A163-INDEX(Sequences!$D$5:$D$204,MATCH($J163,Sequences!$M$5:$M$204,0))),""))</f>
        <v/>
      </c>
      <c r="J163" s="13">
        <f>IF($A163="","",$D163&amp;"|"&amp;$E163)</f>
        <v/>
      </c>
    </row>
    <row r="164">
      <c r="A164" s="8" t="n"/>
      <c r="B164" s="7" t="n"/>
      <c r="C164" s="7" t="n"/>
      <c r="D164" s="7" t="n"/>
      <c r="E164" s="7" t="n"/>
      <c r="F164" s="7" t="n"/>
      <c r="G164" s="7" t="n"/>
      <c r="H164" s="7" t="n"/>
      <c r="I164" s="12">
        <f>IF($A164="","",IFERROR(IF(INDEX(Sequences!$D$5:$D$204,MATCH($J164,Sequences!$M$5:$M$204,0))=0,"",$A164-INDEX(Sequences!$D$5:$D$204,MATCH($J164,Sequences!$M$5:$M$204,0))),""))</f>
        <v/>
      </c>
      <c r="J164" s="13">
        <f>IF($A164="","",$D164&amp;"|"&amp;$E164)</f>
        <v/>
      </c>
    </row>
    <row r="165">
      <c r="A165" s="8" t="n"/>
      <c r="B165" s="7" t="n"/>
      <c r="C165" s="7" t="n"/>
      <c r="D165" s="7" t="n"/>
      <c r="E165" s="7" t="n"/>
      <c r="F165" s="7" t="n"/>
      <c r="G165" s="7" t="n"/>
      <c r="H165" s="7" t="n"/>
      <c r="I165" s="12">
        <f>IF($A165="","",IFERROR(IF(INDEX(Sequences!$D$5:$D$204,MATCH($J165,Sequences!$M$5:$M$204,0))=0,"",$A165-INDEX(Sequences!$D$5:$D$204,MATCH($J165,Sequences!$M$5:$M$204,0))),""))</f>
        <v/>
      </c>
      <c r="J165" s="13">
        <f>IF($A165="","",$D165&amp;"|"&amp;$E165)</f>
        <v/>
      </c>
    </row>
    <row r="166">
      <c r="A166" s="8" t="n"/>
      <c r="B166" s="7" t="n"/>
      <c r="C166" s="7" t="n"/>
      <c r="D166" s="7" t="n"/>
      <c r="E166" s="7" t="n"/>
      <c r="F166" s="7" t="n"/>
      <c r="G166" s="7" t="n"/>
      <c r="H166" s="7" t="n"/>
      <c r="I166" s="12">
        <f>IF($A166="","",IFERROR(IF(INDEX(Sequences!$D$5:$D$204,MATCH($J166,Sequences!$M$5:$M$204,0))=0,"",$A166-INDEX(Sequences!$D$5:$D$204,MATCH($J166,Sequences!$M$5:$M$204,0))),""))</f>
        <v/>
      </c>
      <c r="J166" s="13">
        <f>IF($A166="","",$D166&amp;"|"&amp;$E166)</f>
        <v/>
      </c>
    </row>
    <row r="167">
      <c r="A167" s="8" t="n"/>
      <c r="B167" s="7" t="n"/>
      <c r="C167" s="7" t="n"/>
      <c r="D167" s="7" t="n"/>
      <c r="E167" s="7" t="n"/>
      <c r="F167" s="7" t="n"/>
      <c r="G167" s="7" t="n"/>
      <c r="H167" s="7" t="n"/>
      <c r="I167" s="12">
        <f>IF($A167="","",IFERROR(IF(INDEX(Sequences!$D$5:$D$204,MATCH($J167,Sequences!$M$5:$M$204,0))=0,"",$A167-INDEX(Sequences!$D$5:$D$204,MATCH($J167,Sequences!$M$5:$M$204,0))),""))</f>
        <v/>
      </c>
      <c r="J167" s="13">
        <f>IF($A167="","",$D167&amp;"|"&amp;$E167)</f>
        <v/>
      </c>
    </row>
    <row r="168">
      <c r="A168" s="8" t="n"/>
      <c r="B168" s="7" t="n"/>
      <c r="C168" s="7" t="n"/>
      <c r="D168" s="7" t="n"/>
      <c r="E168" s="7" t="n"/>
      <c r="F168" s="7" t="n"/>
      <c r="G168" s="7" t="n"/>
      <c r="H168" s="7" t="n"/>
      <c r="I168" s="12">
        <f>IF($A168="","",IFERROR(IF(INDEX(Sequences!$D$5:$D$204,MATCH($J168,Sequences!$M$5:$M$204,0))=0,"",$A168-INDEX(Sequences!$D$5:$D$204,MATCH($J168,Sequences!$M$5:$M$204,0))),""))</f>
        <v/>
      </c>
      <c r="J168" s="13">
        <f>IF($A168="","",$D168&amp;"|"&amp;$E168)</f>
        <v/>
      </c>
    </row>
    <row r="169">
      <c r="A169" s="8" t="n"/>
      <c r="B169" s="7" t="n"/>
      <c r="C169" s="7" t="n"/>
      <c r="D169" s="7" t="n"/>
      <c r="E169" s="7" t="n"/>
      <c r="F169" s="7" t="n"/>
      <c r="G169" s="7" t="n"/>
      <c r="H169" s="7" t="n"/>
      <c r="I169" s="12">
        <f>IF($A169="","",IFERROR(IF(INDEX(Sequences!$D$5:$D$204,MATCH($J169,Sequences!$M$5:$M$204,0))=0,"",$A169-INDEX(Sequences!$D$5:$D$204,MATCH($J169,Sequences!$M$5:$M$204,0))),""))</f>
        <v/>
      </c>
      <c r="J169" s="13">
        <f>IF($A169="","",$D169&amp;"|"&amp;$E169)</f>
        <v/>
      </c>
    </row>
    <row r="170">
      <c r="A170" s="8" t="n"/>
      <c r="B170" s="7" t="n"/>
      <c r="C170" s="7" t="n"/>
      <c r="D170" s="7" t="n"/>
      <c r="E170" s="7" t="n"/>
      <c r="F170" s="7" t="n"/>
      <c r="G170" s="7" t="n"/>
      <c r="H170" s="7" t="n"/>
      <c r="I170" s="12">
        <f>IF($A170="","",IFERROR(IF(INDEX(Sequences!$D$5:$D$204,MATCH($J170,Sequences!$M$5:$M$204,0))=0,"",$A170-INDEX(Sequences!$D$5:$D$204,MATCH($J170,Sequences!$M$5:$M$204,0))),""))</f>
        <v/>
      </c>
      <c r="J170" s="13">
        <f>IF($A170="","",$D170&amp;"|"&amp;$E170)</f>
        <v/>
      </c>
    </row>
    <row r="171">
      <c r="A171" s="8" t="n"/>
      <c r="B171" s="7" t="n"/>
      <c r="C171" s="7" t="n"/>
      <c r="D171" s="7" t="n"/>
      <c r="E171" s="7" t="n"/>
      <c r="F171" s="7" t="n"/>
      <c r="G171" s="7" t="n"/>
      <c r="H171" s="7" t="n"/>
      <c r="I171" s="12">
        <f>IF($A171="","",IFERROR(IF(INDEX(Sequences!$D$5:$D$204,MATCH($J171,Sequences!$M$5:$M$204,0))=0,"",$A171-INDEX(Sequences!$D$5:$D$204,MATCH($J171,Sequences!$M$5:$M$204,0))),""))</f>
        <v/>
      </c>
      <c r="J171" s="13">
        <f>IF($A171="","",$D171&amp;"|"&amp;$E171)</f>
        <v/>
      </c>
    </row>
    <row r="172">
      <c r="A172" s="8" t="n"/>
      <c r="B172" s="7" t="n"/>
      <c r="C172" s="7" t="n"/>
      <c r="D172" s="7" t="n"/>
      <c r="E172" s="7" t="n"/>
      <c r="F172" s="7" t="n"/>
      <c r="G172" s="7" t="n"/>
      <c r="H172" s="7" t="n"/>
      <c r="I172" s="12">
        <f>IF($A172="","",IFERROR(IF(INDEX(Sequences!$D$5:$D$204,MATCH($J172,Sequences!$M$5:$M$204,0))=0,"",$A172-INDEX(Sequences!$D$5:$D$204,MATCH($J172,Sequences!$M$5:$M$204,0))),""))</f>
        <v/>
      </c>
      <c r="J172" s="13">
        <f>IF($A172="","",$D172&amp;"|"&amp;$E172)</f>
        <v/>
      </c>
    </row>
    <row r="173">
      <c r="A173" s="8" t="n"/>
      <c r="B173" s="7" t="n"/>
      <c r="C173" s="7" t="n"/>
      <c r="D173" s="7" t="n"/>
      <c r="E173" s="7" t="n"/>
      <c r="F173" s="7" t="n"/>
      <c r="G173" s="7" t="n"/>
      <c r="H173" s="7" t="n"/>
      <c r="I173" s="12">
        <f>IF($A173="","",IFERROR(IF(INDEX(Sequences!$D$5:$D$204,MATCH($J173,Sequences!$M$5:$M$204,0))=0,"",$A173-INDEX(Sequences!$D$5:$D$204,MATCH($J173,Sequences!$M$5:$M$204,0))),""))</f>
        <v/>
      </c>
      <c r="J173" s="13">
        <f>IF($A173="","",$D173&amp;"|"&amp;$E173)</f>
        <v/>
      </c>
    </row>
    <row r="174">
      <c r="A174" s="8" t="n"/>
      <c r="B174" s="7" t="n"/>
      <c r="C174" s="7" t="n"/>
      <c r="D174" s="7" t="n"/>
      <c r="E174" s="7" t="n"/>
      <c r="F174" s="7" t="n"/>
      <c r="G174" s="7" t="n"/>
      <c r="H174" s="7" t="n"/>
      <c r="I174" s="12">
        <f>IF($A174="","",IFERROR(IF(INDEX(Sequences!$D$5:$D$204,MATCH($J174,Sequences!$M$5:$M$204,0))=0,"",$A174-INDEX(Sequences!$D$5:$D$204,MATCH($J174,Sequences!$M$5:$M$204,0))),""))</f>
        <v/>
      </c>
      <c r="J174" s="13">
        <f>IF($A174="","",$D174&amp;"|"&amp;$E174)</f>
        <v/>
      </c>
    </row>
    <row r="175">
      <c r="A175" s="8" t="n"/>
      <c r="B175" s="7" t="n"/>
      <c r="C175" s="7" t="n"/>
      <c r="D175" s="7" t="n"/>
      <c r="E175" s="7" t="n"/>
      <c r="F175" s="7" t="n"/>
      <c r="G175" s="7" t="n"/>
      <c r="H175" s="7" t="n"/>
      <c r="I175" s="12">
        <f>IF($A175="","",IFERROR(IF(INDEX(Sequences!$D$5:$D$204,MATCH($J175,Sequences!$M$5:$M$204,0))=0,"",$A175-INDEX(Sequences!$D$5:$D$204,MATCH($J175,Sequences!$M$5:$M$204,0))),""))</f>
        <v/>
      </c>
      <c r="J175" s="13">
        <f>IF($A175="","",$D175&amp;"|"&amp;$E175)</f>
        <v/>
      </c>
    </row>
    <row r="176">
      <c r="A176" s="8" t="n"/>
      <c r="B176" s="7" t="n"/>
      <c r="C176" s="7" t="n"/>
      <c r="D176" s="7" t="n"/>
      <c r="E176" s="7" t="n"/>
      <c r="F176" s="7" t="n"/>
      <c r="G176" s="7" t="n"/>
      <c r="H176" s="7" t="n"/>
      <c r="I176" s="12">
        <f>IF($A176="","",IFERROR(IF(INDEX(Sequences!$D$5:$D$204,MATCH($J176,Sequences!$M$5:$M$204,0))=0,"",$A176-INDEX(Sequences!$D$5:$D$204,MATCH($J176,Sequences!$M$5:$M$204,0))),""))</f>
        <v/>
      </c>
      <c r="J176" s="13">
        <f>IF($A176="","",$D176&amp;"|"&amp;$E176)</f>
        <v/>
      </c>
    </row>
    <row r="177">
      <c r="A177" s="8" t="n"/>
      <c r="B177" s="7" t="n"/>
      <c r="C177" s="7" t="n"/>
      <c r="D177" s="7" t="n"/>
      <c r="E177" s="7" t="n"/>
      <c r="F177" s="7" t="n"/>
      <c r="G177" s="7" t="n"/>
      <c r="H177" s="7" t="n"/>
      <c r="I177" s="12">
        <f>IF($A177="","",IFERROR(IF(INDEX(Sequences!$D$5:$D$204,MATCH($J177,Sequences!$M$5:$M$204,0))=0,"",$A177-INDEX(Sequences!$D$5:$D$204,MATCH($J177,Sequences!$M$5:$M$204,0))),""))</f>
        <v/>
      </c>
      <c r="J177" s="13">
        <f>IF($A177="","",$D177&amp;"|"&amp;$E177)</f>
        <v/>
      </c>
    </row>
    <row r="178">
      <c r="A178" s="8" t="n"/>
      <c r="B178" s="7" t="n"/>
      <c r="C178" s="7" t="n"/>
      <c r="D178" s="7" t="n"/>
      <c r="E178" s="7" t="n"/>
      <c r="F178" s="7" t="n"/>
      <c r="G178" s="7" t="n"/>
      <c r="H178" s="7" t="n"/>
      <c r="I178" s="12">
        <f>IF($A178="","",IFERROR(IF(INDEX(Sequences!$D$5:$D$204,MATCH($J178,Sequences!$M$5:$M$204,0))=0,"",$A178-INDEX(Sequences!$D$5:$D$204,MATCH($J178,Sequences!$M$5:$M$204,0))),""))</f>
        <v/>
      </c>
      <c r="J178" s="13">
        <f>IF($A178="","",$D178&amp;"|"&amp;$E178)</f>
        <v/>
      </c>
    </row>
    <row r="179">
      <c r="A179" s="8" t="n"/>
      <c r="B179" s="7" t="n"/>
      <c r="C179" s="7" t="n"/>
      <c r="D179" s="7" t="n"/>
      <c r="E179" s="7" t="n"/>
      <c r="F179" s="7" t="n"/>
      <c r="G179" s="7" t="n"/>
      <c r="H179" s="7" t="n"/>
      <c r="I179" s="12">
        <f>IF($A179="","",IFERROR(IF(INDEX(Sequences!$D$5:$D$204,MATCH($J179,Sequences!$M$5:$M$204,0))=0,"",$A179-INDEX(Sequences!$D$5:$D$204,MATCH($J179,Sequences!$M$5:$M$204,0))),""))</f>
        <v/>
      </c>
      <c r="J179" s="13">
        <f>IF($A179="","",$D179&amp;"|"&amp;$E179)</f>
        <v/>
      </c>
    </row>
    <row r="180">
      <c r="A180" s="8" t="n"/>
      <c r="B180" s="7" t="n"/>
      <c r="C180" s="7" t="n"/>
      <c r="D180" s="7" t="n"/>
      <c r="E180" s="7" t="n"/>
      <c r="F180" s="7" t="n"/>
      <c r="G180" s="7" t="n"/>
      <c r="H180" s="7" t="n"/>
      <c r="I180" s="12">
        <f>IF($A180="","",IFERROR(IF(INDEX(Sequences!$D$5:$D$204,MATCH($J180,Sequences!$M$5:$M$204,0))=0,"",$A180-INDEX(Sequences!$D$5:$D$204,MATCH($J180,Sequences!$M$5:$M$204,0))),""))</f>
        <v/>
      </c>
      <c r="J180" s="13">
        <f>IF($A180="","",$D180&amp;"|"&amp;$E180)</f>
        <v/>
      </c>
    </row>
    <row r="181">
      <c r="A181" s="8" t="n"/>
      <c r="B181" s="7" t="n"/>
      <c r="C181" s="7" t="n"/>
      <c r="D181" s="7" t="n"/>
      <c r="E181" s="7" t="n"/>
      <c r="F181" s="7" t="n"/>
      <c r="G181" s="7" t="n"/>
      <c r="H181" s="7" t="n"/>
      <c r="I181" s="12">
        <f>IF($A181="","",IFERROR(IF(INDEX(Sequences!$D$5:$D$204,MATCH($J181,Sequences!$M$5:$M$204,0))=0,"",$A181-INDEX(Sequences!$D$5:$D$204,MATCH($J181,Sequences!$M$5:$M$204,0))),""))</f>
        <v/>
      </c>
      <c r="J181" s="13">
        <f>IF($A181="","",$D181&amp;"|"&amp;$E181)</f>
        <v/>
      </c>
    </row>
    <row r="182">
      <c r="A182" s="8" t="n"/>
      <c r="B182" s="7" t="n"/>
      <c r="C182" s="7" t="n"/>
      <c r="D182" s="7" t="n"/>
      <c r="E182" s="7" t="n"/>
      <c r="F182" s="7" t="n"/>
      <c r="G182" s="7" t="n"/>
      <c r="H182" s="7" t="n"/>
      <c r="I182" s="12">
        <f>IF($A182="","",IFERROR(IF(INDEX(Sequences!$D$5:$D$204,MATCH($J182,Sequences!$M$5:$M$204,0))=0,"",$A182-INDEX(Sequences!$D$5:$D$204,MATCH($J182,Sequences!$M$5:$M$204,0))),""))</f>
        <v/>
      </c>
      <c r="J182" s="13">
        <f>IF($A182="","",$D182&amp;"|"&amp;$E182)</f>
        <v/>
      </c>
    </row>
    <row r="183">
      <c r="A183" s="8" t="n"/>
      <c r="B183" s="7" t="n"/>
      <c r="C183" s="7" t="n"/>
      <c r="D183" s="7" t="n"/>
      <c r="E183" s="7" t="n"/>
      <c r="F183" s="7" t="n"/>
      <c r="G183" s="7" t="n"/>
      <c r="H183" s="7" t="n"/>
      <c r="I183" s="12">
        <f>IF($A183="","",IFERROR(IF(INDEX(Sequences!$D$5:$D$204,MATCH($J183,Sequences!$M$5:$M$204,0))=0,"",$A183-INDEX(Sequences!$D$5:$D$204,MATCH($J183,Sequences!$M$5:$M$204,0))),""))</f>
        <v/>
      </c>
      <c r="J183" s="13">
        <f>IF($A183="","",$D183&amp;"|"&amp;$E183)</f>
        <v/>
      </c>
    </row>
    <row r="184">
      <c r="A184" s="8" t="n"/>
      <c r="B184" s="7" t="n"/>
      <c r="C184" s="7" t="n"/>
      <c r="D184" s="7" t="n"/>
      <c r="E184" s="7" t="n"/>
      <c r="F184" s="7" t="n"/>
      <c r="G184" s="7" t="n"/>
      <c r="H184" s="7" t="n"/>
      <c r="I184" s="12">
        <f>IF($A184="","",IFERROR(IF(INDEX(Sequences!$D$5:$D$204,MATCH($J184,Sequences!$M$5:$M$204,0))=0,"",$A184-INDEX(Sequences!$D$5:$D$204,MATCH($J184,Sequences!$M$5:$M$204,0))),""))</f>
        <v/>
      </c>
      <c r="J184" s="13">
        <f>IF($A184="","",$D184&amp;"|"&amp;$E184)</f>
        <v/>
      </c>
    </row>
    <row r="185">
      <c r="A185" s="8" t="n"/>
      <c r="B185" s="7" t="n"/>
      <c r="C185" s="7" t="n"/>
      <c r="D185" s="7" t="n"/>
      <c r="E185" s="7" t="n"/>
      <c r="F185" s="7" t="n"/>
      <c r="G185" s="7" t="n"/>
      <c r="H185" s="7" t="n"/>
      <c r="I185" s="12">
        <f>IF($A185="","",IFERROR(IF(INDEX(Sequences!$D$5:$D$204,MATCH($J185,Sequences!$M$5:$M$204,0))=0,"",$A185-INDEX(Sequences!$D$5:$D$204,MATCH($J185,Sequences!$M$5:$M$204,0))),""))</f>
        <v/>
      </c>
      <c r="J185" s="13">
        <f>IF($A185="","",$D185&amp;"|"&amp;$E185)</f>
        <v/>
      </c>
    </row>
    <row r="186">
      <c r="A186" s="8" t="n"/>
      <c r="B186" s="7" t="n"/>
      <c r="C186" s="7" t="n"/>
      <c r="D186" s="7" t="n"/>
      <c r="E186" s="7" t="n"/>
      <c r="F186" s="7" t="n"/>
      <c r="G186" s="7" t="n"/>
      <c r="H186" s="7" t="n"/>
      <c r="I186" s="12">
        <f>IF($A186="","",IFERROR(IF(INDEX(Sequences!$D$5:$D$204,MATCH($J186,Sequences!$M$5:$M$204,0))=0,"",$A186-INDEX(Sequences!$D$5:$D$204,MATCH($J186,Sequences!$M$5:$M$204,0))),""))</f>
        <v/>
      </c>
      <c r="J186" s="13">
        <f>IF($A186="","",$D186&amp;"|"&amp;$E186)</f>
        <v/>
      </c>
    </row>
    <row r="187">
      <c r="A187" s="8" t="n"/>
      <c r="B187" s="7" t="n"/>
      <c r="C187" s="7" t="n"/>
      <c r="D187" s="7" t="n"/>
      <c r="E187" s="7" t="n"/>
      <c r="F187" s="7" t="n"/>
      <c r="G187" s="7" t="n"/>
      <c r="H187" s="7" t="n"/>
      <c r="I187" s="12">
        <f>IF($A187="","",IFERROR(IF(INDEX(Sequences!$D$5:$D$204,MATCH($J187,Sequences!$M$5:$M$204,0))=0,"",$A187-INDEX(Sequences!$D$5:$D$204,MATCH($J187,Sequences!$M$5:$M$204,0))),""))</f>
        <v/>
      </c>
      <c r="J187" s="13">
        <f>IF($A187="","",$D187&amp;"|"&amp;$E187)</f>
        <v/>
      </c>
    </row>
    <row r="188">
      <c r="A188" s="8" t="n"/>
      <c r="B188" s="7" t="n"/>
      <c r="C188" s="7" t="n"/>
      <c r="D188" s="7" t="n"/>
      <c r="E188" s="7" t="n"/>
      <c r="F188" s="7" t="n"/>
      <c r="G188" s="7" t="n"/>
      <c r="H188" s="7" t="n"/>
      <c r="I188" s="12">
        <f>IF($A188="","",IFERROR(IF(INDEX(Sequences!$D$5:$D$204,MATCH($J188,Sequences!$M$5:$M$204,0))=0,"",$A188-INDEX(Sequences!$D$5:$D$204,MATCH($J188,Sequences!$M$5:$M$204,0))),""))</f>
        <v/>
      </c>
      <c r="J188" s="13">
        <f>IF($A188="","",$D188&amp;"|"&amp;$E188)</f>
        <v/>
      </c>
    </row>
    <row r="189">
      <c r="A189" s="8" t="n"/>
      <c r="B189" s="7" t="n"/>
      <c r="C189" s="7" t="n"/>
      <c r="D189" s="7" t="n"/>
      <c r="E189" s="7" t="n"/>
      <c r="F189" s="7" t="n"/>
      <c r="G189" s="7" t="n"/>
      <c r="H189" s="7" t="n"/>
      <c r="I189" s="12">
        <f>IF($A189="","",IFERROR(IF(INDEX(Sequences!$D$5:$D$204,MATCH($J189,Sequences!$M$5:$M$204,0))=0,"",$A189-INDEX(Sequences!$D$5:$D$204,MATCH($J189,Sequences!$M$5:$M$204,0))),""))</f>
        <v/>
      </c>
      <c r="J189" s="13">
        <f>IF($A189="","",$D189&amp;"|"&amp;$E189)</f>
        <v/>
      </c>
    </row>
    <row r="190">
      <c r="A190" s="8" t="n"/>
      <c r="B190" s="7" t="n"/>
      <c r="C190" s="7" t="n"/>
      <c r="D190" s="7" t="n"/>
      <c r="E190" s="7" t="n"/>
      <c r="F190" s="7" t="n"/>
      <c r="G190" s="7" t="n"/>
      <c r="H190" s="7" t="n"/>
      <c r="I190" s="12">
        <f>IF($A190="","",IFERROR(IF(INDEX(Sequences!$D$5:$D$204,MATCH($J190,Sequences!$M$5:$M$204,0))=0,"",$A190-INDEX(Sequences!$D$5:$D$204,MATCH($J190,Sequences!$M$5:$M$204,0))),""))</f>
        <v/>
      </c>
      <c r="J190" s="13">
        <f>IF($A190="","",$D190&amp;"|"&amp;$E190)</f>
        <v/>
      </c>
    </row>
    <row r="191">
      <c r="A191" s="8" t="n"/>
      <c r="B191" s="7" t="n"/>
      <c r="C191" s="7" t="n"/>
      <c r="D191" s="7" t="n"/>
      <c r="E191" s="7" t="n"/>
      <c r="F191" s="7" t="n"/>
      <c r="G191" s="7" t="n"/>
      <c r="H191" s="7" t="n"/>
      <c r="I191" s="12">
        <f>IF($A191="","",IFERROR(IF(INDEX(Sequences!$D$5:$D$204,MATCH($J191,Sequences!$M$5:$M$204,0))=0,"",$A191-INDEX(Sequences!$D$5:$D$204,MATCH($J191,Sequences!$M$5:$M$204,0))),""))</f>
        <v/>
      </c>
      <c r="J191" s="13">
        <f>IF($A191="","",$D191&amp;"|"&amp;$E191)</f>
        <v/>
      </c>
    </row>
    <row r="192">
      <c r="A192" s="8" t="n"/>
      <c r="B192" s="7" t="n"/>
      <c r="C192" s="7" t="n"/>
      <c r="D192" s="7" t="n"/>
      <c r="E192" s="7" t="n"/>
      <c r="F192" s="7" t="n"/>
      <c r="G192" s="7" t="n"/>
      <c r="H192" s="7" t="n"/>
      <c r="I192" s="12">
        <f>IF($A192="","",IFERROR(IF(INDEX(Sequences!$D$5:$D$204,MATCH($J192,Sequences!$M$5:$M$204,0))=0,"",$A192-INDEX(Sequences!$D$5:$D$204,MATCH($J192,Sequences!$M$5:$M$204,0))),""))</f>
        <v/>
      </c>
      <c r="J192" s="13">
        <f>IF($A192="","",$D192&amp;"|"&amp;$E192)</f>
        <v/>
      </c>
    </row>
    <row r="193">
      <c r="A193" s="8" t="n"/>
      <c r="B193" s="7" t="n"/>
      <c r="C193" s="7" t="n"/>
      <c r="D193" s="7" t="n"/>
      <c r="E193" s="7" t="n"/>
      <c r="F193" s="7" t="n"/>
      <c r="G193" s="7" t="n"/>
      <c r="H193" s="7" t="n"/>
      <c r="I193" s="12">
        <f>IF($A193="","",IFERROR(IF(INDEX(Sequences!$D$5:$D$204,MATCH($J193,Sequences!$M$5:$M$204,0))=0,"",$A193-INDEX(Sequences!$D$5:$D$204,MATCH($J193,Sequences!$M$5:$M$204,0))),""))</f>
        <v/>
      </c>
      <c r="J193" s="13">
        <f>IF($A193="","",$D193&amp;"|"&amp;$E193)</f>
        <v/>
      </c>
    </row>
    <row r="194">
      <c r="A194" s="8" t="n"/>
      <c r="B194" s="7" t="n"/>
      <c r="C194" s="7" t="n"/>
      <c r="D194" s="7" t="n"/>
      <c r="E194" s="7" t="n"/>
      <c r="F194" s="7" t="n"/>
      <c r="G194" s="7" t="n"/>
      <c r="H194" s="7" t="n"/>
      <c r="I194" s="12">
        <f>IF($A194="","",IFERROR(IF(INDEX(Sequences!$D$5:$D$204,MATCH($J194,Sequences!$M$5:$M$204,0))=0,"",$A194-INDEX(Sequences!$D$5:$D$204,MATCH($J194,Sequences!$M$5:$M$204,0))),""))</f>
        <v/>
      </c>
      <c r="J194" s="13">
        <f>IF($A194="","",$D194&amp;"|"&amp;$E194)</f>
        <v/>
      </c>
    </row>
    <row r="195">
      <c r="A195" s="8" t="n"/>
      <c r="B195" s="7" t="n"/>
      <c r="C195" s="7" t="n"/>
      <c r="D195" s="7" t="n"/>
      <c r="E195" s="7" t="n"/>
      <c r="F195" s="7" t="n"/>
      <c r="G195" s="7" t="n"/>
      <c r="H195" s="7" t="n"/>
      <c r="I195" s="12">
        <f>IF($A195="","",IFERROR(IF(INDEX(Sequences!$D$5:$D$204,MATCH($J195,Sequences!$M$5:$M$204,0))=0,"",$A195-INDEX(Sequences!$D$5:$D$204,MATCH($J195,Sequences!$M$5:$M$204,0))),""))</f>
        <v/>
      </c>
      <c r="J195" s="13">
        <f>IF($A195="","",$D195&amp;"|"&amp;$E195)</f>
        <v/>
      </c>
    </row>
    <row r="196">
      <c r="A196" s="8" t="n"/>
      <c r="B196" s="7" t="n"/>
      <c r="C196" s="7" t="n"/>
      <c r="D196" s="7" t="n"/>
      <c r="E196" s="7" t="n"/>
      <c r="F196" s="7" t="n"/>
      <c r="G196" s="7" t="n"/>
      <c r="H196" s="7" t="n"/>
      <c r="I196" s="12">
        <f>IF($A196="","",IFERROR(IF(INDEX(Sequences!$D$5:$D$204,MATCH($J196,Sequences!$M$5:$M$204,0))=0,"",$A196-INDEX(Sequences!$D$5:$D$204,MATCH($J196,Sequences!$M$5:$M$204,0))),""))</f>
        <v/>
      </c>
      <c r="J196" s="13">
        <f>IF($A196="","",$D196&amp;"|"&amp;$E196)</f>
        <v/>
      </c>
    </row>
    <row r="197">
      <c r="A197" s="8" t="n"/>
      <c r="B197" s="7" t="n"/>
      <c r="C197" s="7" t="n"/>
      <c r="D197" s="7" t="n"/>
      <c r="E197" s="7" t="n"/>
      <c r="F197" s="7" t="n"/>
      <c r="G197" s="7" t="n"/>
      <c r="H197" s="7" t="n"/>
      <c r="I197" s="12">
        <f>IF($A197="","",IFERROR(IF(INDEX(Sequences!$D$5:$D$204,MATCH($J197,Sequences!$M$5:$M$204,0))=0,"",$A197-INDEX(Sequences!$D$5:$D$204,MATCH($J197,Sequences!$M$5:$M$204,0))),""))</f>
        <v/>
      </c>
      <c r="J197" s="13">
        <f>IF($A197="","",$D197&amp;"|"&amp;$E197)</f>
        <v/>
      </c>
    </row>
    <row r="198">
      <c r="A198" s="8" t="n"/>
      <c r="B198" s="7" t="n"/>
      <c r="C198" s="7" t="n"/>
      <c r="D198" s="7" t="n"/>
      <c r="E198" s="7" t="n"/>
      <c r="F198" s="7" t="n"/>
      <c r="G198" s="7" t="n"/>
      <c r="H198" s="7" t="n"/>
      <c r="I198" s="12">
        <f>IF($A198="","",IFERROR(IF(INDEX(Sequences!$D$5:$D$204,MATCH($J198,Sequences!$M$5:$M$204,0))=0,"",$A198-INDEX(Sequences!$D$5:$D$204,MATCH($J198,Sequences!$M$5:$M$204,0))),""))</f>
        <v/>
      </c>
      <c r="J198" s="13">
        <f>IF($A198="","",$D198&amp;"|"&amp;$E198)</f>
        <v/>
      </c>
    </row>
    <row r="199">
      <c r="A199" s="8" t="n"/>
      <c r="B199" s="7" t="n"/>
      <c r="C199" s="7" t="n"/>
      <c r="D199" s="7" t="n"/>
      <c r="E199" s="7" t="n"/>
      <c r="F199" s="7" t="n"/>
      <c r="G199" s="7" t="n"/>
      <c r="H199" s="7" t="n"/>
      <c r="I199" s="12">
        <f>IF($A199="","",IFERROR(IF(INDEX(Sequences!$D$5:$D$204,MATCH($J199,Sequences!$M$5:$M$204,0))=0,"",$A199-INDEX(Sequences!$D$5:$D$204,MATCH($J199,Sequences!$M$5:$M$204,0))),""))</f>
        <v/>
      </c>
      <c r="J199" s="13">
        <f>IF($A199="","",$D199&amp;"|"&amp;$E199)</f>
        <v/>
      </c>
    </row>
    <row r="200">
      <c r="A200" s="8" t="n"/>
      <c r="B200" s="7" t="n"/>
      <c r="C200" s="7" t="n"/>
      <c r="D200" s="7" t="n"/>
      <c r="E200" s="7" t="n"/>
      <c r="F200" s="7" t="n"/>
      <c r="G200" s="7" t="n"/>
      <c r="H200" s="7" t="n"/>
      <c r="I200" s="12">
        <f>IF($A200="","",IFERROR(IF(INDEX(Sequences!$D$5:$D$204,MATCH($J200,Sequences!$M$5:$M$204,0))=0,"",$A200-INDEX(Sequences!$D$5:$D$204,MATCH($J200,Sequences!$M$5:$M$204,0))),""))</f>
        <v/>
      </c>
      <c r="J200" s="13">
        <f>IF($A200="","",$D200&amp;"|"&amp;$E200)</f>
        <v/>
      </c>
    </row>
    <row r="201">
      <c r="A201" s="8" t="n"/>
      <c r="B201" s="7" t="n"/>
      <c r="C201" s="7" t="n"/>
      <c r="D201" s="7" t="n"/>
      <c r="E201" s="7" t="n"/>
      <c r="F201" s="7" t="n"/>
      <c r="G201" s="7" t="n"/>
      <c r="H201" s="7" t="n"/>
      <c r="I201" s="12">
        <f>IF($A201="","",IFERROR(IF(INDEX(Sequences!$D$5:$D$204,MATCH($J201,Sequences!$M$5:$M$204,0))=0,"",$A201-INDEX(Sequences!$D$5:$D$204,MATCH($J201,Sequences!$M$5:$M$204,0))),""))</f>
        <v/>
      </c>
      <c r="J201" s="13">
        <f>IF($A201="","",$D201&amp;"|"&amp;$E201)</f>
        <v/>
      </c>
    </row>
    <row r="202">
      <c r="A202" s="8" t="n"/>
      <c r="B202" s="7" t="n"/>
      <c r="C202" s="7" t="n"/>
      <c r="D202" s="7" t="n"/>
      <c r="E202" s="7" t="n"/>
      <c r="F202" s="7" t="n"/>
      <c r="G202" s="7" t="n"/>
      <c r="H202" s="7" t="n"/>
      <c r="I202" s="12">
        <f>IF($A202="","",IFERROR(IF(INDEX(Sequences!$D$5:$D$204,MATCH($J202,Sequences!$M$5:$M$204,0))=0,"",$A202-INDEX(Sequences!$D$5:$D$204,MATCH($J202,Sequences!$M$5:$M$204,0))),""))</f>
        <v/>
      </c>
      <c r="J202" s="13">
        <f>IF($A202="","",$D202&amp;"|"&amp;$E202)</f>
        <v/>
      </c>
    </row>
    <row r="203">
      <c r="A203" s="8" t="n"/>
      <c r="B203" s="7" t="n"/>
      <c r="C203" s="7" t="n"/>
      <c r="D203" s="7" t="n"/>
      <c r="E203" s="7" t="n"/>
      <c r="F203" s="7" t="n"/>
      <c r="G203" s="7" t="n"/>
      <c r="H203" s="7" t="n"/>
      <c r="I203" s="12">
        <f>IF($A203="","",IFERROR(IF(INDEX(Sequences!$D$5:$D$204,MATCH($J203,Sequences!$M$5:$M$204,0))=0,"",$A203-INDEX(Sequences!$D$5:$D$204,MATCH($J203,Sequences!$M$5:$M$204,0))),""))</f>
        <v/>
      </c>
      <c r="J203" s="13">
        <f>IF($A203="","",$D203&amp;"|"&amp;$E203)</f>
        <v/>
      </c>
    </row>
    <row r="204">
      <c r="A204" s="8" t="n"/>
      <c r="B204" s="7" t="n"/>
      <c r="C204" s="7" t="n"/>
      <c r="D204" s="7" t="n"/>
      <c r="E204" s="7" t="n"/>
      <c r="F204" s="7" t="n"/>
      <c r="G204" s="7" t="n"/>
      <c r="H204" s="7" t="n"/>
      <c r="I204" s="12">
        <f>IF($A204="","",IFERROR(IF(INDEX(Sequences!$D$5:$D$204,MATCH($J204,Sequences!$M$5:$M$204,0))=0,"",$A204-INDEX(Sequences!$D$5:$D$204,MATCH($J204,Sequences!$M$5:$M$204,0))),""))</f>
        <v/>
      </c>
      <c r="J204" s="13">
        <f>IF($A204="","",$D204&amp;"|"&amp;$E204)</f>
        <v/>
      </c>
    </row>
  </sheetData>
  <dataValidations count="3">
    <dataValidation sqref="F5:F204" showDropDown="0" showInputMessage="0" showErrorMessage="0" allowBlank="1" promptTitle="Sentiment" prompt="Positive = they want to talk. Neutral = an answer, not an opening. Negative = no, or worse. One person decides, and the README says who." type="list">
      <formula1>"Positive,Neutral,Negative"</formula1>
    </dataValidation>
    <dataValidation sqref="G5:G204" showDropDown="0" showInputMessage="0" showErrorMessage="0" allowBlank="1" type="list">
      <formula1>"Yes,No"</formula1>
    </dataValidation>
    <dataValidation sqref="D5:D204" showDropDown="0" showInputMessage="0" showErrorMessage="0" allowBlank="1" type="list">
      <formula1>=Sequences!$A$5:$A$204</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59"/>
  <sheetViews>
    <sheetView workbookViewId="0">
      <pane ySplit="55" topLeftCell="A56" activePane="bottomLeft" state="frozen"/>
      <selection pane="bottomLeft" activeCell="A1" sqref="A1"/>
    </sheetView>
  </sheetViews>
  <sheetFormatPr baseColWidth="8" defaultRowHeight="15"/>
  <cols>
    <col width="34" customWidth="1" min="1" max="1"/>
    <col width="13"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56" customWidth="1" min="13" max="13"/>
  </cols>
  <sheetData>
    <row r="1">
      <c r="A1" s="1" t="inlineStr">
        <is>
          <t>Dashboard</t>
        </is>
      </c>
    </row>
    <row r="2">
      <c r="A2" s="2" t="inlineStr">
        <is>
          <t>Nothing is typed here except the sequence names in column A of the middle block. Everything else reads the three data sheets.</t>
        </is>
      </c>
    </row>
    <row r="3">
      <c r="A3" s="3" t="inlineStr">
        <is>
          <t>The whole account</t>
        </is>
      </c>
    </row>
    <row r="4">
      <c r="A4" s="15" t="inlineStr">
        <is>
          <t>Emails sent</t>
        </is>
      </c>
      <c r="B4" s="16">
        <f>SUM(Sequences!$E$5:$E$204)</f>
        <v/>
      </c>
    </row>
    <row r="5">
      <c r="A5" s="15" t="inlineStr">
        <is>
          <t>Replies</t>
        </is>
      </c>
      <c r="B5" s="16">
        <f>SUM(Sequences!$F$5:$F$204)</f>
        <v/>
      </c>
      <c r="M5" s="13">
        <f>IF($B$3=0,"No sends recorded yet",IF($B$5&gt;=0.08,"Above 8% — good, but check this list is really cold",IF($B$5&gt;=0.03,"3-8%: the normal band for a well-targeted B2B list",IF($B$5&gt;=0.02,"2-3%: copy is now worth changing","Under 2% — this is a targeting problem. Rewriting the email will not fix it."))))</f>
        <v/>
      </c>
    </row>
    <row r="6">
      <c r="A6" s="15" t="inlineStr">
        <is>
          <t>Reply rate</t>
        </is>
      </c>
      <c r="B6" s="10">
        <f>IFERROR($B$4/$B$3,0)</f>
        <v/>
      </c>
    </row>
    <row r="7">
      <c r="A7" s="15" t="inlineStr">
        <is>
          <t>Positive replies</t>
        </is>
      </c>
      <c r="B7" s="16">
        <f>SUM(Sequences!$H$5:$H$204)</f>
        <v/>
      </c>
      <c r="M7" s="13">
        <f>IF($B$4=0,"No replies yet",IF($B$7&gt;=0.5,"Over half the replies are positive — unusual; check the classification",IF($B$7&gt;=0.3,"30-50% positive: healthy","Under 30% positive — the list answers but does not want it")))</f>
        <v/>
      </c>
    </row>
    <row r="8">
      <c r="A8" s="15" t="inlineStr">
        <is>
          <t>Positive share of replies</t>
        </is>
      </c>
      <c r="B8" s="10">
        <f>IFERROR($B$6/$B$4,0)</f>
        <v/>
      </c>
    </row>
    <row r="9">
      <c r="A9" s="15" t="inlineStr">
        <is>
          <t>Positive replies per 1,000 sent</t>
        </is>
      </c>
      <c r="B9" s="17">
        <f>IFERROR($B$6/$B$3*1000,0)</f>
        <v/>
      </c>
    </row>
    <row r="10">
      <c r="A10" s="15" t="inlineStr">
        <is>
          <t>Steps recorded</t>
        </is>
      </c>
      <c r="B10" s="16">
        <f>COUNTA(Sequences!$A$5:$A$204)</f>
        <v/>
      </c>
    </row>
    <row r="11">
      <c r="A11" s="15" t="inlineStr">
        <is>
          <t>Contacts on the list</t>
        </is>
      </c>
      <c r="B11" s="16">
        <f>COUNTA(Contacts!$A$5:$A$204)</f>
        <v/>
      </c>
    </row>
    <row r="12">
      <c r="A12" s="15" t="inlineStr">
        <is>
          <t>Unsubscribed</t>
        </is>
      </c>
      <c r="B12" s="16">
        <f>COUNTIF(Contacts!$E$5:$E$204,"Unsubscribed")</f>
        <v/>
      </c>
      <c r="M12" s="13">
        <f>IF($B$10=0,"No contacts on the list yet",IF($B$12&gt;0.02,"Over 2% — stop. More volume on this list makes it worse, not better.",IF($B$12&gt;0.01,"1-2%: watch it","Under 1%: normal")))</f>
        <v/>
      </c>
    </row>
    <row r="13">
      <c r="A13" s="15" t="inlineStr">
        <is>
          <t>Unsubscribe rate</t>
        </is>
      </c>
      <c r="B13" s="10">
        <f>IFERROR($B$11/$B$10,0)</f>
        <v/>
      </c>
    </row>
    <row r="14">
      <c r="A14" s="15" t="inlineStr">
        <is>
          <t>Replies classified individually</t>
        </is>
      </c>
      <c r="B14" s="16">
        <f>COUNTA(Replies!$A$5:$A$204)</f>
        <v/>
      </c>
      <c r="M14" s="13">
        <f>IF($B$14=0,"No replies classified yet — columns J to L of Sequences will say so",IF($B$14&lt;$B$4,"Only "&amp;$B$14&amp;" of "&amp;$B$4&amp;" replies have been classified individually","Every counted reply is classified"))</f>
        <v/>
      </c>
    </row>
    <row r="15">
      <c r="A15" s="15" t="inlineStr">
        <is>
          <t>Meetings booked</t>
        </is>
      </c>
      <c r="B15" s="16">
        <f>COUNTIF(Replies!$G$5:$G$204,"Yes")</f>
        <v/>
      </c>
    </row>
    <row r="17">
      <c r="A17" s="3" t="inlineStr">
        <is>
          <t>By sequence</t>
        </is>
      </c>
    </row>
    <row r="18">
      <c r="A18" s="2" t="inlineStr">
        <is>
          <t>Type a sequence name in column A — spelled exactly as it is on the Sequences sheet. Conversion is positive replies against the number of people who entered the sequence (step 1 sends), not against total sends.</t>
        </is>
      </c>
    </row>
    <row r="19">
      <c r="A19" s="6" t="inlineStr">
        <is>
          <t>Sequence</t>
        </is>
      </c>
      <c r="B19" s="6" t="inlineStr">
        <is>
          <t>Steps</t>
        </is>
      </c>
      <c r="C19" s="6" t="inlineStr">
        <is>
          <t>Sent</t>
        </is>
      </c>
      <c r="D19" s="6" t="inlineStr">
        <is>
          <t>Replies</t>
        </is>
      </c>
      <c r="E19" s="6" t="inlineStr">
        <is>
          <t>Reply %</t>
        </is>
      </c>
      <c r="F19" s="6" t="inlineStr">
        <is>
          <t>Positive</t>
        </is>
      </c>
      <c r="G19" s="6" t="inlineStr">
        <is>
          <t>Positive %</t>
        </is>
      </c>
      <c r="H19" s="6" t="inlineStr">
        <is>
          <t>Entered</t>
        </is>
      </c>
      <c r="I19" s="6" t="inlineStr">
        <is>
          <t>Conversion</t>
        </is>
      </c>
      <c r="J19" s="6" t="inlineStr">
        <is>
          <t>Contacts</t>
        </is>
      </c>
      <c r="K19" s="6" t="inlineStr">
        <is>
          <t>Unsubs</t>
        </is>
      </c>
      <c r="L19" s="6" t="inlineStr">
        <is>
          <t>Unsub %</t>
        </is>
      </c>
      <c r="M19" s="6" t="inlineStr">
        <is>
          <t>Read this row</t>
        </is>
      </c>
    </row>
    <row r="20">
      <c r="A20" s="7" t="inlineStr">
        <is>
          <t>Ops leaders Q3</t>
        </is>
      </c>
      <c r="B20" s="12">
        <f>IF($A20="","",COUNTIF(Sequences!$A$5:$A$204,$A20))</f>
        <v/>
      </c>
      <c r="C20" s="12">
        <f>IF($A20="","",SUMIF(Sequences!$A$5:$A$204,$A20,Sequences!$E$5:$E$204))</f>
        <v/>
      </c>
      <c r="D20" s="12">
        <f>IF($A20="","",SUMIF(Sequences!$A$5:$A$204,$A20,Sequences!$F$5:$F$204))</f>
        <v/>
      </c>
      <c r="E20" s="10">
        <f>IF($A20="","",IFERROR($D20/$C20,0))</f>
        <v/>
      </c>
      <c r="F20" s="12">
        <f>IF($A20="","",SUMIF(Sequences!$A$5:$A$204,$A20,Sequences!$H$5:$H$204))</f>
        <v/>
      </c>
      <c r="G20" s="11">
        <f>IF($A20="","",IFERROR($F20/$D20,0))</f>
        <v/>
      </c>
      <c r="H20" s="12">
        <f>IF($A20="","",SUMPRODUCT(MAX((Sequences!$A$5:$A$204=$A20)*(LEFT(Sequences!$B$5:$B$204,1)="1")*Sequences!$E$5:$E$204)))</f>
        <v/>
      </c>
      <c r="I20" s="10">
        <f>IF($A20="","",IFERROR($F20/$H20,0))</f>
        <v/>
      </c>
      <c r="J20" s="12">
        <f>IF($A20="","",COUNTIF(Contacts!$D$5:$D$204,$A20))</f>
        <v/>
      </c>
      <c r="K20" s="12">
        <f>IF($A20="","",COUNTIFS(Contacts!$E$5:$E$204,"Unsubscribed",Contacts!$D$5:$D$204,$A20))</f>
        <v/>
      </c>
      <c r="L20" s="11">
        <f>IF($A20="","",IFERROR($K20/$J20,0))</f>
        <v/>
      </c>
      <c r="M20" s="13">
        <f>IF($A20="","",IF($C20=0,"No sends recorded for this name — check the spelling",IF($L20&gt;0.02,"Unsubscribe rate over 2%: re-target before sending more",IF($E20&lt;0.02,"Under 2% replies — the list, not the email",IF($G20&lt;0.3,"Replies but few positive: the offer lands on the wrong people","Working — "&amp;TEXT($I20,"0.0%")&amp;" of everyone who entered replied positively")))))</f>
        <v/>
      </c>
    </row>
    <row r="21">
      <c r="A21" s="7" t="inlineStr">
        <is>
          <t>Finance Q3</t>
        </is>
      </c>
      <c r="B21" s="12">
        <f>IF($A21="","",COUNTIF(Sequences!$A$5:$A$204,$A21))</f>
        <v/>
      </c>
      <c r="C21" s="12">
        <f>IF($A21="","",SUMIF(Sequences!$A$5:$A$204,$A21,Sequences!$E$5:$E$204))</f>
        <v/>
      </c>
      <c r="D21" s="12">
        <f>IF($A21="","",SUMIF(Sequences!$A$5:$A$204,$A21,Sequences!$F$5:$F$204))</f>
        <v/>
      </c>
      <c r="E21" s="10">
        <f>IF($A21="","",IFERROR($D21/$C21,0))</f>
        <v/>
      </c>
      <c r="F21" s="12">
        <f>IF($A21="","",SUMIF(Sequences!$A$5:$A$204,$A21,Sequences!$H$5:$H$204))</f>
        <v/>
      </c>
      <c r="G21" s="11">
        <f>IF($A21="","",IFERROR($F21/$D21,0))</f>
        <v/>
      </c>
      <c r="H21" s="12">
        <f>IF($A21="","",SUMPRODUCT(MAX((Sequences!$A$5:$A$204=$A21)*(LEFT(Sequences!$B$5:$B$204,1)="1")*Sequences!$E$5:$E$204)))</f>
        <v/>
      </c>
      <c r="I21" s="10">
        <f>IF($A21="","",IFERROR($F21/$H21,0))</f>
        <v/>
      </c>
      <c r="J21" s="12">
        <f>IF($A21="","",COUNTIF(Contacts!$D$5:$D$204,$A21))</f>
        <v/>
      </c>
      <c r="K21" s="12">
        <f>IF($A21="","",COUNTIFS(Contacts!$E$5:$E$204,"Unsubscribed",Contacts!$D$5:$D$204,$A21))</f>
        <v/>
      </c>
      <c r="L21" s="11">
        <f>IF($A21="","",IFERROR($K21/$J21,0))</f>
        <v/>
      </c>
      <c r="M21" s="13">
        <f>IF($A21="","",IF($C21=0,"No sends recorded for this name — check the spelling",IF($L21&gt;0.02,"Unsubscribe rate over 2%: re-target before sending more",IF($E21&lt;0.02,"Under 2% replies — the list, not the email",IF($G21&lt;0.3,"Replies but few positive: the offer lands on the wrong people","Working — "&amp;TEXT($I21,"0.0%")&amp;" of everyone who entered replied positively")))))</f>
        <v/>
      </c>
    </row>
    <row r="22">
      <c r="A22" s="7" t="n"/>
      <c r="B22" s="12">
        <f>IF($A22="","",COUNTIF(Sequences!$A$5:$A$204,$A22))</f>
        <v/>
      </c>
      <c r="C22" s="12">
        <f>IF($A22="","",SUMIF(Sequences!$A$5:$A$204,$A22,Sequences!$E$5:$E$204))</f>
        <v/>
      </c>
      <c r="D22" s="12">
        <f>IF($A22="","",SUMIF(Sequences!$A$5:$A$204,$A22,Sequences!$F$5:$F$204))</f>
        <v/>
      </c>
      <c r="E22" s="10">
        <f>IF($A22="","",IFERROR($D22/$C22,0))</f>
        <v/>
      </c>
      <c r="F22" s="12">
        <f>IF($A22="","",SUMIF(Sequences!$A$5:$A$204,$A22,Sequences!$H$5:$H$204))</f>
        <v/>
      </c>
      <c r="G22" s="11">
        <f>IF($A22="","",IFERROR($F22/$D22,0))</f>
        <v/>
      </c>
      <c r="H22" s="12">
        <f>IF($A22="","",SUMPRODUCT(MAX((Sequences!$A$5:$A$204=$A22)*(LEFT(Sequences!$B$5:$B$204,1)="1")*Sequences!$E$5:$E$204)))</f>
        <v/>
      </c>
      <c r="I22" s="10">
        <f>IF($A22="","",IFERROR($F22/$H22,0))</f>
        <v/>
      </c>
      <c r="J22" s="12">
        <f>IF($A22="","",COUNTIF(Contacts!$D$5:$D$204,$A22))</f>
        <v/>
      </c>
      <c r="K22" s="12">
        <f>IF($A22="","",COUNTIFS(Contacts!$E$5:$E$204,"Unsubscribed",Contacts!$D$5:$D$204,$A22))</f>
        <v/>
      </c>
      <c r="L22" s="11">
        <f>IF($A22="","",IFERROR($K22/$J22,0))</f>
        <v/>
      </c>
      <c r="M22" s="13">
        <f>IF($A22="","",IF($C22=0,"No sends recorded for this name — check the spelling",IF($L22&gt;0.02,"Unsubscribe rate over 2%: re-target before sending more",IF($E22&lt;0.02,"Under 2% replies — the list, not the email",IF($G22&lt;0.3,"Replies but few positive: the offer lands on the wrong people","Working — "&amp;TEXT($I22,"0.0%")&amp;" of everyone who entered replied positively")))))</f>
        <v/>
      </c>
    </row>
    <row r="23">
      <c r="A23" s="7" t="n"/>
      <c r="B23" s="12">
        <f>IF($A23="","",COUNTIF(Sequences!$A$5:$A$204,$A23))</f>
        <v/>
      </c>
      <c r="C23" s="12">
        <f>IF($A23="","",SUMIF(Sequences!$A$5:$A$204,$A23,Sequences!$E$5:$E$204))</f>
        <v/>
      </c>
      <c r="D23" s="12">
        <f>IF($A23="","",SUMIF(Sequences!$A$5:$A$204,$A23,Sequences!$F$5:$F$204))</f>
        <v/>
      </c>
      <c r="E23" s="10">
        <f>IF($A23="","",IFERROR($D23/$C23,0))</f>
        <v/>
      </c>
      <c r="F23" s="12">
        <f>IF($A23="","",SUMIF(Sequences!$A$5:$A$204,$A23,Sequences!$H$5:$H$204))</f>
        <v/>
      </c>
      <c r="G23" s="11">
        <f>IF($A23="","",IFERROR($F23/$D23,0))</f>
        <v/>
      </c>
      <c r="H23" s="12">
        <f>IF($A23="","",SUMPRODUCT(MAX((Sequences!$A$5:$A$204=$A23)*(LEFT(Sequences!$B$5:$B$204,1)="1")*Sequences!$E$5:$E$204)))</f>
        <v/>
      </c>
      <c r="I23" s="10">
        <f>IF($A23="","",IFERROR($F23/$H23,0))</f>
        <v/>
      </c>
      <c r="J23" s="12">
        <f>IF($A23="","",COUNTIF(Contacts!$D$5:$D$204,$A23))</f>
        <v/>
      </c>
      <c r="K23" s="12">
        <f>IF($A23="","",COUNTIFS(Contacts!$E$5:$E$204,"Unsubscribed",Contacts!$D$5:$D$204,$A23))</f>
        <v/>
      </c>
      <c r="L23" s="11">
        <f>IF($A23="","",IFERROR($K23/$J23,0))</f>
        <v/>
      </c>
      <c r="M23" s="13">
        <f>IF($A23="","",IF($C23=0,"No sends recorded for this name — check the spelling",IF($L23&gt;0.02,"Unsubscribe rate over 2%: re-target before sending more",IF($E23&lt;0.02,"Under 2% replies — the list, not the email",IF($G23&lt;0.3,"Replies but few positive: the offer lands on the wrong people","Working — "&amp;TEXT($I23,"0.0%")&amp;" of everyone who entered replied positively")))))</f>
        <v/>
      </c>
    </row>
    <row r="24">
      <c r="A24" s="7" t="n"/>
      <c r="B24" s="12">
        <f>IF($A24="","",COUNTIF(Sequences!$A$5:$A$204,$A24))</f>
        <v/>
      </c>
      <c r="C24" s="12">
        <f>IF($A24="","",SUMIF(Sequences!$A$5:$A$204,$A24,Sequences!$E$5:$E$204))</f>
        <v/>
      </c>
      <c r="D24" s="12">
        <f>IF($A24="","",SUMIF(Sequences!$A$5:$A$204,$A24,Sequences!$F$5:$F$204))</f>
        <v/>
      </c>
      <c r="E24" s="10">
        <f>IF($A24="","",IFERROR($D24/$C24,0))</f>
        <v/>
      </c>
      <c r="F24" s="12">
        <f>IF($A24="","",SUMIF(Sequences!$A$5:$A$204,$A24,Sequences!$H$5:$H$204))</f>
        <v/>
      </c>
      <c r="G24" s="11">
        <f>IF($A24="","",IFERROR($F24/$D24,0))</f>
        <v/>
      </c>
      <c r="H24" s="12">
        <f>IF($A24="","",SUMPRODUCT(MAX((Sequences!$A$5:$A$204=$A24)*(LEFT(Sequences!$B$5:$B$204,1)="1")*Sequences!$E$5:$E$204)))</f>
        <v/>
      </c>
      <c r="I24" s="10">
        <f>IF($A24="","",IFERROR($F24/$H24,0))</f>
        <v/>
      </c>
      <c r="J24" s="12">
        <f>IF($A24="","",COUNTIF(Contacts!$D$5:$D$204,$A24))</f>
        <v/>
      </c>
      <c r="K24" s="12">
        <f>IF($A24="","",COUNTIFS(Contacts!$E$5:$E$204,"Unsubscribed",Contacts!$D$5:$D$204,$A24))</f>
        <v/>
      </c>
      <c r="L24" s="11">
        <f>IF($A24="","",IFERROR($K24/$J24,0))</f>
        <v/>
      </c>
      <c r="M24" s="13">
        <f>IF($A24="","",IF($C24=0,"No sends recorded for this name — check the spelling",IF($L24&gt;0.02,"Unsubscribe rate over 2%: re-target before sending more",IF($E24&lt;0.02,"Under 2% replies — the list, not the email",IF($G24&lt;0.3,"Replies but few positive: the offer lands on the wrong people","Working — "&amp;TEXT($I24,"0.0%")&amp;" of everyone who entered replied positively")))))</f>
        <v/>
      </c>
    </row>
    <row r="25">
      <c r="A25" s="7" t="n"/>
      <c r="B25" s="12">
        <f>IF($A25="","",COUNTIF(Sequences!$A$5:$A$204,$A25))</f>
        <v/>
      </c>
      <c r="C25" s="12">
        <f>IF($A25="","",SUMIF(Sequences!$A$5:$A$204,$A25,Sequences!$E$5:$E$204))</f>
        <v/>
      </c>
      <c r="D25" s="12">
        <f>IF($A25="","",SUMIF(Sequences!$A$5:$A$204,$A25,Sequences!$F$5:$F$204))</f>
        <v/>
      </c>
      <c r="E25" s="10">
        <f>IF($A25="","",IFERROR($D25/$C25,0))</f>
        <v/>
      </c>
      <c r="F25" s="12">
        <f>IF($A25="","",SUMIF(Sequences!$A$5:$A$204,$A25,Sequences!$H$5:$H$204))</f>
        <v/>
      </c>
      <c r="G25" s="11">
        <f>IF($A25="","",IFERROR($F25/$D25,0))</f>
        <v/>
      </c>
      <c r="H25" s="12">
        <f>IF($A25="","",SUMPRODUCT(MAX((Sequences!$A$5:$A$204=$A25)*(LEFT(Sequences!$B$5:$B$204,1)="1")*Sequences!$E$5:$E$204)))</f>
        <v/>
      </c>
      <c r="I25" s="10">
        <f>IF($A25="","",IFERROR($F25/$H25,0))</f>
        <v/>
      </c>
      <c r="J25" s="12">
        <f>IF($A25="","",COUNTIF(Contacts!$D$5:$D$204,$A25))</f>
        <v/>
      </c>
      <c r="K25" s="12">
        <f>IF($A25="","",COUNTIFS(Contacts!$E$5:$E$204,"Unsubscribed",Contacts!$D$5:$D$204,$A25))</f>
        <v/>
      </c>
      <c r="L25" s="11">
        <f>IF($A25="","",IFERROR($K25/$J25,0))</f>
        <v/>
      </c>
      <c r="M25" s="13">
        <f>IF($A25="","",IF($C25=0,"No sends recorded for this name — check the spelling",IF($L25&gt;0.02,"Unsubscribe rate over 2%: re-target before sending more",IF($E25&lt;0.02,"Under 2% replies — the list, not the email",IF($G25&lt;0.3,"Replies but few positive: the offer lands on the wrong people","Working — "&amp;TEXT($I25,"0.0%")&amp;" of everyone who entered replied positively")))))</f>
        <v/>
      </c>
    </row>
    <row r="26">
      <c r="A26" s="7" t="n"/>
      <c r="B26" s="12">
        <f>IF($A26="","",COUNTIF(Sequences!$A$5:$A$204,$A26))</f>
        <v/>
      </c>
      <c r="C26" s="12">
        <f>IF($A26="","",SUMIF(Sequences!$A$5:$A$204,$A26,Sequences!$E$5:$E$204))</f>
        <v/>
      </c>
      <c r="D26" s="12">
        <f>IF($A26="","",SUMIF(Sequences!$A$5:$A$204,$A26,Sequences!$F$5:$F$204))</f>
        <v/>
      </c>
      <c r="E26" s="10">
        <f>IF($A26="","",IFERROR($D26/$C26,0))</f>
        <v/>
      </c>
      <c r="F26" s="12">
        <f>IF($A26="","",SUMIF(Sequences!$A$5:$A$204,$A26,Sequences!$H$5:$H$204))</f>
        <v/>
      </c>
      <c r="G26" s="11">
        <f>IF($A26="","",IFERROR($F26/$D26,0))</f>
        <v/>
      </c>
      <c r="H26" s="12">
        <f>IF($A26="","",SUMPRODUCT(MAX((Sequences!$A$5:$A$204=$A26)*(LEFT(Sequences!$B$5:$B$204,1)="1")*Sequences!$E$5:$E$204)))</f>
        <v/>
      </c>
      <c r="I26" s="10">
        <f>IF($A26="","",IFERROR($F26/$H26,0))</f>
        <v/>
      </c>
      <c r="J26" s="12">
        <f>IF($A26="","",COUNTIF(Contacts!$D$5:$D$204,$A26))</f>
        <v/>
      </c>
      <c r="K26" s="12">
        <f>IF($A26="","",COUNTIFS(Contacts!$E$5:$E$204,"Unsubscribed",Contacts!$D$5:$D$204,$A26))</f>
        <v/>
      </c>
      <c r="L26" s="11">
        <f>IF($A26="","",IFERROR($K26/$J26,0))</f>
        <v/>
      </c>
      <c r="M26" s="13">
        <f>IF($A26="","",IF($C26=0,"No sends recorded for this name — check the spelling",IF($L26&gt;0.02,"Unsubscribe rate over 2%: re-target before sending more",IF($E26&lt;0.02,"Under 2% replies — the list, not the email",IF($G26&lt;0.3,"Replies but few positive: the offer lands on the wrong people","Working — "&amp;TEXT($I26,"0.0%")&amp;" of everyone who entered replied positively")))))</f>
        <v/>
      </c>
    </row>
    <row r="27">
      <c r="A27" s="7" t="n"/>
      <c r="B27" s="12">
        <f>IF($A27="","",COUNTIF(Sequences!$A$5:$A$204,$A27))</f>
        <v/>
      </c>
      <c r="C27" s="12">
        <f>IF($A27="","",SUMIF(Sequences!$A$5:$A$204,$A27,Sequences!$E$5:$E$204))</f>
        <v/>
      </c>
      <c r="D27" s="12">
        <f>IF($A27="","",SUMIF(Sequences!$A$5:$A$204,$A27,Sequences!$F$5:$F$204))</f>
        <v/>
      </c>
      <c r="E27" s="10">
        <f>IF($A27="","",IFERROR($D27/$C27,0))</f>
        <v/>
      </c>
      <c r="F27" s="12">
        <f>IF($A27="","",SUMIF(Sequences!$A$5:$A$204,$A27,Sequences!$H$5:$H$204))</f>
        <v/>
      </c>
      <c r="G27" s="11">
        <f>IF($A27="","",IFERROR($F27/$D27,0))</f>
        <v/>
      </c>
      <c r="H27" s="12">
        <f>IF($A27="","",SUMPRODUCT(MAX((Sequences!$A$5:$A$204=$A27)*(LEFT(Sequences!$B$5:$B$204,1)="1")*Sequences!$E$5:$E$204)))</f>
        <v/>
      </c>
      <c r="I27" s="10">
        <f>IF($A27="","",IFERROR($F27/$H27,0))</f>
        <v/>
      </c>
      <c r="J27" s="12">
        <f>IF($A27="","",COUNTIF(Contacts!$D$5:$D$204,$A27))</f>
        <v/>
      </c>
      <c r="K27" s="12">
        <f>IF($A27="","",COUNTIFS(Contacts!$E$5:$E$204,"Unsubscribed",Contacts!$D$5:$D$204,$A27))</f>
        <v/>
      </c>
      <c r="L27" s="11">
        <f>IF($A27="","",IFERROR($K27/$J27,0))</f>
        <v/>
      </c>
      <c r="M27" s="13">
        <f>IF($A27="","",IF($C27=0,"No sends recorded for this name — check the spelling",IF($L27&gt;0.02,"Unsubscribe rate over 2%: re-target before sending more",IF($E27&lt;0.02,"Under 2% replies — the list, not the email",IF($G27&lt;0.3,"Replies but few positive: the offer lands on the wrong people","Working — "&amp;TEXT($I27,"0.0%")&amp;" of everyone who entered replied positively")))))</f>
        <v/>
      </c>
    </row>
    <row r="28">
      <c r="A28" s="7" t="n"/>
      <c r="B28" s="12">
        <f>IF($A28="","",COUNTIF(Sequences!$A$5:$A$204,$A28))</f>
        <v/>
      </c>
      <c r="C28" s="12">
        <f>IF($A28="","",SUMIF(Sequences!$A$5:$A$204,$A28,Sequences!$E$5:$E$204))</f>
        <v/>
      </c>
      <c r="D28" s="12">
        <f>IF($A28="","",SUMIF(Sequences!$A$5:$A$204,$A28,Sequences!$F$5:$F$204))</f>
        <v/>
      </c>
      <c r="E28" s="10">
        <f>IF($A28="","",IFERROR($D28/$C28,0))</f>
        <v/>
      </c>
      <c r="F28" s="12">
        <f>IF($A28="","",SUMIF(Sequences!$A$5:$A$204,$A28,Sequences!$H$5:$H$204))</f>
        <v/>
      </c>
      <c r="G28" s="11">
        <f>IF($A28="","",IFERROR($F28/$D28,0))</f>
        <v/>
      </c>
      <c r="H28" s="12">
        <f>IF($A28="","",SUMPRODUCT(MAX((Sequences!$A$5:$A$204=$A28)*(LEFT(Sequences!$B$5:$B$204,1)="1")*Sequences!$E$5:$E$204)))</f>
        <v/>
      </c>
      <c r="I28" s="10">
        <f>IF($A28="","",IFERROR($F28/$H28,0))</f>
        <v/>
      </c>
      <c r="J28" s="12">
        <f>IF($A28="","",COUNTIF(Contacts!$D$5:$D$204,$A28))</f>
        <v/>
      </c>
      <c r="K28" s="12">
        <f>IF($A28="","",COUNTIFS(Contacts!$E$5:$E$204,"Unsubscribed",Contacts!$D$5:$D$204,$A28))</f>
        <v/>
      </c>
      <c r="L28" s="11">
        <f>IF($A28="","",IFERROR($K28/$J28,0))</f>
        <v/>
      </c>
      <c r="M28" s="13">
        <f>IF($A28="","",IF($C28=0,"No sends recorded for this name — check the spelling",IF($L28&gt;0.02,"Unsubscribe rate over 2%: re-target before sending more",IF($E28&lt;0.02,"Under 2% replies — the list, not the email",IF($G28&lt;0.3,"Replies but few positive: the offer lands on the wrong people","Working — "&amp;TEXT($I28,"0.0%")&amp;" of everyone who entered replied positively")))))</f>
        <v/>
      </c>
    </row>
    <row r="29">
      <c r="A29" s="7" t="n"/>
      <c r="B29" s="12">
        <f>IF($A29="","",COUNTIF(Sequences!$A$5:$A$204,$A29))</f>
        <v/>
      </c>
      <c r="C29" s="12">
        <f>IF($A29="","",SUMIF(Sequences!$A$5:$A$204,$A29,Sequences!$E$5:$E$204))</f>
        <v/>
      </c>
      <c r="D29" s="12">
        <f>IF($A29="","",SUMIF(Sequences!$A$5:$A$204,$A29,Sequences!$F$5:$F$204))</f>
        <v/>
      </c>
      <c r="E29" s="10">
        <f>IF($A29="","",IFERROR($D29/$C29,0))</f>
        <v/>
      </c>
      <c r="F29" s="12">
        <f>IF($A29="","",SUMIF(Sequences!$A$5:$A$204,$A29,Sequences!$H$5:$H$204))</f>
        <v/>
      </c>
      <c r="G29" s="11">
        <f>IF($A29="","",IFERROR($F29/$D29,0))</f>
        <v/>
      </c>
      <c r="H29" s="12">
        <f>IF($A29="","",SUMPRODUCT(MAX((Sequences!$A$5:$A$204=$A29)*(LEFT(Sequences!$B$5:$B$204,1)="1")*Sequences!$E$5:$E$204)))</f>
        <v/>
      </c>
      <c r="I29" s="10">
        <f>IF($A29="","",IFERROR($F29/$H29,0))</f>
        <v/>
      </c>
      <c r="J29" s="12">
        <f>IF($A29="","",COUNTIF(Contacts!$D$5:$D$204,$A29))</f>
        <v/>
      </c>
      <c r="K29" s="12">
        <f>IF($A29="","",COUNTIFS(Contacts!$E$5:$E$204,"Unsubscribed",Contacts!$D$5:$D$204,$A29))</f>
        <v/>
      </c>
      <c r="L29" s="11">
        <f>IF($A29="","",IFERROR($K29/$J29,0))</f>
        <v/>
      </c>
      <c r="M29" s="13">
        <f>IF($A29="","",IF($C29=0,"No sends recorded for this name — check the spelling",IF($L29&gt;0.02,"Unsubscribe rate over 2%: re-target before sending more",IF($E29&lt;0.02,"Under 2% replies — the list, not the email",IF($G29&lt;0.3,"Replies but few positive: the offer lands on the wrong people","Working — "&amp;TEXT($I29,"0.0%")&amp;" of everyone who entered replied positively")))))</f>
        <v/>
      </c>
    </row>
    <row r="30">
      <c r="A30" s="7" t="n"/>
      <c r="B30" s="12">
        <f>IF($A30="","",COUNTIF(Sequences!$A$5:$A$204,$A30))</f>
        <v/>
      </c>
      <c r="C30" s="12">
        <f>IF($A30="","",SUMIF(Sequences!$A$5:$A$204,$A30,Sequences!$E$5:$E$204))</f>
        <v/>
      </c>
      <c r="D30" s="12">
        <f>IF($A30="","",SUMIF(Sequences!$A$5:$A$204,$A30,Sequences!$F$5:$F$204))</f>
        <v/>
      </c>
      <c r="E30" s="10">
        <f>IF($A30="","",IFERROR($D30/$C30,0))</f>
        <v/>
      </c>
      <c r="F30" s="12">
        <f>IF($A30="","",SUMIF(Sequences!$A$5:$A$204,$A30,Sequences!$H$5:$H$204))</f>
        <v/>
      </c>
      <c r="G30" s="11">
        <f>IF($A30="","",IFERROR($F30/$D30,0))</f>
        <v/>
      </c>
      <c r="H30" s="12">
        <f>IF($A30="","",SUMPRODUCT(MAX((Sequences!$A$5:$A$204=$A30)*(LEFT(Sequences!$B$5:$B$204,1)="1")*Sequences!$E$5:$E$204)))</f>
        <v/>
      </c>
      <c r="I30" s="10">
        <f>IF($A30="","",IFERROR($F30/$H30,0))</f>
        <v/>
      </c>
      <c r="J30" s="12">
        <f>IF($A30="","",COUNTIF(Contacts!$D$5:$D$204,$A30))</f>
        <v/>
      </c>
      <c r="K30" s="12">
        <f>IF($A30="","",COUNTIFS(Contacts!$E$5:$E$204,"Unsubscribed",Contacts!$D$5:$D$204,$A30))</f>
        <v/>
      </c>
      <c r="L30" s="11">
        <f>IF($A30="","",IFERROR($K30/$J30,0))</f>
        <v/>
      </c>
      <c r="M30" s="13">
        <f>IF($A30="","",IF($C30=0,"No sends recorded for this name — check the spelling",IF($L30&gt;0.02,"Unsubscribe rate over 2%: re-target before sending more",IF($E30&lt;0.02,"Under 2% replies — the list, not the email",IF($G30&lt;0.3,"Replies but few positive: the offer lands on the wrong people","Working — "&amp;TEXT($I30,"0.0%")&amp;" of everyone who entered replied positively")))))</f>
        <v/>
      </c>
    </row>
    <row r="31">
      <c r="A31" s="7" t="n"/>
      <c r="B31" s="12">
        <f>IF($A31="","",COUNTIF(Sequences!$A$5:$A$204,$A31))</f>
        <v/>
      </c>
      <c r="C31" s="12">
        <f>IF($A31="","",SUMIF(Sequences!$A$5:$A$204,$A31,Sequences!$E$5:$E$204))</f>
        <v/>
      </c>
      <c r="D31" s="12">
        <f>IF($A31="","",SUMIF(Sequences!$A$5:$A$204,$A31,Sequences!$F$5:$F$204))</f>
        <v/>
      </c>
      <c r="E31" s="10">
        <f>IF($A31="","",IFERROR($D31/$C31,0))</f>
        <v/>
      </c>
      <c r="F31" s="12">
        <f>IF($A31="","",SUMIF(Sequences!$A$5:$A$204,$A31,Sequences!$H$5:$H$204))</f>
        <v/>
      </c>
      <c r="G31" s="11">
        <f>IF($A31="","",IFERROR($F31/$D31,0))</f>
        <v/>
      </c>
      <c r="H31" s="12">
        <f>IF($A31="","",SUMPRODUCT(MAX((Sequences!$A$5:$A$204=$A31)*(LEFT(Sequences!$B$5:$B$204,1)="1")*Sequences!$E$5:$E$204)))</f>
        <v/>
      </c>
      <c r="I31" s="10">
        <f>IF($A31="","",IFERROR($F31/$H31,0))</f>
        <v/>
      </c>
      <c r="J31" s="12">
        <f>IF($A31="","",COUNTIF(Contacts!$D$5:$D$204,$A31))</f>
        <v/>
      </c>
      <c r="K31" s="12">
        <f>IF($A31="","",COUNTIFS(Contacts!$E$5:$E$204,"Unsubscribed",Contacts!$D$5:$D$204,$A31))</f>
        <v/>
      </c>
      <c r="L31" s="11">
        <f>IF($A31="","",IFERROR($K31/$J31,0))</f>
        <v/>
      </c>
      <c r="M31" s="13">
        <f>IF($A31="","",IF($C31=0,"No sends recorded for this name — check the spelling",IF($L31&gt;0.02,"Unsubscribe rate over 2%: re-target before sending more",IF($E31&lt;0.02,"Under 2% replies — the list, not the email",IF($G31&lt;0.3,"Replies but few positive: the offer lands on the wrong people","Working — "&amp;TEXT($I31,"0.0%")&amp;" of everyone who entered replied positively")))))</f>
        <v/>
      </c>
    </row>
    <row r="32">
      <c r="A32" s="7" t="n"/>
      <c r="B32" s="12">
        <f>IF($A32="","",COUNTIF(Sequences!$A$5:$A$204,$A32))</f>
        <v/>
      </c>
      <c r="C32" s="12">
        <f>IF($A32="","",SUMIF(Sequences!$A$5:$A$204,$A32,Sequences!$E$5:$E$204))</f>
        <v/>
      </c>
      <c r="D32" s="12">
        <f>IF($A32="","",SUMIF(Sequences!$A$5:$A$204,$A32,Sequences!$F$5:$F$204))</f>
        <v/>
      </c>
      <c r="E32" s="10">
        <f>IF($A32="","",IFERROR($D32/$C32,0))</f>
        <v/>
      </c>
      <c r="F32" s="12">
        <f>IF($A32="","",SUMIF(Sequences!$A$5:$A$204,$A32,Sequences!$H$5:$H$204))</f>
        <v/>
      </c>
      <c r="G32" s="11">
        <f>IF($A32="","",IFERROR($F32/$D32,0))</f>
        <v/>
      </c>
      <c r="H32" s="12">
        <f>IF($A32="","",SUMPRODUCT(MAX((Sequences!$A$5:$A$204=$A32)*(LEFT(Sequences!$B$5:$B$204,1)="1")*Sequences!$E$5:$E$204)))</f>
        <v/>
      </c>
      <c r="I32" s="10">
        <f>IF($A32="","",IFERROR($F32/$H32,0))</f>
        <v/>
      </c>
      <c r="J32" s="12">
        <f>IF($A32="","",COUNTIF(Contacts!$D$5:$D$204,$A32))</f>
        <v/>
      </c>
      <c r="K32" s="12">
        <f>IF($A32="","",COUNTIFS(Contacts!$E$5:$E$204,"Unsubscribed",Contacts!$D$5:$D$204,$A32))</f>
        <v/>
      </c>
      <c r="L32" s="11">
        <f>IF($A32="","",IFERROR($K32/$J32,0))</f>
        <v/>
      </c>
      <c r="M32" s="13">
        <f>IF($A32="","",IF($C32=0,"No sends recorded for this name — check the spelling",IF($L32&gt;0.02,"Unsubscribe rate over 2%: re-target before sending more",IF($E32&lt;0.02,"Under 2% replies — the list, not the email",IF($G32&lt;0.3,"Replies but few positive: the offer lands on the wrong people","Working — "&amp;TEXT($I32,"0.0%")&amp;" of everyone who entered replied positively")))))</f>
        <v/>
      </c>
    </row>
    <row r="33">
      <c r="A33" s="7" t="n"/>
      <c r="B33" s="12">
        <f>IF($A33="","",COUNTIF(Sequences!$A$5:$A$204,$A33))</f>
        <v/>
      </c>
      <c r="C33" s="12">
        <f>IF($A33="","",SUMIF(Sequences!$A$5:$A$204,$A33,Sequences!$E$5:$E$204))</f>
        <v/>
      </c>
      <c r="D33" s="12">
        <f>IF($A33="","",SUMIF(Sequences!$A$5:$A$204,$A33,Sequences!$F$5:$F$204))</f>
        <v/>
      </c>
      <c r="E33" s="10">
        <f>IF($A33="","",IFERROR($D33/$C33,0))</f>
        <v/>
      </c>
      <c r="F33" s="12">
        <f>IF($A33="","",SUMIF(Sequences!$A$5:$A$204,$A33,Sequences!$H$5:$H$204))</f>
        <v/>
      </c>
      <c r="G33" s="11">
        <f>IF($A33="","",IFERROR($F33/$D33,0))</f>
        <v/>
      </c>
      <c r="H33" s="12">
        <f>IF($A33="","",SUMPRODUCT(MAX((Sequences!$A$5:$A$204=$A33)*(LEFT(Sequences!$B$5:$B$204,1)="1")*Sequences!$E$5:$E$204)))</f>
        <v/>
      </c>
      <c r="I33" s="10">
        <f>IF($A33="","",IFERROR($F33/$H33,0))</f>
        <v/>
      </c>
      <c r="J33" s="12">
        <f>IF($A33="","",COUNTIF(Contacts!$D$5:$D$204,$A33))</f>
        <v/>
      </c>
      <c r="K33" s="12">
        <f>IF($A33="","",COUNTIFS(Contacts!$E$5:$E$204,"Unsubscribed",Contacts!$D$5:$D$204,$A33))</f>
        <v/>
      </c>
      <c r="L33" s="11">
        <f>IF($A33="","",IFERROR($K33/$J33,0))</f>
        <v/>
      </c>
      <c r="M33" s="13">
        <f>IF($A33="","",IF($C33=0,"No sends recorded for this name — check the spelling",IF($L33&gt;0.02,"Unsubscribe rate over 2%: re-target before sending more",IF($E33&lt;0.02,"Under 2% replies — the list, not the email",IF($G33&lt;0.3,"Replies but few positive: the offer lands on the wrong people","Working — "&amp;TEXT($I33,"0.0%")&amp;" of everyone who entered replied positively")))))</f>
        <v/>
      </c>
    </row>
    <row r="34">
      <c r="A34" s="7" t="n"/>
      <c r="B34" s="12">
        <f>IF($A34="","",COUNTIF(Sequences!$A$5:$A$204,$A34))</f>
        <v/>
      </c>
      <c r="C34" s="12">
        <f>IF($A34="","",SUMIF(Sequences!$A$5:$A$204,$A34,Sequences!$E$5:$E$204))</f>
        <v/>
      </c>
      <c r="D34" s="12">
        <f>IF($A34="","",SUMIF(Sequences!$A$5:$A$204,$A34,Sequences!$F$5:$F$204))</f>
        <v/>
      </c>
      <c r="E34" s="10">
        <f>IF($A34="","",IFERROR($D34/$C34,0))</f>
        <v/>
      </c>
      <c r="F34" s="12">
        <f>IF($A34="","",SUMIF(Sequences!$A$5:$A$204,$A34,Sequences!$H$5:$H$204))</f>
        <v/>
      </c>
      <c r="G34" s="11">
        <f>IF($A34="","",IFERROR($F34/$D34,0))</f>
        <v/>
      </c>
      <c r="H34" s="12">
        <f>IF($A34="","",SUMPRODUCT(MAX((Sequences!$A$5:$A$204=$A34)*(LEFT(Sequences!$B$5:$B$204,1)="1")*Sequences!$E$5:$E$204)))</f>
        <v/>
      </c>
      <c r="I34" s="10">
        <f>IF($A34="","",IFERROR($F34/$H34,0))</f>
        <v/>
      </c>
      <c r="J34" s="12">
        <f>IF($A34="","",COUNTIF(Contacts!$D$5:$D$204,$A34))</f>
        <v/>
      </c>
      <c r="K34" s="12">
        <f>IF($A34="","",COUNTIFS(Contacts!$E$5:$E$204,"Unsubscribed",Contacts!$D$5:$D$204,$A34))</f>
        <v/>
      </c>
      <c r="L34" s="11">
        <f>IF($A34="","",IFERROR($K34/$J34,0))</f>
        <v/>
      </c>
      <c r="M34" s="13">
        <f>IF($A34="","",IF($C34=0,"No sends recorded for this name — check the spelling",IF($L34&gt;0.02,"Unsubscribe rate over 2%: re-target before sending more",IF($E34&lt;0.02,"Under 2% replies — the list, not the email",IF($G34&lt;0.3,"Replies but few positive: the offer lands on the wrong people","Working — "&amp;TEXT($I34,"0.0%")&amp;" of everyone who entered replied positively")))))</f>
        <v/>
      </c>
    </row>
    <row r="35">
      <c r="A35" s="7" t="n"/>
      <c r="B35" s="12">
        <f>IF($A35="","",COUNTIF(Sequences!$A$5:$A$204,$A35))</f>
        <v/>
      </c>
      <c r="C35" s="12">
        <f>IF($A35="","",SUMIF(Sequences!$A$5:$A$204,$A35,Sequences!$E$5:$E$204))</f>
        <v/>
      </c>
      <c r="D35" s="12">
        <f>IF($A35="","",SUMIF(Sequences!$A$5:$A$204,$A35,Sequences!$F$5:$F$204))</f>
        <v/>
      </c>
      <c r="E35" s="10">
        <f>IF($A35="","",IFERROR($D35/$C35,0))</f>
        <v/>
      </c>
      <c r="F35" s="12">
        <f>IF($A35="","",SUMIF(Sequences!$A$5:$A$204,$A35,Sequences!$H$5:$H$204))</f>
        <v/>
      </c>
      <c r="G35" s="11">
        <f>IF($A35="","",IFERROR($F35/$D35,0))</f>
        <v/>
      </c>
      <c r="H35" s="12">
        <f>IF($A35="","",SUMPRODUCT(MAX((Sequences!$A$5:$A$204=$A35)*(LEFT(Sequences!$B$5:$B$204,1)="1")*Sequences!$E$5:$E$204)))</f>
        <v/>
      </c>
      <c r="I35" s="10">
        <f>IF($A35="","",IFERROR($F35/$H35,0))</f>
        <v/>
      </c>
      <c r="J35" s="12">
        <f>IF($A35="","",COUNTIF(Contacts!$D$5:$D$204,$A35))</f>
        <v/>
      </c>
      <c r="K35" s="12">
        <f>IF($A35="","",COUNTIFS(Contacts!$E$5:$E$204,"Unsubscribed",Contacts!$D$5:$D$204,$A35))</f>
        <v/>
      </c>
      <c r="L35" s="11">
        <f>IF($A35="","",IFERROR($K35/$J35,0))</f>
        <v/>
      </c>
      <c r="M35" s="13">
        <f>IF($A35="","",IF($C35=0,"No sends recorded for this name — check the spelling",IF($L35&gt;0.02,"Unsubscribe rate over 2%: re-target before sending more",IF($E35&lt;0.02,"Under 2% replies — the list, not the email",IF($G35&lt;0.3,"Replies but few positive: the offer lands on the wrong people","Working — "&amp;TEXT($I35,"0.0%")&amp;" of everyone who entered replied positively")))))</f>
        <v/>
      </c>
    </row>
    <row r="36">
      <c r="A36" s="7" t="n"/>
      <c r="B36" s="12">
        <f>IF($A36="","",COUNTIF(Sequences!$A$5:$A$204,$A36))</f>
        <v/>
      </c>
      <c r="C36" s="12">
        <f>IF($A36="","",SUMIF(Sequences!$A$5:$A$204,$A36,Sequences!$E$5:$E$204))</f>
        <v/>
      </c>
      <c r="D36" s="12">
        <f>IF($A36="","",SUMIF(Sequences!$A$5:$A$204,$A36,Sequences!$F$5:$F$204))</f>
        <v/>
      </c>
      <c r="E36" s="10">
        <f>IF($A36="","",IFERROR($D36/$C36,0))</f>
        <v/>
      </c>
      <c r="F36" s="12">
        <f>IF($A36="","",SUMIF(Sequences!$A$5:$A$204,$A36,Sequences!$H$5:$H$204))</f>
        <v/>
      </c>
      <c r="G36" s="11">
        <f>IF($A36="","",IFERROR($F36/$D36,0))</f>
        <v/>
      </c>
      <c r="H36" s="12">
        <f>IF($A36="","",SUMPRODUCT(MAX((Sequences!$A$5:$A$204=$A36)*(LEFT(Sequences!$B$5:$B$204,1)="1")*Sequences!$E$5:$E$204)))</f>
        <v/>
      </c>
      <c r="I36" s="10">
        <f>IF($A36="","",IFERROR($F36/$H36,0))</f>
        <v/>
      </c>
      <c r="J36" s="12">
        <f>IF($A36="","",COUNTIF(Contacts!$D$5:$D$204,$A36))</f>
        <v/>
      </c>
      <c r="K36" s="12">
        <f>IF($A36="","",COUNTIFS(Contacts!$E$5:$E$204,"Unsubscribed",Contacts!$D$5:$D$204,$A36))</f>
        <v/>
      </c>
      <c r="L36" s="11">
        <f>IF($A36="","",IFERROR($K36/$J36,0))</f>
        <v/>
      </c>
      <c r="M36" s="13">
        <f>IF($A36="","",IF($C36=0,"No sends recorded for this name — check the spelling",IF($L36&gt;0.02,"Unsubscribe rate over 2%: re-target before sending more",IF($E36&lt;0.02,"Under 2% replies — the list, not the email",IF($G36&lt;0.3,"Replies but few positive: the offer lands on the wrong people","Working — "&amp;TEXT($I36,"0.0%")&amp;" of everyone who entered replied positively")))))</f>
        <v/>
      </c>
    </row>
    <row r="37">
      <c r="A37" s="7" t="n"/>
      <c r="B37" s="12">
        <f>IF($A37="","",COUNTIF(Sequences!$A$5:$A$204,$A37))</f>
        <v/>
      </c>
      <c r="C37" s="12">
        <f>IF($A37="","",SUMIF(Sequences!$A$5:$A$204,$A37,Sequences!$E$5:$E$204))</f>
        <v/>
      </c>
      <c r="D37" s="12">
        <f>IF($A37="","",SUMIF(Sequences!$A$5:$A$204,$A37,Sequences!$F$5:$F$204))</f>
        <v/>
      </c>
      <c r="E37" s="10">
        <f>IF($A37="","",IFERROR($D37/$C37,0))</f>
        <v/>
      </c>
      <c r="F37" s="12">
        <f>IF($A37="","",SUMIF(Sequences!$A$5:$A$204,$A37,Sequences!$H$5:$H$204))</f>
        <v/>
      </c>
      <c r="G37" s="11">
        <f>IF($A37="","",IFERROR($F37/$D37,0))</f>
        <v/>
      </c>
      <c r="H37" s="12">
        <f>IF($A37="","",SUMPRODUCT(MAX((Sequences!$A$5:$A$204=$A37)*(LEFT(Sequences!$B$5:$B$204,1)="1")*Sequences!$E$5:$E$204)))</f>
        <v/>
      </c>
      <c r="I37" s="10">
        <f>IF($A37="","",IFERROR($F37/$H37,0))</f>
        <v/>
      </c>
      <c r="J37" s="12">
        <f>IF($A37="","",COUNTIF(Contacts!$D$5:$D$204,$A37))</f>
        <v/>
      </c>
      <c r="K37" s="12">
        <f>IF($A37="","",COUNTIFS(Contacts!$E$5:$E$204,"Unsubscribed",Contacts!$D$5:$D$204,$A37))</f>
        <v/>
      </c>
      <c r="L37" s="11">
        <f>IF($A37="","",IFERROR($K37/$J37,0))</f>
        <v/>
      </c>
      <c r="M37" s="13">
        <f>IF($A37="","",IF($C37=0,"No sends recorded for this name — check the spelling",IF($L37&gt;0.02,"Unsubscribe rate over 2%: re-target before sending more",IF($E37&lt;0.02,"Under 2% replies — the list, not the email",IF($G37&lt;0.3,"Replies but few positive: the offer lands on the wrong people","Working — "&amp;TEXT($I37,"0.0%")&amp;" of everyone who entered replied positively")))))</f>
        <v/>
      </c>
    </row>
    <row r="38">
      <c r="A38" s="7" t="n"/>
      <c r="B38" s="12">
        <f>IF($A38="","",COUNTIF(Sequences!$A$5:$A$204,$A38))</f>
        <v/>
      </c>
      <c r="C38" s="12">
        <f>IF($A38="","",SUMIF(Sequences!$A$5:$A$204,$A38,Sequences!$E$5:$E$204))</f>
        <v/>
      </c>
      <c r="D38" s="12">
        <f>IF($A38="","",SUMIF(Sequences!$A$5:$A$204,$A38,Sequences!$F$5:$F$204))</f>
        <v/>
      </c>
      <c r="E38" s="10">
        <f>IF($A38="","",IFERROR($D38/$C38,0))</f>
        <v/>
      </c>
      <c r="F38" s="12">
        <f>IF($A38="","",SUMIF(Sequences!$A$5:$A$204,$A38,Sequences!$H$5:$H$204))</f>
        <v/>
      </c>
      <c r="G38" s="11">
        <f>IF($A38="","",IFERROR($F38/$D38,0))</f>
        <v/>
      </c>
      <c r="H38" s="12">
        <f>IF($A38="","",SUMPRODUCT(MAX((Sequences!$A$5:$A$204=$A38)*(LEFT(Sequences!$B$5:$B$204,1)="1")*Sequences!$E$5:$E$204)))</f>
        <v/>
      </c>
      <c r="I38" s="10">
        <f>IF($A38="","",IFERROR($F38/$H38,0))</f>
        <v/>
      </c>
      <c r="J38" s="12">
        <f>IF($A38="","",COUNTIF(Contacts!$D$5:$D$204,$A38))</f>
        <v/>
      </c>
      <c r="K38" s="12">
        <f>IF($A38="","",COUNTIFS(Contacts!$E$5:$E$204,"Unsubscribed",Contacts!$D$5:$D$204,$A38))</f>
        <v/>
      </c>
      <c r="L38" s="11">
        <f>IF($A38="","",IFERROR($K38/$J38,0))</f>
        <v/>
      </c>
      <c r="M38" s="13">
        <f>IF($A38="","",IF($C38=0,"No sends recorded for this name — check the spelling",IF($L38&gt;0.02,"Unsubscribe rate over 2%: re-target before sending more",IF($E38&lt;0.02,"Under 2% replies — the list, not the email",IF($G38&lt;0.3,"Replies but few positive: the offer lands on the wrong people","Working — "&amp;TEXT($I38,"0.0%")&amp;" of everyone who entered replied positively")))))</f>
        <v/>
      </c>
    </row>
    <row r="39">
      <c r="A39" s="7" t="n"/>
      <c r="B39" s="12">
        <f>IF($A39="","",COUNTIF(Sequences!$A$5:$A$204,$A39))</f>
        <v/>
      </c>
      <c r="C39" s="12">
        <f>IF($A39="","",SUMIF(Sequences!$A$5:$A$204,$A39,Sequences!$E$5:$E$204))</f>
        <v/>
      </c>
      <c r="D39" s="12">
        <f>IF($A39="","",SUMIF(Sequences!$A$5:$A$204,$A39,Sequences!$F$5:$F$204))</f>
        <v/>
      </c>
      <c r="E39" s="10">
        <f>IF($A39="","",IFERROR($D39/$C39,0))</f>
        <v/>
      </c>
      <c r="F39" s="12">
        <f>IF($A39="","",SUMIF(Sequences!$A$5:$A$204,$A39,Sequences!$H$5:$H$204))</f>
        <v/>
      </c>
      <c r="G39" s="11">
        <f>IF($A39="","",IFERROR($F39/$D39,0))</f>
        <v/>
      </c>
      <c r="H39" s="12">
        <f>IF($A39="","",SUMPRODUCT(MAX((Sequences!$A$5:$A$204=$A39)*(LEFT(Sequences!$B$5:$B$204,1)="1")*Sequences!$E$5:$E$204)))</f>
        <v/>
      </c>
      <c r="I39" s="10">
        <f>IF($A39="","",IFERROR($F39/$H39,0))</f>
        <v/>
      </c>
      <c r="J39" s="12">
        <f>IF($A39="","",COUNTIF(Contacts!$D$5:$D$204,$A39))</f>
        <v/>
      </c>
      <c r="K39" s="12">
        <f>IF($A39="","",COUNTIFS(Contacts!$E$5:$E$204,"Unsubscribed",Contacts!$D$5:$D$204,$A39))</f>
        <v/>
      </c>
      <c r="L39" s="11">
        <f>IF($A39="","",IFERROR($K39/$J39,0))</f>
        <v/>
      </c>
      <c r="M39" s="13">
        <f>IF($A39="","",IF($C39=0,"No sends recorded for this name — check the spelling",IF($L39&gt;0.02,"Unsubscribe rate over 2%: re-target before sending more",IF($E39&lt;0.02,"Under 2% replies — the list, not the email",IF($G39&lt;0.3,"Replies but few positive: the offer lands on the wrong people","Working — "&amp;TEXT($I39,"0.0%")&amp;" of everyone who entered replied positively")))))</f>
        <v/>
      </c>
    </row>
    <row r="42">
      <c r="A42" s="3" t="inlineStr">
        <is>
          <t>By step, across every sequence</t>
        </is>
      </c>
    </row>
    <row r="43">
      <c r="A43" s="2" t="inlineStr">
        <is>
          <t>Matched on the first character of the step label, so name steps "1 · Intro", "2 · Case study" and so on. This is the block the page is about: a campaign average hides a strong follow-up behind a weak opener.</t>
        </is>
      </c>
    </row>
    <row r="44">
      <c r="A44" s="6" t="inlineStr">
        <is>
          <t>Step</t>
        </is>
      </c>
      <c r="B44" s="6" t="inlineStr">
        <is>
          <t>Sent</t>
        </is>
      </c>
      <c r="C44" s="6" t="inlineStr">
        <is>
          <t>Replies</t>
        </is>
      </c>
      <c r="D44" s="6" t="inlineStr">
        <is>
          <t>Reply %</t>
        </is>
      </c>
      <c r="E44" s="6" t="inlineStr">
        <is>
          <t>Positive</t>
        </is>
      </c>
      <c r="F44" s="6" t="inlineStr">
        <is>
          <t>Positive %</t>
        </is>
      </c>
      <c r="G44" s="6" t="inlineStr">
        <is>
          <t>Rows</t>
        </is>
      </c>
      <c r="H44" s="6" t="inlineStr"/>
      <c r="I44" s="6" t="inlineStr"/>
      <c r="J44" s="6" t="inlineStr"/>
      <c r="K44" s="6" t="inlineStr"/>
      <c r="L44" s="6" t="inlineStr"/>
      <c r="M44" s="6" t="inlineStr">
        <is>
          <t>Read this row</t>
        </is>
      </c>
    </row>
    <row r="45">
      <c r="A45" s="16">
        <f>ROW()-44</f>
        <v/>
      </c>
      <c r="B45" s="12">
        <f>SUMIF(Sequences!$B$5:$B$204,$A45&amp;"*",Sequences!$E$5:$E$204)</f>
        <v/>
      </c>
      <c r="C45" s="12">
        <f>SUMIF(Sequences!$B$5:$B$204,$A45&amp;"*",Sequences!$F$5:$F$204)</f>
        <v/>
      </c>
      <c r="D45" s="10">
        <f>IFERROR($C45/$B45,0)</f>
        <v/>
      </c>
      <c r="E45" s="12">
        <f>SUMIF(Sequences!$B$5:$B$204,$A45&amp;"*",Sequences!$H$5:$H$204)</f>
        <v/>
      </c>
      <c r="F45" s="11">
        <f>IFERROR($E45/$C45,0)</f>
        <v/>
      </c>
      <c r="G45" s="12">
        <f>COUNTIF(Sequences!$B$5:$B$204,$A45&amp;"*")</f>
        <v/>
      </c>
      <c r="M45" s="13">
        <f>IF($B45=0,"No step 1 recorded",IF($D45&gt;$B$5,"Above the account reply rate of "&amp;TEXT($B$5,"0.0%")&amp;" — "&amp;TEXT($F45,"0%")&amp;" of those replies positive","At or below the account reply rate — "&amp;TEXT($F45,"0%")&amp;" of replies positive"))</f>
        <v/>
      </c>
    </row>
    <row r="46">
      <c r="A46" s="16">
        <f>ROW()-44</f>
        <v/>
      </c>
      <c r="B46" s="12">
        <f>SUMIF(Sequences!$B$5:$B$204,$A46&amp;"*",Sequences!$E$5:$E$204)</f>
        <v/>
      </c>
      <c r="C46" s="12">
        <f>SUMIF(Sequences!$B$5:$B$204,$A46&amp;"*",Sequences!$F$5:$F$204)</f>
        <v/>
      </c>
      <c r="D46" s="10">
        <f>IFERROR($C46/$B46,0)</f>
        <v/>
      </c>
      <c r="E46" s="12">
        <f>SUMIF(Sequences!$B$5:$B$204,$A46&amp;"*",Sequences!$H$5:$H$204)</f>
        <v/>
      </c>
      <c r="F46" s="11">
        <f>IFERROR($E46/$C46,0)</f>
        <v/>
      </c>
      <c r="G46" s="12">
        <f>COUNTIF(Sequences!$B$5:$B$204,$A46&amp;"*")</f>
        <v/>
      </c>
      <c r="M46" s="13">
        <f>IF($B46=0,"No step 2 recorded",IF($D46&gt;$B$5,"Above the account reply rate of "&amp;TEXT($B$5,"0.0%")&amp;" — "&amp;TEXT($F46,"0%")&amp;" of those replies positive","At or below the account reply rate — "&amp;TEXT($F46,"0%")&amp;" of replies positive"))</f>
        <v/>
      </c>
    </row>
    <row r="47">
      <c r="A47" s="16">
        <f>ROW()-44</f>
        <v/>
      </c>
      <c r="B47" s="12">
        <f>SUMIF(Sequences!$B$5:$B$204,$A47&amp;"*",Sequences!$E$5:$E$204)</f>
        <v/>
      </c>
      <c r="C47" s="12">
        <f>SUMIF(Sequences!$B$5:$B$204,$A47&amp;"*",Sequences!$F$5:$F$204)</f>
        <v/>
      </c>
      <c r="D47" s="10">
        <f>IFERROR($C47/$B47,0)</f>
        <v/>
      </c>
      <c r="E47" s="12">
        <f>SUMIF(Sequences!$B$5:$B$204,$A47&amp;"*",Sequences!$H$5:$H$204)</f>
        <v/>
      </c>
      <c r="F47" s="11">
        <f>IFERROR($E47/$C47,0)</f>
        <v/>
      </c>
      <c r="G47" s="12">
        <f>COUNTIF(Sequences!$B$5:$B$204,$A47&amp;"*")</f>
        <v/>
      </c>
      <c r="M47" s="13">
        <f>IF($B47=0,"No step 3 recorded",IF($D47&gt;$B$5,"Above the account reply rate of "&amp;TEXT($B$5,"0.0%")&amp;" — "&amp;TEXT($F47,"0%")&amp;" of those replies positive","At or below the account reply rate — "&amp;TEXT($F47,"0%")&amp;" of replies positive"))</f>
        <v/>
      </c>
    </row>
    <row r="48">
      <c r="A48" s="16">
        <f>ROW()-44</f>
        <v/>
      </c>
      <c r="B48" s="12">
        <f>SUMIF(Sequences!$B$5:$B$204,$A48&amp;"*",Sequences!$E$5:$E$204)</f>
        <v/>
      </c>
      <c r="C48" s="12">
        <f>SUMIF(Sequences!$B$5:$B$204,$A48&amp;"*",Sequences!$F$5:$F$204)</f>
        <v/>
      </c>
      <c r="D48" s="10">
        <f>IFERROR($C48/$B48,0)</f>
        <v/>
      </c>
      <c r="E48" s="12">
        <f>SUMIF(Sequences!$B$5:$B$204,$A48&amp;"*",Sequences!$H$5:$H$204)</f>
        <v/>
      </c>
      <c r="F48" s="11">
        <f>IFERROR($E48/$C48,0)</f>
        <v/>
      </c>
      <c r="G48" s="12">
        <f>COUNTIF(Sequences!$B$5:$B$204,$A48&amp;"*")</f>
        <v/>
      </c>
      <c r="M48" s="13">
        <f>IF($B48=0,"No step 4 recorded",IF($D48&gt;$B$5,"Above the account reply rate of "&amp;TEXT($B$5,"0.0%")&amp;" — "&amp;TEXT($F48,"0%")&amp;" of those replies positive","At or below the account reply rate — "&amp;TEXT($F48,"0%")&amp;" of replies positive"))</f>
        <v/>
      </c>
    </row>
    <row r="49">
      <c r="A49" s="16">
        <f>ROW()-44</f>
        <v/>
      </c>
      <c r="B49" s="12">
        <f>SUMIF(Sequences!$B$5:$B$204,$A49&amp;"*",Sequences!$E$5:$E$204)</f>
        <v/>
      </c>
      <c r="C49" s="12">
        <f>SUMIF(Sequences!$B$5:$B$204,$A49&amp;"*",Sequences!$F$5:$F$204)</f>
        <v/>
      </c>
      <c r="D49" s="10">
        <f>IFERROR($C49/$B49,0)</f>
        <v/>
      </c>
      <c r="E49" s="12">
        <f>SUMIF(Sequences!$B$5:$B$204,$A49&amp;"*",Sequences!$H$5:$H$204)</f>
        <v/>
      </c>
      <c r="F49" s="11">
        <f>IFERROR($E49/$C49,0)</f>
        <v/>
      </c>
      <c r="G49" s="12">
        <f>COUNTIF(Sequences!$B$5:$B$204,$A49&amp;"*")</f>
        <v/>
      </c>
      <c r="M49" s="13">
        <f>IF($B49=0,"No step 5 recorded",IF($D49&gt;$B$5,"Above the account reply rate of "&amp;TEXT($B$5,"0.0%")&amp;" — "&amp;TEXT($F49,"0%")&amp;" of those replies positive","At or below the account reply rate — "&amp;TEXT($F49,"0%")&amp;" of replies positive"))</f>
        <v/>
      </c>
    </row>
    <row r="51">
      <c r="A51" s="3" t="inlineStr">
        <is>
          <t>Which step is carrying the sequence</t>
        </is>
      </c>
    </row>
    <row r="52">
      <c r="A52" s="13">
        <f>IFERROR(IF(MAX($D$45:$D$49)=0,"No sends recorded yet","Best step: "&amp;INDEX($A$45:$A$49,MATCH(MAX($D$45:$D$49),$D$45:$D$49,0))&amp;" at "&amp;TEXT(MAX($D$45:$D$49),"0.0%")&amp;" replies, against "&amp;TEXT($D$45,"0.0%")&amp;" for the opener. If a later step beats the opener by more than two points, the opener is the thing to rewrite — and everyone downstream benefits, because more people reach them."),"")</f>
        <v/>
      </c>
    </row>
    <row r="54">
      <c r="A54" s="3" t="inlineStr">
        <is>
          <t>Reply log, by classification</t>
        </is>
      </c>
    </row>
    <row r="55">
      <c r="A55" s="6" t="inlineStr">
        <is>
          <t>Sentiment</t>
        </is>
      </c>
      <c r="B55" s="6" t="inlineStr">
        <is>
          <t>Replies</t>
        </is>
      </c>
      <c r="C55" s="6" t="inlineStr">
        <is>
          <t>Share</t>
        </is>
      </c>
      <c r="D55" s="6" t="inlineStr">
        <is>
          <t>Meetings</t>
        </is>
      </c>
      <c r="E55" s="6" t="inlineStr"/>
      <c r="F55" s="6" t="inlineStr"/>
      <c r="G55" s="6" t="inlineStr"/>
      <c r="H55" s="6" t="inlineStr"/>
      <c r="I55" s="6" t="inlineStr"/>
      <c r="J55" s="6" t="inlineStr"/>
      <c r="K55" s="6" t="inlineStr"/>
      <c r="L55" s="6" t="inlineStr"/>
      <c r="M55" s="6" t="inlineStr"/>
    </row>
    <row r="56">
      <c r="A56" s="15" t="inlineStr">
        <is>
          <t>Positive</t>
        </is>
      </c>
      <c r="B56" s="12">
        <f>COUNTIF(Replies!$F$5:$F$204,$A56)</f>
        <v/>
      </c>
      <c r="C56" s="11">
        <f>IFERROR($B56/COUNTA(Replies!$A$5:$A$204),0)</f>
        <v/>
      </c>
      <c r="D56" s="12">
        <f>COUNTIFS(Replies!$F$5:$F$204,$A56,Replies!$G$5:$G$204,"Yes")</f>
        <v/>
      </c>
    </row>
    <row r="57">
      <c r="A57" s="15" t="inlineStr">
        <is>
          <t>Neutral</t>
        </is>
      </c>
      <c r="B57" s="12">
        <f>COUNTIF(Replies!$F$5:$F$204,$A57)</f>
        <v/>
      </c>
      <c r="C57" s="11">
        <f>IFERROR($B57/COUNTA(Replies!$A$5:$A$204),0)</f>
        <v/>
      </c>
      <c r="D57" s="12">
        <f>COUNTIFS(Replies!$F$5:$F$204,$A57,Replies!$G$5:$G$204,"Yes")</f>
        <v/>
      </c>
    </row>
    <row r="58">
      <c r="A58" s="15" t="inlineStr">
        <is>
          <t>Negative</t>
        </is>
      </c>
      <c r="B58" s="12">
        <f>COUNTIF(Replies!$F$5:$F$204,$A58)</f>
        <v/>
      </c>
      <c r="C58" s="11">
        <f>IFERROR($B58/COUNTA(Replies!$A$5:$A$204),0)</f>
        <v/>
      </c>
      <c r="D58" s="12">
        <f>COUNTIFS(Replies!$F$5:$F$204,$A58,Replies!$G$5:$G$204,"Yes")</f>
        <v/>
      </c>
    </row>
    <row r="59">
      <c r="A59" s="15" t="inlineStr">
        <is>
          <t>Median days to reply (all logged replies)</t>
        </is>
      </c>
      <c r="B59" s="18">
        <f>IFERROR(MEDIAN(Replies!$I$5:$I$204),0)</f>
        <v/>
      </c>
      <c r="M59" s="13">
        <f>IF($B$59=0,"No reply dates to work from yet","Half of all replies arrive within "&amp;TEXT($B$59,"0.0")&amp;" days of the send. Anything after three times that is a different behaviour — a backlog being cleared, not your email working.")</f>
        <v/>
      </c>
    </row>
  </sheetData>
  <conditionalFormatting sqref="E20:E39">
    <cfRule type="cellIs" priority="1" operator="lessThan" dxfId="1">
      <formula>0.02</formula>
    </cfRule>
  </conditionalFormatting>
  <conditionalFormatting sqref="L20:L39">
    <cfRule type="cellIs" priority="2" operator="greaterThan" dxfId="1">
      <formula>0.02</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2026-09-12T20:40:54Z</dcterms:created>
  <dcterms:modified xsi:type="dcterms:W3CDTF">2026-09-12T20:40:54Z</dcterms:modified>
</cp:coreProperties>
</file>