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Orders" sheetId="2" state="visible" r:id="rId2"/>
    <sheet name="SKUs" sheetId="3" state="visible" r:id="rId3"/>
    <sheet name="Cohorts" sheetId="4" state="visible" r:id="rId4"/>
    <sheet name="Dashboard"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3" fontId="4" fillId="3" borderId="1" pivotButton="0" quotePrefix="0" xfId="0"/>
    <xf numFmtId="165" fontId="4" fillId="3" borderId="1" pivotButton="0" quotePrefix="0" xfId="0"/>
    <xf numFmtId="165" fontId="5" fillId="0" borderId="1" pivotButton="0" quotePrefix="0" xfId="0"/>
    <xf numFmtId="0" fontId="5" fillId="0" borderId="1" pivotButton="0" quotePrefix="0" xfId="0"/>
    <xf numFmtId="3" fontId="5" fillId="0" borderId="1" pivotButton="0" quotePrefix="0" xfId="0"/>
    <xf numFmtId="166" fontId="5" fillId="0" borderId="1" pivotButton="0" quotePrefix="0" xfId="0"/>
    <xf numFmtId="0" fontId="5" fillId="0" borderId="0" pivotButton="0" quotePrefix="0" xfId="0"/>
    <xf numFmtId="3" fontId="6" fillId="0" borderId="1" pivotButton="0" quotePrefix="0" xfId="0"/>
    <xf numFmtId="165" fontId="6" fillId="0" borderId="1" pivotButton="0" quotePrefix="0" xfId="0"/>
    <xf numFmtId="166"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Contribution by SKU (selected period)</a:t>
            </a:r>
          </a:p>
        </rich>
      </tx>
    </title>
    <plotArea>
      <barChart>
        <barDir val="col"/>
        <grouping val="clustered"/>
        <ser>
          <idx val="0"/>
          <order val="0"/>
          <tx>
            <strRef>
              <f>'Dashboard'!E21</f>
            </strRef>
          </tx>
          <spPr>
            <a:ln>
              <a:prstDash val="solid"/>
            </a:ln>
          </spPr>
          <cat>
            <numRef>
              <f>'Dashboard'!$A$22:$A$41</f>
            </numRef>
          </cat>
          <val>
            <numRef>
              <f>'Dashboard'!$E$22:$E$41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Contribution</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6</row>
      <rowOff>0</rowOff>
    </from>
    <ext cx="612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E-commerce Sales Dashboard</t>
        </is>
      </c>
    </row>
    <row r="2">
      <c r="A2" s="2" t="inlineStr">
        <is>
          <t>Free template from spreadsheet.partners — free for commercial use, no attribution needed.</t>
        </is>
      </c>
    </row>
    <row r="4">
      <c r="A4" s="3" t="inlineStr">
        <is>
          <t>What this workbook is for</t>
        </is>
      </c>
    </row>
    <row r="5">
      <c r="A5" s="4" t="inlineStr">
        <is>
          <t>Store analytics report sessions and orders. They rarely report contribution after fees, shipping and returns — the number that decides whether a product line is worth keeping. This file computes that, per line, per SKU, per channel and per customer.</t>
        </is>
      </c>
    </row>
    <row r="7">
      <c r="A7" s="3" t="inlineStr">
        <is>
          <t>Which columns come from the export</t>
        </is>
      </c>
    </row>
    <row r="8">
      <c r="A8" s="4" t="inlineStr">
        <is>
          <t>Orders A-J: Order, Date, Customer, Channel, SKU, Qty, Gross, Fees, Ship, Returned. Map your Shopify or WooCommerce export onto them once. Fees and shipping are the two that usually need attention, because platforms report them at order level rather than per line — see the note on splitting below. Columns K-O are calculated; do not paste over them.</t>
        </is>
      </c>
    </row>
    <row r="10">
      <c r="A10" s="3" t="inlineStr">
        <is>
          <t>Which columns you type yourself</t>
        </is>
      </c>
    </row>
    <row r="11">
      <c r="A11" s="4" t="inlineStr">
        <is>
          <t>SKUs A-D (SKU, category, supplier, unit cost), the customer list on Cohorts column A, the cohort months, and on the Dashboard the two dates plus the channel and month lists. Everything else in the file is calculated.</t>
        </is>
      </c>
    </row>
    <row r="13">
      <c r="A13" s="3" t="inlineStr">
        <is>
          <t>The formula the whole file turns on</t>
        </is>
      </c>
    </row>
    <row r="14">
      <c r="A14" s="4" t="inlineStr">
        <is>
          <t>Net = IF(Returned="Yes", -(Fees+Ship), Gross-Fees-Ship). A return does not net to zero: you keep the payment fee and the outbound shipping. That is why a SKU with a healthy gross margin and a high return rate can be quietly loss-making — the seeded row #10243 shows exactly that, at -8.06 on a 48.00 sale.</t>
        </is>
      </c>
    </row>
    <row r="16">
      <c r="A16" s="3" t="inlineStr">
        <is>
          <t>Cost of goods</t>
        </is>
      </c>
    </row>
    <row r="17">
      <c r="A17" s="4" t="inlineStr">
        <is>
          <t>Put unit cost on the SKUs sheet and Orders picks it up automatically; Contribution is then Net minus cost times quantity. Without it you are measuring contribution after fees, not true margin. Returned lines are charged no cost of goods, on the assumption the item is restocked. If your returns are written off instead, delete the IF in Orders column M.</t>
        </is>
      </c>
    </row>
    <row r="19">
      <c r="A19" s="3" t="inlineStr">
        <is>
          <t>Splitting shipping on multi-item orders</t>
        </is>
      </c>
    </row>
    <row r="20">
      <c r="A20" s="4" t="inlineStr">
        <is>
          <t>Split it by line value — an order of 80.00 and 20.00 carrying 6.00 of shipping takes 4.80 and 1.20. Splitting evenly per line penalises cheap add-ons and makes them look like they destroy contribution when they do not. Splitting by weight is more accurate still if you have the data.</t>
        </is>
      </c>
    </row>
    <row r="22">
      <c r="A22" s="3" t="inlineStr">
        <is>
          <t>Return rate</t>
        </is>
      </c>
    </row>
    <row r="23">
      <c r="A23" s="4" t="inlineStr">
        <is>
          <t>Shown per SKU on the SKUs sheet and per SKU, channel and month on the Dashboard. Above roughly 15% is usually a sizing or description problem rather than a quality one, and the Flag column on SKUs says so. Fixing the product page is normally cheaper than fixing the product.</t>
        </is>
      </c>
    </row>
    <row r="25">
      <c r="A25" s="3" t="inlineStr">
        <is>
          <t>Cohorts</t>
        </is>
      </c>
    </row>
    <row r="26">
      <c r="A26" s="4" t="inlineStr">
        <is>
          <t>First month is taken from the first row on Orders carrying that customer, which is the earliest one as long as Orders is in date order — the order exports arrive in. If you paste rows out of sequence, sort Orders by date before reading the cohort table. Repeat customer means more than one order line, so set the customer column carefully if one order can span several lines.</t>
        </is>
      </c>
    </row>
    <row r="28">
      <c r="A28" s="3" t="inlineStr">
        <is>
          <t>The Dashboard</t>
        </is>
      </c>
    </row>
    <row r="29">
      <c r="A29" s="4" t="inlineStr">
        <is>
          <t>The two dates drive the headline block, the SKU table and the channel table. The monthly table deliberately ignores them and shows the full history, so a trend stays a trend. The chart reads the first twenty SKU rows.</t>
        </is>
      </c>
    </row>
    <row r="31">
      <c r="A31" s="3" t="inlineStr">
        <is>
          <t>Ranges</t>
        </is>
      </c>
    </row>
    <row r="32">
      <c r="A32" s="4" t="inlineStr">
        <is>
          <t>Orders covers rows 5-204, SKUs rows 5-54, Cohorts rows 5-204. Insert rows inside those ranges rather than typing below them, or the totals will not see the new data. Percentages are stored as fractions: 0.23 displays as 23.0%.</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4"/>
  <sheetViews>
    <sheetView workbookViewId="0">
      <pane ySplit="4" topLeftCell="A5" activePane="bottomLeft" state="frozen"/>
      <selection pane="bottomLeft" activeCell="A1" sqref="A1"/>
    </sheetView>
  </sheetViews>
  <sheetFormatPr baseColWidth="8" defaultRowHeight="15"/>
  <cols>
    <col width="11" customWidth="1" min="1" max="1"/>
    <col width="12" customWidth="1" min="2" max="2"/>
    <col width="13" customWidth="1" min="3" max="3"/>
    <col width="14" customWidth="1" min="4" max="4"/>
    <col width="15" customWidth="1" min="5" max="5"/>
    <col width="7" customWidth="1" min="6" max="6"/>
    <col width="12" customWidth="1" min="7" max="7"/>
    <col width="11" customWidth="1" min="8" max="8"/>
    <col width="11" customWidth="1" min="9" max="9"/>
    <col width="11" customWidth="1" min="10" max="10"/>
    <col width="12" customWidth="1" min="11" max="11"/>
    <col width="11" customWidth="1" min="12" max="12"/>
    <col width="11" customWidth="1" min="13" max="13"/>
    <col width="13" customWidth="1" min="14" max="14"/>
    <col width="11" customWidth="1" min="15" max="15"/>
  </cols>
  <sheetData>
    <row r="1">
      <c r="A1" s="1" t="inlineStr">
        <is>
          <t>Orders</t>
        </is>
      </c>
    </row>
    <row r="2">
      <c r="A2" s="2" t="inlineStr">
        <is>
          <t>One row per order line. Columns A-J come from the platform export; K onwards is calculated.</t>
        </is>
      </c>
    </row>
    <row r="4">
      <c r="A4" s="6" t="inlineStr">
        <is>
          <t>Order</t>
        </is>
      </c>
      <c r="B4" s="6" t="inlineStr">
        <is>
          <t>Date</t>
        </is>
      </c>
      <c r="C4" s="6" t="inlineStr">
        <is>
          <t>Customer</t>
        </is>
      </c>
      <c r="D4" s="6" t="inlineStr">
        <is>
          <t>Channel</t>
        </is>
      </c>
      <c r="E4" s="6" t="inlineStr">
        <is>
          <t>SKU</t>
        </is>
      </c>
      <c r="F4" s="6" t="inlineStr">
        <is>
          <t>Qty</t>
        </is>
      </c>
      <c r="G4" s="6" t="inlineStr">
        <is>
          <t>Gross</t>
        </is>
      </c>
      <c r="H4" s="6" t="inlineStr">
        <is>
          <t>Fees</t>
        </is>
      </c>
      <c r="I4" s="6" t="inlineStr">
        <is>
          <t>Ship</t>
        </is>
      </c>
      <c r="J4" s="6" t="inlineStr">
        <is>
          <t>Returned</t>
        </is>
      </c>
      <c r="K4" s="6" t="inlineStr">
        <is>
          <t>Net</t>
        </is>
      </c>
      <c r="L4" s="6" t="inlineStr">
        <is>
          <t>Unit cost</t>
        </is>
      </c>
      <c r="M4" s="6" t="inlineStr">
        <is>
          <t>COGS</t>
        </is>
      </c>
      <c r="N4" s="6" t="inlineStr">
        <is>
          <t>Contribution</t>
        </is>
      </c>
      <c r="O4" s="6" t="inlineStr">
        <is>
          <t>Month</t>
        </is>
      </c>
    </row>
    <row r="5">
      <c r="A5" s="7" t="inlineStr">
        <is>
          <t>#10241</t>
        </is>
      </c>
      <c r="B5" s="8" t="n">
        <v>46204</v>
      </c>
      <c r="C5" s="7" t="inlineStr">
        <is>
          <t>C-1042</t>
        </is>
      </c>
      <c r="D5" s="7" t="inlineStr">
        <is>
          <t>Direct</t>
        </is>
      </c>
      <c r="E5" s="7" t="inlineStr">
        <is>
          <t>TSH-BLK-M</t>
        </is>
      </c>
      <c r="F5" s="9" t="n">
        <v>1</v>
      </c>
      <c r="G5" s="10" t="n">
        <v>48</v>
      </c>
      <c r="H5" s="10" t="n">
        <v>2.16</v>
      </c>
      <c r="I5" s="10" t="n">
        <v>5.9</v>
      </c>
      <c r="J5" s="7" t="inlineStr">
        <is>
          <t>No</t>
        </is>
      </c>
      <c r="K5" s="11">
        <f>IF($A5="","",IF($J5="Yes",-($H5+$I5),$G5-$H5-$I5))</f>
        <v/>
      </c>
      <c r="L5" s="11">
        <f>IF($A5="","",IFERROR(INDEX(SKUs!$D$5:$D$54,MATCH($E5,SKUs!$A$5:$A$54,0)),0))</f>
        <v/>
      </c>
      <c r="M5" s="11">
        <f>IF($A5="","",IF($J5="Yes",0,$L5*$F5))</f>
        <v/>
      </c>
      <c r="N5" s="11">
        <f>IF($A5="","",$K5-$M5)</f>
        <v/>
      </c>
      <c r="O5" s="12">
        <f>IF($A5="","",TEXT($B5,"yyyy-mm"))</f>
        <v/>
      </c>
    </row>
    <row r="6">
      <c r="A6" s="7" t="inlineStr">
        <is>
          <t>#10242</t>
        </is>
      </c>
      <c r="B6" s="8" t="n">
        <v>46204</v>
      </c>
      <c r="C6" s="7" t="inlineStr">
        <is>
          <t>C-1043</t>
        </is>
      </c>
      <c r="D6" s="7" t="inlineStr">
        <is>
          <t>Paid search</t>
        </is>
      </c>
      <c r="E6" s="7" t="inlineStr">
        <is>
          <t>MUG-CER</t>
        </is>
      </c>
      <c r="F6" s="9" t="n">
        <v>1</v>
      </c>
      <c r="G6" s="10" t="n">
        <v>22</v>
      </c>
      <c r="H6" s="10" t="n">
        <v>0.99</v>
      </c>
      <c r="I6" s="10" t="n">
        <v>5.9</v>
      </c>
      <c r="J6" s="7" t="inlineStr">
        <is>
          <t>No</t>
        </is>
      </c>
      <c r="K6" s="11">
        <f>IF($A6="","",IF($J6="Yes",-($H6+$I6),$G6-$H6-$I6))</f>
        <v/>
      </c>
      <c r="L6" s="11">
        <f>IF($A6="","",IFERROR(INDEX(SKUs!$D$5:$D$54,MATCH($E6,SKUs!$A$5:$A$54,0)),0))</f>
        <v/>
      </c>
      <c r="M6" s="11">
        <f>IF($A6="","",IF($J6="Yes",0,$L6*$F6))</f>
        <v/>
      </c>
      <c r="N6" s="11">
        <f>IF($A6="","",$K6-$M6)</f>
        <v/>
      </c>
      <c r="O6" s="12">
        <f>IF($A6="","",TEXT($B6,"yyyy-mm"))</f>
        <v/>
      </c>
    </row>
    <row r="7">
      <c r="A7" s="7" t="inlineStr">
        <is>
          <t>#10243</t>
        </is>
      </c>
      <c r="B7" s="8" t="n">
        <v>46205</v>
      </c>
      <c r="C7" s="7" t="inlineStr">
        <is>
          <t>C-1042</t>
        </is>
      </c>
      <c r="D7" s="7" t="inlineStr">
        <is>
          <t>Direct</t>
        </is>
      </c>
      <c r="E7" s="7" t="inlineStr">
        <is>
          <t>TSH-BLK-L</t>
        </is>
      </c>
      <c r="F7" s="9" t="n">
        <v>1</v>
      </c>
      <c r="G7" s="10" t="n">
        <v>48</v>
      </c>
      <c r="H7" s="10" t="n">
        <v>2.16</v>
      </c>
      <c r="I7" s="10" t="n">
        <v>5.9</v>
      </c>
      <c r="J7" s="7" t="inlineStr">
        <is>
          <t>Yes</t>
        </is>
      </c>
      <c r="K7" s="11">
        <f>IF($A7="","",IF($J7="Yes",-($H7+$I7),$G7-$H7-$I7))</f>
        <v/>
      </c>
      <c r="L7" s="11">
        <f>IF($A7="","",IFERROR(INDEX(SKUs!$D$5:$D$54,MATCH($E7,SKUs!$A$5:$A$54,0)),0))</f>
        <v/>
      </c>
      <c r="M7" s="11">
        <f>IF($A7="","",IF($J7="Yes",0,$L7*$F7))</f>
        <v/>
      </c>
      <c r="N7" s="11">
        <f>IF($A7="","",$K7-$M7)</f>
        <v/>
      </c>
      <c r="O7" s="12">
        <f>IF($A7="","",TEXT($B7,"yyyy-mm"))</f>
        <v/>
      </c>
    </row>
    <row r="8">
      <c r="A8" s="7" t="inlineStr">
        <is>
          <t>#10244</t>
        </is>
      </c>
      <c r="B8" s="8" t="n">
        <v>46205</v>
      </c>
      <c r="C8" s="7" t="inlineStr">
        <is>
          <t>C-1044</t>
        </is>
      </c>
      <c r="D8" s="7" t="inlineStr">
        <is>
          <t>Affiliate</t>
        </is>
      </c>
      <c r="E8" s="7" t="inlineStr">
        <is>
          <t>HDY-GRY-S</t>
        </is>
      </c>
      <c r="F8" s="9" t="n">
        <v>1</v>
      </c>
      <c r="G8" s="10" t="n">
        <v>72</v>
      </c>
      <c r="H8" s="10" t="n">
        <v>3.24</v>
      </c>
      <c r="I8" s="10" t="n">
        <v>0</v>
      </c>
      <c r="J8" s="7" t="inlineStr">
        <is>
          <t>No</t>
        </is>
      </c>
      <c r="K8" s="11">
        <f>IF($A8="","",IF($J8="Yes",-($H8+$I8),$G8-$H8-$I8))</f>
        <v/>
      </c>
      <c r="L8" s="11">
        <f>IF($A8="","",IFERROR(INDEX(SKUs!$D$5:$D$54,MATCH($E8,SKUs!$A$5:$A$54,0)),0))</f>
        <v/>
      </c>
      <c r="M8" s="11">
        <f>IF($A8="","",IF($J8="Yes",0,$L8*$F8))</f>
        <v/>
      </c>
      <c r="N8" s="11">
        <f>IF($A8="","",$K8-$M8)</f>
        <v/>
      </c>
      <c r="O8" s="12">
        <f>IF($A8="","",TEXT($B8,"yyyy-mm"))</f>
        <v/>
      </c>
    </row>
    <row r="9">
      <c r="A9" s="7" t="n"/>
      <c r="B9" s="8" t="n"/>
      <c r="C9" s="7" t="n"/>
      <c r="D9" s="7" t="n"/>
      <c r="E9" s="7" t="n"/>
      <c r="F9" s="9" t="n"/>
      <c r="G9" s="10" t="n"/>
      <c r="H9" s="10" t="n"/>
      <c r="I9" s="10" t="n"/>
      <c r="J9" s="7" t="n"/>
      <c r="K9" s="11">
        <f>IF($A9="","",IF($J9="Yes",-($H9+$I9),$G9-$H9-$I9))</f>
        <v/>
      </c>
      <c r="L9" s="11">
        <f>IF($A9="","",IFERROR(INDEX(SKUs!$D$5:$D$54,MATCH($E9,SKUs!$A$5:$A$54,0)),0))</f>
        <v/>
      </c>
      <c r="M9" s="11">
        <f>IF($A9="","",IF($J9="Yes",0,$L9*$F9))</f>
        <v/>
      </c>
      <c r="N9" s="11">
        <f>IF($A9="","",$K9-$M9)</f>
        <v/>
      </c>
      <c r="O9" s="12">
        <f>IF($A9="","",TEXT($B9,"yyyy-mm"))</f>
        <v/>
      </c>
    </row>
    <row r="10">
      <c r="A10" s="7" t="n"/>
      <c r="B10" s="8" t="n"/>
      <c r="C10" s="7" t="n"/>
      <c r="D10" s="7" t="n"/>
      <c r="E10" s="7" t="n"/>
      <c r="F10" s="9" t="n"/>
      <c r="G10" s="10" t="n"/>
      <c r="H10" s="10" t="n"/>
      <c r="I10" s="10" t="n"/>
      <c r="J10" s="7" t="n"/>
      <c r="K10" s="11">
        <f>IF($A10="","",IF($J10="Yes",-($H10+$I10),$G10-$H10-$I10))</f>
        <v/>
      </c>
      <c r="L10" s="11">
        <f>IF($A10="","",IFERROR(INDEX(SKUs!$D$5:$D$54,MATCH($E10,SKUs!$A$5:$A$54,0)),0))</f>
        <v/>
      </c>
      <c r="M10" s="11">
        <f>IF($A10="","",IF($J10="Yes",0,$L10*$F10))</f>
        <v/>
      </c>
      <c r="N10" s="11">
        <f>IF($A10="","",$K10-$M10)</f>
        <v/>
      </c>
      <c r="O10" s="12">
        <f>IF($A10="","",TEXT($B10,"yyyy-mm"))</f>
        <v/>
      </c>
    </row>
    <row r="11">
      <c r="A11" s="7" t="n"/>
      <c r="B11" s="8" t="n"/>
      <c r="C11" s="7" t="n"/>
      <c r="D11" s="7" t="n"/>
      <c r="E11" s="7" t="n"/>
      <c r="F11" s="9" t="n"/>
      <c r="G11" s="10" t="n"/>
      <c r="H11" s="10" t="n"/>
      <c r="I11" s="10" t="n"/>
      <c r="J11" s="7" t="n"/>
      <c r="K11" s="11">
        <f>IF($A11="","",IF($J11="Yes",-($H11+$I11),$G11-$H11-$I11))</f>
        <v/>
      </c>
      <c r="L11" s="11">
        <f>IF($A11="","",IFERROR(INDEX(SKUs!$D$5:$D$54,MATCH($E11,SKUs!$A$5:$A$54,0)),0))</f>
        <v/>
      </c>
      <c r="M11" s="11">
        <f>IF($A11="","",IF($J11="Yes",0,$L11*$F11))</f>
        <v/>
      </c>
      <c r="N11" s="11">
        <f>IF($A11="","",$K11-$M11)</f>
        <v/>
      </c>
      <c r="O11" s="12">
        <f>IF($A11="","",TEXT($B11,"yyyy-mm"))</f>
        <v/>
      </c>
    </row>
    <row r="12">
      <c r="A12" s="7" t="n"/>
      <c r="B12" s="8" t="n"/>
      <c r="C12" s="7" t="n"/>
      <c r="D12" s="7" t="n"/>
      <c r="E12" s="7" t="n"/>
      <c r="F12" s="9" t="n"/>
      <c r="G12" s="10" t="n"/>
      <c r="H12" s="10" t="n"/>
      <c r="I12" s="10" t="n"/>
      <c r="J12" s="7" t="n"/>
      <c r="K12" s="11">
        <f>IF($A12="","",IF($J12="Yes",-($H12+$I12),$G12-$H12-$I12))</f>
        <v/>
      </c>
      <c r="L12" s="11">
        <f>IF($A12="","",IFERROR(INDEX(SKUs!$D$5:$D$54,MATCH($E12,SKUs!$A$5:$A$54,0)),0))</f>
        <v/>
      </c>
      <c r="M12" s="11">
        <f>IF($A12="","",IF($J12="Yes",0,$L12*$F12))</f>
        <v/>
      </c>
      <c r="N12" s="11">
        <f>IF($A12="","",$K12-$M12)</f>
        <v/>
      </c>
      <c r="O12" s="12">
        <f>IF($A12="","",TEXT($B12,"yyyy-mm"))</f>
        <v/>
      </c>
    </row>
    <row r="13">
      <c r="A13" s="7" t="n"/>
      <c r="B13" s="8" t="n"/>
      <c r="C13" s="7" t="n"/>
      <c r="D13" s="7" t="n"/>
      <c r="E13" s="7" t="n"/>
      <c r="F13" s="9" t="n"/>
      <c r="G13" s="10" t="n"/>
      <c r="H13" s="10" t="n"/>
      <c r="I13" s="10" t="n"/>
      <c r="J13" s="7" t="n"/>
      <c r="K13" s="11">
        <f>IF($A13="","",IF($J13="Yes",-($H13+$I13),$G13-$H13-$I13))</f>
        <v/>
      </c>
      <c r="L13" s="11">
        <f>IF($A13="","",IFERROR(INDEX(SKUs!$D$5:$D$54,MATCH($E13,SKUs!$A$5:$A$54,0)),0))</f>
        <v/>
      </c>
      <c r="M13" s="11">
        <f>IF($A13="","",IF($J13="Yes",0,$L13*$F13))</f>
        <v/>
      </c>
      <c r="N13" s="11">
        <f>IF($A13="","",$K13-$M13)</f>
        <v/>
      </c>
      <c r="O13" s="12">
        <f>IF($A13="","",TEXT($B13,"yyyy-mm"))</f>
        <v/>
      </c>
    </row>
    <row r="14">
      <c r="A14" s="7" t="n"/>
      <c r="B14" s="8" t="n"/>
      <c r="C14" s="7" t="n"/>
      <c r="D14" s="7" t="n"/>
      <c r="E14" s="7" t="n"/>
      <c r="F14" s="9" t="n"/>
      <c r="G14" s="10" t="n"/>
      <c r="H14" s="10" t="n"/>
      <c r="I14" s="10" t="n"/>
      <c r="J14" s="7" t="n"/>
      <c r="K14" s="11">
        <f>IF($A14="","",IF($J14="Yes",-($H14+$I14),$G14-$H14-$I14))</f>
        <v/>
      </c>
      <c r="L14" s="11">
        <f>IF($A14="","",IFERROR(INDEX(SKUs!$D$5:$D$54,MATCH($E14,SKUs!$A$5:$A$54,0)),0))</f>
        <v/>
      </c>
      <c r="M14" s="11">
        <f>IF($A14="","",IF($J14="Yes",0,$L14*$F14))</f>
        <v/>
      </c>
      <c r="N14" s="11">
        <f>IF($A14="","",$K14-$M14)</f>
        <v/>
      </c>
      <c r="O14" s="12">
        <f>IF($A14="","",TEXT($B14,"yyyy-mm"))</f>
        <v/>
      </c>
    </row>
    <row r="15">
      <c r="A15" s="7" t="n"/>
      <c r="B15" s="8" t="n"/>
      <c r="C15" s="7" t="n"/>
      <c r="D15" s="7" t="n"/>
      <c r="E15" s="7" t="n"/>
      <c r="F15" s="9" t="n"/>
      <c r="G15" s="10" t="n"/>
      <c r="H15" s="10" t="n"/>
      <c r="I15" s="10" t="n"/>
      <c r="J15" s="7" t="n"/>
      <c r="K15" s="11">
        <f>IF($A15="","",IF($J15="Yes",-($H15+$I15),$G15-$H15-$I15))</f>
        <v/>
      </c>
      <c r="L15" s="11">
        <f>IF($A15="","",IFERROR(INDEX(SKUs!$D$5:$D$54,MATCH($E15,SKUs!$A$5:$A$54,0)),0))</f>
        <v/>
      </c>
      <c r="M15" s="11">
        <f>IF($A15="","",IF($J15="Yes",0,$L15*$F15))</f>
        <v/>
      </c>
      <c r="N15" s="11">
        <f>IF($A15="","",$K15-$M15)</f>
        <v/>
      </c>
      <c r="O15" s="12">
        <f>IF($A15="","",TEXT($B15,"yyyy-mm"))</f>
        <v/>
      </c>
    </row>
    <row r="16">
      <c r="A16" s="7" t="n"/>
      <c r="B16" s="8" t="n"/>
      <c r="C16" s="7" t="n"/>
      <c r="D16" s="7" t="n"/>
      <c r="E16" s="7" t="n"/>
      <c r="F16" s="9" t="n"/>
      <c r="G16" s="10" t="n"/>
      <c r="H16" s="10" t="n"/>
      <c r="I16" s="10" t="n"/>
      <c r="J16" s="7" t="n"/>
      <c r="K16" s="11">
        <f>IF($A16="","",IF($J16="Yes",-($H16+$I16),$G16-$H16-$I16))</f>
        <v/>
      </c>
      <c r="L16" s="11">
        <f>IF($A16="","",IFERROR(INDEX(SKUs!$D$5:$D$54,MATCH($E16,SKUs!$A$5:$A$54,0)),0))</f>
        <v/>
      </c>
      <c r="M16" s="11">
        <f>IF($A16="","",IF($J16="Yes",0,$L16*$F16))</f>
        <v/>
      </c>
      <c r="N16" s="11">
        <f>IF($A16="","",$K16-$M16)</f>
        <v/>
      </c>
      <c r="O16" s="12">
        <f>IF($A16="","",TEXT($B16,"yyyy-mm"))</f>
        <v/>
      </c>
    </row>
    <row r="17">
      <c r="A17" s="7" t="n"/>
      <c r="B17" s="8" t="n"/>
      <c r="C17" s="7" t="n"/>
      <c r="D17" s="7" t="n"/>
      <c r="E17" s="7" t="n"/>
      <c r="F17" s="9" t="n"/>
      <c r="G17" s="10" t="n"/>
      <c r="H17" s="10" t="n"/>
      <c r="I17" s="10" t="n"/>
      <c r="J17" s="7" t="n"/>
      <c r="K17" s="11">
        <f>IF($A17="","",IF($J17="Yes",-($H17+$I17),$G17-$H17-$I17))</f>
        <v/>
      </c>
      <c r="L17" s="11">
        <f>IF($A17="","",IFERROR(INDEX(SKUs!$D$5:$D$54,MATCH($E17,SKUs!$A$5:$A$54,0)),0))</f>
        <v/>
      </c>
      <c r="M17" s="11">
        <f>IF($A17="","",IF($J17="Yes",0,$L17*$F17))</f>
        <v/>
      </c>
      <c r="N17" s="11">
        <f>IF($A17="","",$K17-$M17)</f>
        <v/>
      </c>
      <c r="O17" s="12">
        <f>IF($A17="","",TEXT($B17,"yyyy-mm"))</f>
        <v/>
      </c>
    </row>
    <row r="18">
      <c r="A18" s="7" t="n"/>
      <c r="B18" s="8" t="n"/>
      <c r="C18" s="7" t="n"/>
      <c r="D18" s="7" t="n"/>
      <c r="E18" s="7" t="n"/>
      <c r="F18" s="9" t="n"/>
      <c r="G18" s="10" t="n"/>
      <c r="H18" s="10" t="n"/>
      <c r="I18" s="10" t="n"/>
      <c r="J18" s="7" t="n"/>
      <c r="K18" s="11">
        <f>IF($A18="","",IF($J18="Yes",-($H18+$I18),$G18-$H18-$I18))</f>
        <v/>
      </c>
      <c r="L18" s="11">
        <f>IF($A18="","",IFERROR(INDEX(SKUs!$D$5:$D$54,MATCH($E18,SKUs!$A$5:$A$54,0)),0))</f>
        <v/>
      </c>
      <c r="M18" s="11">
        <f>IF($A18="","",IF($J18="Yes",0,$L18*$F18))</f>
        <v/>
      </c>
      <c r="N18" s="11">
        <f>IF($A18="","",$K18-$M18)</f>
        <v/>
      </c>
      <c r="O18" s="12">
        <f>IF($A18="","",TEXT($B18,"yyyy-mm"))</f>
        <v/>
      </c>
    </row>
    <row r="19">
      <c r="A19" s="7" t="n"/>
      <c r="B19" s="8" t="n"/>
      <c r="C19" s="7" t="n"/>
      <c r="D19" s="7" t="n"/>
      <c r="E19" s="7" t="n"/>
      <c r="F19" s="9" t="n"/>
      <c r="G19" s="10" t="n"/>
      <c r="H19" s="10" t="n"/>
      <c r="I19" s="10" t="n"/>
      <c r="J19" s="7" t="n"/>
      <c r="K19" s="11">
        <f>IF($A19="","",IF($J19="Yes",-($H19+$I19),$G19-$H19-$I19))</f>
        <v/>
      </c>
      <c r="L19" s="11">
        <f>IF($A19="","",IFERROR(INDEX(SKUs!$D$5:$D$54,MATCH($E19,SKUs!$A$5:$A$54,0)),0))</f>
        <v/>
      </c>
      <c r="M19" s="11">
        <f>IF($A19="","",IF($J19="Yes",0,$L19*$F19))</f>
        <v/>
      </c>
      <c r="N19" s="11">
        <f>IF($A19="","",$K19-$M19)</f>
        <v/>
      </c>
      <c r="O19" s="12">
        <f>IF($A19="","",TEXT($B19,"yyyy-mm"))</f>
        <v/>
      </c>
    </row>
    <row r="20">
      <c r="A20" s="7" t="n"/>
      <c r="B20" s="8" t="n"/>
      <c r="C20" s="7" t="n"/>
      <c r="D20" s="7" t="n"/>
      <c r="E20" s="7" t="n"/>
      <c r="F20" s="9" t="n"/>
      <c r="G20" s="10" t="n"/>
      <c r="H20" s="10" t="n"/>
      <c r="I20" s="10" t="n"/>
      <c r="J20" s="7" t="n"/>
      <c r="K20" s="11">
        <f>IF($A20="","",IF($J20="Yes",-($H20+$I20),$G20-$H20-$I20))</f>
        <v/>
      </c>
      <c r="L20" s="11">
        <f>IF($A20="","",IFERROR(INDEX(SKUs!$D$5:$D$54,MATCH($E20,SKUs!$A$5:$A$54,0)),0))</f>
        <v/>
      </c>
      <c r="M20" s="11">
        <f>IF($A20="","",IF($J20="Yes",0,$L20*$F20))</f>
        <v/>
      </c>
      <c r="N20" s="11">
        <f>IF($A20="","",$K20-$M20)</f>
        <v/>
      </c>
      <c r="O20" s="12">
        <f>IF($A20="","",TEXT($B20,"yyyy-mm"))</f>
        <v/>
      </c>
    </row>
    <row r="21">
      <c r="A21" s="7" t="n"/>
      <c r="B21" s="8" t="n"/>
      <c r="C21" s="7" t="n"/>
      <c r="D21" s="7" t="n"/>
      <c r="E21" s="7" t="n"/>
      <c r="F21" s="9" t="n"/>
      <c r="G21" s="10" t="n"/>
      <c r="H21" s="10" t="n"/>
      <c r="I21" s="10" t="n"/>
      <c r="J21" s="7" t="n"/>
      <c r="K21" s="11">
        <f>IF($A21="","",IF($J21="Yes",-($H21+$I21),$G21-$H21-$I21))</f>
        <v/>
      </c>
      <c r="L21" s="11">
        <f>IF($A21="","",IFERROR(INDEX(SKUs!$D$5:$D$54,MATCH($E21,SKUs!$A$5:$A$54,0)),0))</f>
        <v/>
      </c>
      <c r="M21" s="11">
        <f>IF($A21="","",IF($J21="Yes",0,$L21*$F21))</f>
        <v/>
      </c>
      <c r="N21" s="11">
        <f>IF($A21="","",$K21-$M21)</f>
        <v/>
      </c>
      <c r="O21" s="12">
        <f>IF($A21="","",TEXT($B21,"yyyy-mm"))</f>
        <v/>
      </c>
    </row>
    <row r="22">
      <c r="A22" s="7" t="n"/>
      <c r="B22" s="8" t="n"/>
      <c r="C22" s="7" t="n"/>
      <c r="D22" s="7" t="n"/>
      <c r="E22" s="7" t="n"/>
      <c r="F22" s="9" t="n"/>
      <c r="G22" s="10" t="n"/>
      <c r="H22" s="10" t="n"/>
      <c r="I22" s="10" t="n"/>
      <c r="J22" s="7" t="n"/>
      <c r="K22" s="11">
        <f>IF($A22="","",IF($J22="Yes",-($H22+$I22),$G22-$H22-$I22))</f>
        <v/>
      </c>
      <c r="L22" s="11">
        <f>IF($A22="","",IFERROR(INDEX(SKUs!$D$5:$D$54,MATCH($E22,SKUs!$A$5:$A$54,0)),0))</f>
        <v/>
      </c>
      <c r="M22" s="11">
        <f>IF($A22="","",IF($J22="Yes",0,$L22*$F22))</f>
        <v/>
      </c>
      <c r="N22" s="11">
        <f>IF($A22="","",$K22-$M22)</f>
        <v/>
      </c>
      <c r="O22" s="12">
        <f>IF($A22="","",TEXT($B22,"yyyy-mm"))</f>
        <v/>
      </c>
    </row>
    <row r="23">
      <c r="A23" s="7" t="n"/>
      <c r="B23" s="8" t="n"/>
      <c r="C23" s="7" t="n"/>
      <c r="D23" s="7" t="n"/>
      <c r="E23" s="7" t="n"/>
      <c r="F23" s="9" t="n"/>
      <c r="G23" s="10" t="n"/>
      <c r="H23" s="10" t="n"/>
      <c r="I23" s="10" t="n"/>
      <c r="J23" s="7" t="n"/>
      <c r="K23" s="11">
        <f>IF($A23="","",IF($J23="Yes",-($H23+$I23),$G23-$H23-$I23))</f>
        <v/>
      </c>
      <c r="L23" s="11">
        <f>IF($A23="","",IFERROR(INDEX(SKUs!$D$5:$D$54,MATCH($E23,SKUs!$A$5:$A$54,0)),0))</f>
        <v/>
      </c>
      <c r="M23" s="11">
        <f>IF($A23="","",IF($J23="Yes",0,$L23*$F23))</f>
        <v/>
      </c>
      <c r="N23" s="11">
        <f>IF($A23="","",$K23-$M23)</f>
        <v/>
      </c>
      <c r="O23" s="12">
        <f>IF($A23="","",TEXT($B23,"yyyy-mm"))</f>
        <v/>
      </c>
    </row>
    <row r="24">
      <c r="A24" s="7" t="n"/>
      <c r="B24" s="8" t="n"/>
      <c r="C24" s="7" t="n"/>
      <c r="D24" s="7" t="n"/>
      <c r="E24" s="7" t="n"/>
      <c r="F24" s="9" t="n"/>
      <c r="G24" s="10" t="n"/>
      <c r="H24" s="10" t="n"/>
      <c r="I24" s="10" t="n"/>
      <c r="J24" s="7" t="n"/>
      <c r="K24" s="11">
        <f>IF($A24="","",IF($J24="Yes",-($H24+$I24),$G24-$H24-$I24))</f>
        <v/>
      </c>
      <c r="L24" s="11">
        <f>IF($A24="","",IFERROR(INDEX(SKUs!$D$5:$D$54,MATCH($E24,SKUs!$A$5:$A$54,0)),0))</f>
        <v/>
      </c>
      <c r="M24" s="11">
        <f>IF($A24="","",IF($J24="Yes",0,$L24*$F24))</f>
        <v/>
      </c>
      <c r="N24" s="11">
        <f>IF($A24="","",$K24-$M24)</f>
        <v/>
      </c>
      <c r="O24" s="12">
        <f>IF($A24="","",TEXT($B24,"yyyy-mm"))</f>
        <v/>
      </c>
    </row>
    <row r="25">
      <c r="A25" s="7" t="n"/>
      <c r="B25" s="8" t="n"/>
      <c r="C25" s="7" t="n"/>
      <c r="D25" s="7" t="n"/>
      <c r="E25" s="7" t="n"/>
      <c r="F25" s="9" t="n"/>
      <c r="G25" s="10" t="n"/>
      <c r="H25" s="10" t="n"/>
      <c r="I25" s="10" t="n"/>
      <c r="J25" s="7" t="n"/>
      <c r="K25" s="11">
        <f>IF($A25="","",IF($J25="Yes",-($H25+$I25),$G25-$H25-$I25))</f>
        <v/>
      </c>
      <c r="L25" s="11">
        <f>IF($A25="","",IFERROR(INDEX(SKUs!$D$5:$D$54,MATCH($E25,SKUs!$A$5:$A$54,0)),0))</f>
        <v/>
      </c>
      <c r="M25" s="11">
        <f>IF($A25="","",IF($J25="Yes",0,$L25*$F25))</f>
        <v/>
      </c>
      <c r="N25" s="11">
        <f>IF($A25="","",$K25-$M25)</f>
        <v/>
      </c>
      <c r="O25" s="12">
        <f>IF($A25="","",TEXT($B25,"yyyy-mm"))</f>
        <v/>
      </c>
    </row>
    <row r="26">
      <c r="A26" s="7" t="n"/>
      <c r="B26" s="8" t="n"/>
      <c r="C26" s="7" t="n"/>
      <c r="D26" s="7" t="n"/>
      <c r="E26" s="7" t="n"/>
      <c r="F26" s="9" t="n"/>
      <c r="G26" s="10" t="n"/>
      <c r="H26" s="10" t="n"/>
      <c r="I26" s="10" t="n"/>
      <c r="J26" s="7" t="n"/>
      <c r="K26" s="11">
        <f>IF($A26="","",IF($J26="Yes",-($H26+$I26),$G26-$H26-$I26))</f>
        <v/>
      </c>
      <c r="L26" s="11">
        <f>IF($A26="","",IFERROR(INDEX(SKUs!$D$5:$D$54,MATCH($E26,SKUs!$A$5:$A$54,0)),0))</f>
        <v/>
      </c>
      <c r="M26" s="11">
        <f>IF($A26="","",IF($J26="Yes",0,$L26*$F26))</f>
        <v/>
      </c>
      <c r="N26" s="11">
        <f>IF($A26="","",$K26-$M26)</f>
        <v/>
      </c>
      <c r="O26" s="12">
        <f>IF($A26="","",TEXT($B26,"yyyy-mm"))</f>
        <v/>
      </c>
    </row>
    <row r="27">
      <c r="A27" s="7" t="n"/>
      <c r="B27" s="8" t="n"/>
      <c r="C27" s="7" t="n"/>
      <c r="D27" s="7" t="n"/>
      <c r="E27" s="7" t="n"/>
      <c r="F27" s="9" t="n"/>
      <c r="G27" s="10" t="n"/>
      <c r="H27" s="10" t="n"/>
      <c r="I27" s="10" t="n"/>
      <c r="J27" s="7" t="n"/>
      <c r="K27" s="11">
        <f>IF($A27="","",IF($J27="Yes",-($H27+$I27),$G27-$H27-$I27))</f>
        <v/>
      </c>
      <c r="L27" s="11">
        <f>IF($A27="","",IFERROR(INDEX(SKUs!$D$5:$D$54,MATCH($E27,SKUs!$A$5:$A$54,0)),0))</f>
        <v/>
      </c>
      <c r="M27" s="11">
        <f>IF($A27="","",IF($J27="Yes",0,$L27*$F27))</f>
        <v/>
      </c>
      <c r="N27" s="11">
        <f>IF($A27="","",$K27-$M27)</f>
        <v/>
      </c>
      <c r="O27" s="12">
        <f>IF($A27="","",TEXT($B27,"yyyy-mm"))</f>
        <v/>
      </c>
    </row>
    <row r="28">
      <c r="A28" s="7" t="n"/>
      <c r="B28" s="8" t="n"/>
      <c r="C28" s="7" t="n"/>
      <c r="D28" s="7" t="n"/>
      <c r="E28" s="7" t="n"/>
      <c r="F28" s="9" t="n"/>
      <c r="G28" s="10" t="n"/>
      <c r="H28" s="10" t="n"/>
      <c r="I28" s="10" t="n"/>
      <c r="J28" s="7" t="n"/>
      <c r="K28" s="11">
        <f>IF($A28="","",IF($J28="Yes",-($H28+$I28),$G28-$H28-$I28))</f>
        <v/>
      </c>
      <c r="L28" s="11">
        <f>IF($A28="","",IFERROR(INDEX(SKUs!$D$5:$D$54,MATCH($E28,SKUs!$A$5:$A$54,0)),0))</f>
        <v/>
      </c>
      <c r="M28" s="11">
        <f>IF($A28="","",IF($J28="Yes",0,$L28*$F28))</f>
        <v/>
      </c>
      <c r="N28" s="11">
        <f>IF($A28="","",$K28-$M28)</f>
        <v/>
      </c>
      <c r="O28" s="12">
        <f>IF($A28="","",TEXT($B28,"yyyy-mm"))</f>
        <v/>
      </c>
    </row>
    <row r="29">
      <c r="A29" s="7" t="n"/>
      <c r="B29" s="8" t="n"/>
      <c r="C29" s="7" t="n"/>
      <c r="D29" s="7" t="n"/>
      <c r="E29" s="7" t="n"/>
      <c r="F29" s="9" t="n"/>
      <c r="G29" s="10" t="n"/>
      <c r="H29" s="10" t="n"/>
      <c r="I29" s="10" t="n"/>
      <c r="J29" s="7" t="n"/>
      <c r="K29" s="11">
        <f>IF($A29="","",IF($J29="Yes",-($H29+$I29),$G29-$H29-$I29))</f>
        <v/>
      </c>
      <c r="L29" s="11">
        <f>IF($A29="","",IFERROR(INDEX(SKUs!$D$5:$D$54,MATCH($E29,SKUs!$A$5:$A$54,0)),0))</f>
        <v/>
      </c>
      <c r="M29" s="11">
        <f>IF($A29="","",IF($J29="Yes",0,$L29*$F29))</f>
        <v/>
      </c>
      <c r="N29" s="11">
        <f>IF($A29="","",$K29-$M29)</f>
        <v/>
      </c>
      <c r="O29" s="12">
        <f>IF($A29="","",TEXT($B29,"yyyy-mm"))</f>
        <v/>
      </c>
    </row>
    <row r="30">
      <c r="A30" s="7" t="n"/>
      <c r="B30" s="8" t="n"/>
      <c r="C30" s="7" t="n"/>
      <c r="D30" s="7" t="n"/>
      <c r="E30" s="7" t="n"/>
      <c r="F30" s="9" t="n"/>
      <c r="G30" s="10" t="n"/>
      <c r="H30" s="10" t="n"/>
      <c r="I30" s="10" t="n"/>
      <c r="J30" s="7" t="n"/>
      <c r="K30" s="11">
        <f>IF($A30="","",IF($J30="Yes",-($H30+$I30),$G30-$H30-$I30))</f>
        <v/>
      </c>
      <c r="L30" s="11">
        <f>IF($A30="","",IFERROR(INDEX(SKUs!$D$5:$D$54,MATCH($E30,SKUs!$A$5:$A$54,0)),0))</f>
        <v/>
      </c>
      <c r="M30" s="11">
        <f>IF($A30="","",IF($J30="Yes",0,$L30*$F30))</f>
        <v/>
      </c>
      <c r="N30" s="11">
        <f>IF($A30="","",$K30-$M30)</f>
        <v/>
      </c>
      <c r="O30" s="12">
        <f>IF($A30="","",TEXT($B30,"yyyy-mm"))</f>
        <v/>
      </c>
    </row>
    <row r="31">
      <c r="A31" s="7" t="n"/>
      <c r="B31" s="8" t="n"/>
      <c r="C31" s="7" t="n"/>
      <c r="D31" s="7" t="n"/>
      <c r="E31" s="7" t="n"/>
      <c r="F31" s="9" t="n"/>
      <c r="G31" s="10" t="n"/>
      <c r="H31" s="10" t="n"/>
      <c r="I31" s="10" t="n"/>
      <c r="J31" s="7" t="n"/>
      <c r="K31" s="11">
        <f>IF($A31="","",IF($J31="Yes",-($H31+$I31),$G31-$H31-$I31))</f>
        <v/>
      </c>
      <c r="L31" s="11">
        <f>IF($A31="","",IFERROR(INDEX(SKUs!$D$5:$D$54,MATCH($E31,SKUs!$A$5:$A$54,0)),0))</f>
        <v/>
      </c>
      <c r="M31" s="11">
        <f>IF($A31="","",IF($J31="Yes",0,$L31*$F31))</f>
        <v/>
      </c>
      <c r="N31" s="11">
        <f>IF($A31="","",$K31-$M31)</f>
        <v/>
      </c>
      <c r="O31" s="12">
        <f>IF($A31="","",TEXT($B31,"yyyy-mm"))</f>
        <v/>
      </c>
    </row>
    <row r="32">
      <c r="A32" s="7" t="n"/>
      <c r="B32" s="8" t="n"/>
      <c r="C32" s="7" t="n"/>
      <c r="D32" s="7" t="n"/>
      <c r="E32" s="7" t="n"/>
      <c r="F32" s="9" t="n"/>
      <c r="G32" s="10" t="n"/>
      <c r="H32" s="10" t="n"/>
      <c r="I32" s="10" t="n"/>
      <c r="J32" s="7" t="n"/>
      <c r="K32" s="11">
        <f>IF($A32="","",IF($J32="Yes",-($H32+$I32),$G32-$H32-$I32))</f>
        <v/>
      </c>
      <c r="L32" s="11">
        <f>IF($A32="","",IFERROR(INDEX(SKUs!$D$5:$D$54,MATCH($E32,SKUs!$A$5:$A$54,0)),0))</f>
        <v/>
      </c>
      <c r="M32" s="11">
        <f>IF($A32="","",IF($J32="Yes",0,$L32*$F32))</f>
        <v/>
      </c>
      <c r="N32" s="11">
        <f>IF($A32="","",$K32-$M32)</f>
        <v/>
      </c>
      <c r="O32" s="12">
        <f>IF($A32="","",TEXT($B32,"yyyy-mm"))</f>
        <v/>
      </c>
    </row>
    <row r="33">
      <c r="A33" s="7" t="n"/>
      <c r="B33" s="8" t="n"/>
      <c r="C33" s="7" t="n"/>
      <c r="D33" s="7" t="n"/>
      <c r="E33" s="7" t="n"/>
      <c r="F33" s="9" t="n"/>
      <c r="G33" s="10" t="n"/>
      <c r="H33" s="10" t="n"/>
      <c r="I33" s="10" t="n"/>
      <c r="J33" s="7" t="n"/>
      <c r="K33" s="11">
        <f>IF($A33="","",IF($J33="Yes",-($H33+$I33),$G33-$H33-$I33))</f>
        <v/>
      </c>
      <c r="L33" s="11">
        <f>IF($A33="","",IFERROR(INDEX(SKUs!$D$5:$D$54,MATCH($E33,SKUs!$A$5:$A$54,0)),0))</f>
        <v/>
      </c>
      <c r="M33" s="11">
        <f>IF($A33="","",IF($J33="Yes",0,$L33*$F33))</f>
        <v/>
      </c>
      <c r="N33" s="11">
        <f>IF($A33="","",$K33-$M33)</f>
        <v/>
      </c>
      <c r="O33" s="12">
        <f>IF($A33="","",TEXT($B33,"yyyy-mm"))</f>
        <v/>
      </c>
    </row>
    <row r="34">
      <c r="A34" s="7" t="n"/>
      <c r="B34" s="8" t="n"/>
      <c r="C34" s="7" t="n"/>
      <c r="D34" s="7" t="n"/>
      <c r="E34" s="7" t="n"/>
      <c r="F34" s="9" t="n"/>
      <c r="G34" s="10" t="n"/>
      <c r="H34" s="10" t="n"/>
      <c r="I34" s="10" t="n"/>
      <c r="J34" s="7" t="n"/>
      <c r="K34" s="11">
        <f>IF($A34="","",IF($J34="Yes",-($H34+$I34),$G34-$H34-$I34))</f>
        <v/>
      </c>
      <c r="L34" s="11">
        <f>IF($A34="","",IFERROR(INDEX(SKUs!$D$5:$D$54,MATCH($E34,SKUs!$A$5:$A$54,0)),0))</f>
        <v/>
      </c>
      <c r="M34" s="11">
        <f>IF($A34="","",IF($J34="Yes",0,$L34*$F34))</f>
        <v/>
      </c>
      <c r="N34" s="11">
        <f>IF($A34="","",$K34-$M34)</f>
        <v/>
      </c>
      <c r="O34" s="12">
        <f>IF($A34="","",TEXT($B34,"yyyy-mm"))</f>
        <v/>
      </c>
    </row>
    <row r="35">
      <c r="A35" s="7" t="n"/>
      <c r="B35" s="8" t="n"/>
      <c r="C35" s="7" t="n"/>
      <c r="D35" s="7" t="n"/>
      <c r="E35" s="7" t="n"/>
      <c r="F35" s="9" t="n"/>
      <c r="G35" s="10" t="n"/>
      <c r="H35" s="10" t="n"/>
      <c r="I35" s="10" t="n"/>
      <c r="J35" s="7" t="n"/>
      <c r="K35" s="11">
        <f>IF($A35="","",IF($J35="Yes",-($H35+$I35),$G35-$H35-$I35))</f>
        <v/>
      </c>
      <c r="L35" s="11">
        <f>IF($A35="","",IFERROR(INDEX(SKUs!$D$5:$D$54,MATCH($E35,SKUs!$A$5:$A$54,0)),0))</f>
        <v/>
      </c>
      <c r="M35" s="11">
        <f>IF($A35="","",IF($J35="Yes",0,$L35*$F35))</f>
        <v/>
      </c>
      <c r="N35" s="11">
        <f>IF($A35="","",$K35-$M35)</f>
        <v/>
      </c>
      <c r="O35" s="12">
        <f>IF($A35="","",TEXT($B35,"yyyy-mm"))</f>
        <v/>
      </c>
    </row>
    <row r="36">
      <c r="A36" s="7" t="n"/>
      <c r="B36" s="8" t="n"/>
      <c r="C36" s="7" t="n"/>
      <c r="D36" s="7" t="n"/>
      <c r="E36" s="7" t="n"/>
      <c r="F36" s="9" t="n"/>
      <c r="G36" s="10" t="n"/>
      <c r="H36" s="10" t="n"/>
      <c r="I36" s="10" t="n"/>
      <c r="J36" s="7" t="n"/>
      <c r="K36" s="11">
        <f>IF($A36="","",IF($J36="Yes",-($H36+$I36),$G36-$H36-$I36))</f>
        <v/>
      </c>
      <c r="L36" s="11">
        <f>IF($A36="","",IFERROR(INDEX(SKUs!$D$5:$D$54,MATCH($E36,SKUs!$A$5:$A$54,0)),0))</f>
        <v/>
      </c>
      <c r="M36" s="11">
        <f>IF($A36="","",IF($J36="Yes",0,$L36*$F36))</f>
        <v/>
      </c>
      <c r="N36" s="11">
        <f>IF($A36="","",$K36-$M36)</f>
        <v/>
      </c>
      <c r="O36" s="12">
        <f>IF($A36="","",TEXT($B36,"yyyy-mm"))</f>
        <v/>
      </c>
    </row>
    <row r="37">
      <c r="A37" s="7" t="n"/>
      <c r="B37" s="8" t="n"/>
      <c r="C37" s="7" t="n"/>
      <c r="D37" s="7" t="n"/>
      <c r="E37" s="7" t="n"/>
      <c r="F37" s="9" t="n"/>
      <c r="G37" s="10" t="n"/>
      <c r="H37" s="10" t="n"/>
      <c r="I37" s="10" t="n"/>
      <c r="J37" s="7" t="n"/>
      <c r="K37" s="11">
        <f>IF($A37="","",IF($J37="Yes",-($H37+$I37),$G37-$H37-$I37))</f>
        <v/>
      </c>
      <c r="L37" s="11">
        <f>IF($A37="","",IFERROR(INDEX(SKUs!$D$5:$D$54,MATCH($E37,SKUs!$A$5:$A$54,0)),0))</f>
        <v/>
      </c>
      <c r="M37" s="11">
        <f>IF($A37="","",IF($J37="Yes",0,$L37*$F37))</f>
        <v/>
      </c>
      <c r="N37" s="11">
        <f>IF($A37="","",$K37-$M37)</f>
        <v/>
      </c>
      <c r="O37" s="12">
        <f>IF($A37="","",TEXT($B37,"yyyy-mm"))</f>
        <v/>
      </c>
    </row>
    <row r="38">
      <c r="A38" s="7" t="n"/>
      <c r="B38" s="8" t="n"/>
      <c r="C38" s="7" t="n"/>
      <c r="D38" s="7" t="n"/>
      <c r="E38" s="7" t="n"/>
      <c r="F38" s="9" t="n"/>
      <c r="G38" s="10" t="n"/>
      <c r="H38" s="10" t="n"/>
      <c r="I38" s="10" t="n"/>
      <c r="J38" s="7" t="n"/>
      <c r="K38" s="11">
        <f>IF($A38="","",IF($J38="Yes",-($H38+$I38),$G38-$H38-$I38))</f>
        <v/>
      </c>
      <c r="L38" s="11">
        <f>IF($A38="","",IFERROR(INDEX(SKUs!$D$5:$D$54,MATCH($E38,SKUs!$A$5:$A$54,0)),0))</f>
        <v/>
      </c>
      <c r="M38" s="11">
        <f>IF($A38="","",IF($J38="Yes",0,$L38*$F38))</f>
        <v/>
      </c>
      <c r="N38" s="11">
        <f>IF($A38="","",$K38-$M38)</f>
        <v/>
      </c>
      <c r="O38" s="12">
        <f>IF($A38="","",TEXT($B38,"yyyy-mm"))</f>
        <v/>
      </c>
    </row>
    <row r="39">
      <c r="A39" s="7" t="n"/>
      <c r="B39" s="8" t="n"/>
      <c r="C39" s="7" t="n"/>
      <c r="D39" s="7" t="n"/>
      <c r="E39" s="7" t="n"/>
      <c r="F39" s="9" t="n"/>
      <c r="G39" s="10" t="n"/>
      <c r="H39" s="10" t="n"/>
      <c r="I39" s="10" t="n"/>
      <c r="J39" s="7" t="n"/>
      <c r="K39" s="11">
        <f>IF($A39="","",IF($J39="Yes",-($H39+$I39),$G39-$H39-$I39))</f>
        <v/>
      </c>
      <c r="L39" s="11">
        <f>IF($A39="","",IFERROR(INDEX(SKUs!$D$5:$D$54,MATCH($E39,SKUs!$A$5:$A$54,0)),0))</f>
        <v/>
      </c>
      <c r="M39" s="11">
        <f>IF($A39="","",IF($J39="Yes",0,$L39*$F39))</f>
        <v/>
      </c>
      <c r="N39" s="11">
        <f>IF($A39="","",$K39-$M39)</f>
        <v/>
      </c>
      <c r="O39" s="12">
        <f>IF($A39="","",TEXT($B39,"yyyy-mm"))</f>
        <v/>
      </c>
    </row>
    <row r="40">
      <c r="A40" s="7" t="n"/>
      <c r="B40" s="8" t="n"/>
      <c r="C40" s="7" t="n"/>
      <c r="D40" s="7" t="n"/>
      <c r="E40" s="7" t="n"/>
      <c r="F40" s="9" t="n"/>
      <c r="G40" s="10" t="n"/>
      <c r="H40" s="10" t="n"/>
      <c r="I40" s="10" t="n"/>
      <c r="J40" s="7" t="n"/>
      <c r="K40" s="11">
        <f>IF($A40="","",IF($J40="Yes",-($H40+$I40),$G40-$H40-$I40))</f>
        <v/>
      </c>
      <c r="L40" s="11">
        <f>IF($A40="","",IFERROR(INDEX(SKUs!$D$5:$D$54,MATCH($E40,SKUs!$A$5:$A$54,0)),0))</f>
        <v/>
      </c>
      <c r="M40" s="11">
        <f>IF($A40="","",IF($J40="Yes",0,$L40*$F40))</f>
        <v/>
      </c>
      <c r="N40" s="11">
        <f>IF($A40="","",$K40-$M40)</f>
        <v/>
      </c>
      <c r="O40" s="12">
        <f>IF($A40="","",TEXT($B40,"yyyy-mm"))</f>
        <v/>
      </c>
    </row>
    <row r="41">
      <c r="A41" s="7" t="n"/>
      <c r="B41" s="8" t="n"/>
      <c r="C41" s="7" t="n"/>
      <c r="D41" s="7" t="n"/>
      <c r="E41" s="7" t="n"/>
      <c r="F41" s="9" t="n"/>
      <c r="G41" s="10" t="n"/>
      <c r="H41" s="10" t="n"/>
      <c r="I41" s="10" t="n"/>
      <c r="J41" s="7" t="n"/>
      <c r="K41" s="11">
        <f>IF($A41="","",IF($J41="Yes",-($H41+$I41),$G41-$H41-$I41))</f>
        <v/>
      </c>
      <c r="L41" s="11">
        <f>IF($A41="","",IFERROR(INDEX(SKUs!$D$5:$D$54,MATCH($E41,SKUs!$A$5:$A$54,0)),0))</f>
        <v/>
      </c>
      <c r="M41" s="11">
        <f>IF($A41="","",IF($J41="Yes",0,$L41*$F41))</f>
        <v/>
      </c>
      <c r="N41" s="11">
        <f>IF($A41="","",$K41-$M41)</f>
        <v/>
      </c>
      <c r="O41" s="12">
        <f>IF($A41="","",TEXT($B41,"yyyy-mm"))</f>
        <v/>
      </c>
    </row>
    <row r="42">
      <c r="A42" s="7" t="n"/>
      <c r="B42" s="8" t="n"/>
      <c r="C42" s="7" t="n"/>
      <c r="D42" s="7" t="n"/>
      <c r="E42" s="7" t="n"/>
      <c r="F42" s="9" t="n"/>
      <c r="G42" s="10" t="n"/>
      <c r="H42" s="10" t="n"/>
      <c r="I42" s="10" t="n"/>
      <c r="J42" s="7" t="n"/>
      <c r="K42" s="11">
        <f>IF($A42="","",IF($J42="Yes",-($H42+$I42),$G42-$H42-$I42))</f>
        <v/>
      </c>
      <c r="L42" s="11">
        <f>IF($A42="","",IFERROR(INDEX(SKUs!$D$5:$D$54,MATCH($E42,SKUs!$A$5:$A$54,0)),0))</f>
        <v/>
      </c>
      <c r="M42" s="11">
        <f>IF($A42="","",IF($J42="Yes",0,$L42*$F42))</f>
        <v/>
      </c>
      <c r="N42" s="11">
        <f>IF($A42="","",$K42-$M42)</f>
        <v/>
      </c>
      <c r="O42" s="12">
        <f>IF($A42="","",TEXT($B42,"yyyy-mm"))</f>
        <v/>
      </c>
    </row>
    <row r="43">
      <c r="A43" s="7" t="n"/>
      <c r="B43" s="8" t="n"/>
      <c r="C43" s="7" t="n"/>
      <c r="D43" s="7" t="n"/>
      <c r="E43" s="7" t="n"/>
      <c r="F43" s="9" t="n"/>
      <c r="G43" s="10" t="n"/>
      <c r="H43" s="10" t="n"/>
      <c r="I43" s="10" t="n"/>
      <c r="J43" s="7" t="n"/>
      <c r="K43" s="11">
        <f>IF($A43="","",IF($J43="Yes",-($H43+$I43),$G43-$H43-$I43))</f>
        <v/>
      </c>
      <c r="L43" s="11">
        <f>IF($A43="","",IFERROR(INDEX(SKUs!$D$5:$D$54,MATCH($E43,SKUs!$A$5:$A$54,0)),0))</f>
        <v/>
      </c>
      <c r="M43" s="11">
        <f>IF($A43="","",IF($J43="Yes",0,$L43*$F43))</f>
        <v/>
      </c>
      <c r="N43" s="11">
        <f>IF($A43="","",$K43-$M43)</f>
        <v/>
      </c>
      <c r="O43" s="12">
        <f>IF($A43="","",TEXT($B43,"yyyy-mm"))</f>
        <v/>
      </c>
    </row>
    <row r="44">
      <c r="A44" s="7" t="n"/>
      <c r="B44" s="8" t="n"/>
      <c r="C44" s="7" t="n"/>
      <c r="D44" s="7" t="n"/>
      <c r="E44" s="7" t="n"/>
      <c r="F44" s="9" t="n"/>
      <c r="G44" s="10" t="n"/>
      <c r="H44" s="10" t="n"/>
      <c r="I44" s="10" t="n"/>
      <c r="J44" s="7" t="n"/>
      <c r="K44" s="11">
        <f>IF($A44="","",IF($J44="Yes",-($H44+$I44),$G44-$H44-$I44))</f>
        <v/>
      </c>
      <c r="L44" s="11">
        <f>IF($A44="","",IFERROR(INDEX(SKUs!$D$5:$D$54,MATCH($E44,SKUs!$A$5:$A$54,0)),0))</f>
        <v/>
      </c>
      <c r="M44" s="11">
        <f>IF($A44="","",IF($J44="Yes",0,$L44*$F44))</f>
        <v/>
      </c>
      <c r="N44" s="11">
        <f>IF($A44="","",$K44-$M44)</f>
        <v/>
      </c>
      <c r="O44" s="12">
        <f>IF($A44="","",TEXT($B44,"yyyy-mm"))</f>
        <v/>
      </c>
    </row>
    <row r="45">
      <c r="A45" s="7" t="n"/>
      <c r="B45" s="8" t="n"/>
      <c r="C45" s="7" t="n"/>
      <c r="D45" s="7" t="n"/>
      <c r="E45" s="7" t="n"/>
      <c r="F45" s="9" t="n"/>
      <c r="G45" s="10" t="n"/>
      <c r="H45" s="10" t="n"/>
      <c r="I45" s="10" t="n"/>
      <c r="J45" s="7" t="n"/>
      <c r="K45" s="11">
        <f>IF($A45="","",IF($J45="Yes",-($H45+$I45),$G45-$H45-$I45))</f>
        <v/>
      </c>
      <c r="L45" s="11">
        <f>IF($A45="","",IFERROR(INDEX(SKUs!$D$5:$D$54,MATCH($E45,SKUs!$A$5:$A$54,0)),0))</f>
        <v/>
      </c>
      <c r="M45" s="11">
        <f>IF($A45="","",IF($J45="Yes",0,$L45*$F45))</f>
        <v/>
      </c>
      <c r="N45" s="11">
        <f>IF($A45="","",$K45-$M45)</f>
        <v/>
      </c>
      <c r="O45" s="12">
        <f>IF($A45="","",TEXT($B45,"yyyy-mm"))</f>
        <v/>
      </c>
    </row>
    <row r="46">
      <c r="A46" s="7" t="n"/>
      <c r="B46" s="8" t="n"/>
      <c r="C46" s="7" t="n"/>
      <c r="D46" s="7" t="n"/>
      <c r="E46" s="7" t="n"/>
      <c r="F46" s="9" t="n"/>
      <c r="G46" s="10" t="n"/>
      <c r="H46" s="10" t="n"/>
      <c r="I46" s="10" t="n"/>
      <c r="J46" s="7" t="n"/>
      <c r="K46" s="11">
        <f>IF($A46="","",IF($J46="Yes",-($H46+$I46),$G46-$H46-$I46))</f>
        <v/>
      </c>
      <c r="L46" s="11">
        <f>IF($A46="","",IFERROR(INDEX(SKUs!$D$5:$D$54,MATCH($E46,SKUs!$A$5:$A$54,0)),0))</f>
        <v/>
      </c>
      <c r="M46" s="11">
        <f>IF($A46="","",IF($J46="Yes",0,$L46*$F46))</f>
        <v/>
      </c>
      <c r="N46" s="11">
        <f>IF($A46="","",$K46-$M46)</f>
        <v/>
      </c>
      <c r="O46" s="12">
        <f>IF($A46="","",TEXT($B46,"yyyy-mm"))</f>
        <v/>
      </c>
    </row>
    <row r="47">
      <c r="A47" s="7" t="n"/>
      <c r="B47" s="8" t="n"/>
      <c r="C47" s="7" t="n"/>
      <c r="D47" s="7" t="n"/>
      <c r="E47" s="7" t="n"/>
      <c r="F47" s="9" t="n"/>
      <c r="G47" s="10" t="n"/>
      <c r="H47" s="10" t="n"/>
      <c r="I47" s="10" t="n"/>
      <c r="J47" s="7" t="n"/>
      <c r="K47" s="11">
        <f>IF($A47="","",IF($J47="Yes",-($H47+$I47),$G47-$H47-$I47))</f>
        <v/>
      </c>
      <c r="L47" s="11">
        <f>IF($A47="","",IFERROR(INDEX(SKUs!$D$5:$D$54,MATCH($E47,SKUs!$A$5:$A$54,0)),0))</f>
        <v/>
      </c>
      <c r="M47" s="11">
        <f>IF($A47="","",IF($J47="Yes",0,$L47*$F47))</f>
        <v/>
      </c>
      <c r="N47" s="11">
        <f>IF($A47="","",$K47-$M47)</f>
        <v/>
      </c>
      <c r="O47" s="12">
        <f>IF($A47="","",TEXT($B47,"yyyy-mm"))</f>
        <v/>
      </c>
    </row>
    <row r="48">
      <c r="A48" s="7" t="n"/>
      <c r="B48" s="8" t="n"/>
      <c r="C48" s="7" t="n"/>
      <c r="D48" s="7" t="n"/>
      <c r="E48" s="7" t="n"/>
      <c r="F48" s="9" t="n"/>
      <c r="G48" s="10" t="n"/>
      <c r="H48" s="10" t="n"/>
      <c r="I48" s="10" t="n"/>
      <c r="J48" s="7" t="n"/>
      <c r="K48" s="11">
        <f>IF($A48="","",IF($J48="Yes",-($H48+$I48),$G48-$H48-$I48))</f>
        <v/>
      </c>
      <c r="L48" s="11">
        <f>IF($A48="","",IFERROR(INDEX(SKUs!$D$5:$D$54,MATCH($E48,SKUs!$A$5:$A$54,0)),0))</f>
        <v/>
      </c>
      <c r="M48" s="11">
        <f>IF($A48="","",IF($J48="Yes",0,$L48*$F48))</f>
        <v/>
      </c>
      <c r="N48" s="11">
        <f>IF($A48="","",$K48-$M48)</f>
        <v/>
      </c>
      <c r="O48" s="12">
        <f>IF($A48="","",TEXT($B48,"yyyy-mm"))</f>
        <v/>
      </c>
    </row>
    <row r="49">
      <c r="A49" s="7" t="n"/>
      <c r="B49" s="8" t="n"/>
      <c r="C49" s="7" t="n"/>
      <c r="D49" s="7" t="n"/>
      <c r="E49" s="7" t="n"/>
      <c r="F49" s="9" t="n"/>
      <c r="G49" s="10" t="n"/>
      <c r="H49" s="10" t="n"/>
      <c r="I49" s="10" t="n"/>
      <c r="J49" s="7" t="n"/>
      <c r="K49" s="11">
        <f>IF($A49="","",IF($J49="Yes",-($H49+$I49),$G49-$H49-$I49))</f>
        <v/>
      </c>
      <c r="L49" s="11">
        <f>IF($A49="","",IFERROR(INDEX(SKUs!$D$5:$D$54,MATCH($E49,SKUs!$A$5:$A$54,0)),0))</f>
        <v/>
      </c>
      <c r="M49" s="11">
        <f>IF($A49="","",IF($J49="Yes",0,$L49*$F49))</f>
        <v/>
      </c>
      <c r="N49" s="11">
        <f>IF($A49="","",$K49-$M49)</f>
        <v/>
      </c>
      <c r="O49" s="12">
        <f>IF($A49="","",TEXT($B49,"yyyy-mm"))</f>
        <v/>
      </c>
    </row>
    <row r="50">
      <c r="A50" s="7" t="n"/>
      <c r="B50" s="8" t="n"/>
      <c r="C50" s="7" t="n"/>
      <c r="D50" s="7" t="n"/>
      <c r="E50" s="7" t="n"/>
      <c r="F50" s="9" t="n"/>
      <c r="G50" s="10" t="n"/>
      <c r="H50" s="10" t="n"/>
      <c r="I50" s="10" t="n"/>
      <c r="J50" s="7" t="n"/>
      <c r="K50" s="11">
        <f>IF($A50="","",IF($J50="Yes",-($H50+$I50),$G50-$H50-$I50))</f>
        <v/>
      </c>
      <c r="L50" s="11">
        <f>IF($A50="","",IFERROR(INDEX(SKUs!$D$5:$D$54,MATCH($E50,SKUs!$A$5:$A$54,0)),0))</f>
        <v/>
      </c>
      <c r="M50" s="11">
        <f>IF($A50="","",IF($J50="Yes",0,$L50*$F50))</f>
        <v/>
      </c>
      <c r="N50" s="11">
        <f>IF($A50="","",$K50-$M50)</f>
        <v/>
      </c>
      <c r="O50" s="12">
        <f>IF($A50="","",TEXT($B50,"yyyy-mm"))</f>
        <v/>
      </c>
    </row>
    <row r="51">
      <c r="A51" s="7" t="n"/>
      <c r="B51" s="8" t="n"/>
      <c r="C51" s="7" t="n"/>
      <c r="D51" s="7" t="n"/>
      <c r="E51" s="7" t="n"/>
      <c r="F51" s="9" t="n"/>
      <c r="G51" s="10" t="n"/>
      <c r="H51" s="10" t="n"/>
      <c r="I51" s="10" t="n"/>
      <c r="J51" s="7" t="n"/>
      <c r="K51" s="11">
        <f>IF($A51="","",IF($J51="Yes",-($H51+$I51),$G51-$H51-$I51))</f>
        <v/>
      </c>
      <c r="L51" s="11">
        <f>IF($A51="","",IFERROR(INDEX(SKUs!$D$5:$D$54,MATCH($E51,SKUs!$A$5:$A$54,0)),0))</f>
        <v/>
      </c>
      <c r="M51" s="11">
        <f>IF($A51="","",IF($J51="Yes",0,$L51*$F51))</f>
        <v/>
      </c>
      <c r="N51" s="11">
        <f>IF($A51="","",$K51-$M51)</f>
        <v/>
      </c>
      <c r="O51" s="12">
        <f>IF($A51="","",TEXT($B51,"yyyy-mm"))</f>
        <v/>
      </c>
    </row>
    <row r="52">
      <c r="A52" s="7" t="n"/>
      <c r="B52" s="8" t="n"/>
      <c r="C52" s="7" t="n"/>
      <c r="D52" s="7" t="n"/>
      <c r="E52" s="7" t="n"/>
      <c r="F52" s="9" t="n"/>
      <c r="G52" s="10" t="n"/>
      <c r="H52" s="10" t="n"/>
      <c r="I52" s="10" t="n"/>
      <c r="J52" s="7" t="n"/>
      <c r="K52" s="11">
        <f>IF($A52="","",IF($J52="Yes",-($H52+$I52),$G52-$H52-$I52))</f>
        <v/>
      </c>
      <c r="L52" s="11">
        <f>IF($A52="","",IFERROR(INDEX(SKUs!$D$5:$D$54,MATCH($E52,SKUs!$A$5:$A$54,0)),0))</f>
        <v/>
      </c>
      <c r="M52" s="11">
        <f>IF($A52="","",IF($J52="Yes",0,$L52*$F52))</f>
        <v/>
      </c>
      <c r="N52" s="11">
        <f>IF($A52="","",$K52-$M52)</f>
        <v/>
      </c>
      <c r="O52" s="12">
        <f>IF($A52="","",TEXT($B52,"yyyy-mm"))</f>
        <v/>
      </c>
    </row>
    <row r="53">
      <c r="A53" s="7" t="n"/>
      <c r="B53" s="8" t="n"/>
      <c r="C53" s="7" t="n"/>
      <c r="D53" s="7" t="n"/>
      <c r="E53" s="7" t="n"/>
      <c r="F53" s="9" t="n"/>
      <c r="G53" s="10" t="n"/>
      <c r="H53" s="10" t="n"/>
      <c r="I53" s="10" t="n"/>
      <c r="J53" s="7" t="n"/>
      <c r="K53" s="11">
        <f>IF($A53="","",IF($J53="Yes",-($H53+$I53),$G53-$H53-$I53))</f>
        <v/>
      </c>
      <c r="L53" s="11">
        <f>IF($A53="","",IFERROR(INDEX(SKUs!$D$5:$D$54,MATCH($E53,SKUs!$A$5:$A$54,0)),0))</f>
        <v/>
      </c>
      <c r="M53" s="11">
        <f>IF($A53="","",IF($J53="Yes",0,$L53*$F53))</f>
        <v/>
      </c>
      <c r="N53" s="11">
        <f>IF($A53="","",$K53-$M53)</f>
        <v/>
      </c>
      <c r="O53" s="12">
        <f>IF($A53="","",TEXT($B53,"yyyy-mm"))</f>
        <v/>
      </c>
    </row>
    <row r="54">
      <c r="A54" s="7" t="n"/>
      <c r="B54" s="8" t="n"/>
      <c r="C54" s="7" t="n"/>
      <c r="D54" s="7" t="n"/>
      <c r="E54" s="7" t="n"/>
      <c r="F54" s="9" t="n"/>
      <c r="G54" s="10" t="n"/>
      <c r="H54" s="10" t="n"/>
      <c r="I54" s="10" t="n"/>
      <c r="J54" s="7" t="n"/>
      <c r="K54" s="11">
        <f>IF($A54="","",IF($J54="Yes",-($H54+$I54),$G54-$H54-$I54))</f>
        <v/>
      </c>
      <c r="L54" s="11">
        <f>IF($A54="","",IFERROR(INDEX(SKUs!$D$5:$D$54,MATCH($E54,SKUs!$A$5:$A$54,0)),0))</f>
        <v/>
      </c>
      <c r="M54" s="11">
        <f>IF($A54="","",IF($J54="Yes",0,$L54*$F54))</f>
        <v/>
      </c>
      <c r="N54" s="11">
        <f>IF($A54="","",$K54-$M54)</f>
        <v/>
      </c>
      <c r="O54" s="12">
        <f>IF($A54="","",TEXT($B54,"yyyy-mm"))</f>
        <v/>
      </c>
    </row>
    <row r="55">
      <c r="A55" s="7" t="n"/>
      <c r="B55" s="8" t="n"/>
      <c r="C55" s="7" t="n"/>
      <c r="D55" s="7" t="n"/>
      <c r="E55" s="7" t="n"/>
      <c r="F55" s="9" t="n"/>
      <c r="G55" s="10" t="n"/>
      <c r="H55" s="10" t="n"/>
      <c r="I55" s="10" t="n"/>
      <c r="J55" s="7" t="n"/>
      <c r="K55" s="11">
        <f>IF($A55="","",IF($J55="Yes",-($H55+$I55),$G55-$H55-$I55))</f>
        <v/>
      </c>
      <c r="L55" s="11">
        <f>IF($A55="","",IFERROR(INDEX(SKUs!$D$5:$D$54,MATCH($E55,SKUs!$A$5:$A$54,0)),0))</f>
        <v/>
      </c>
      <c r="M55" s="11">
        <f>IF($A55="","",IF($J55="Yes",0,$L55*$F55))</f>
        <v/>
      </c>
      <c r="N55" s="11">
        <f>IF($A55="","",$K55-$M55)</f>
        <v/>
      </c>
      <c r="O55" s="12">
        <f>IF($A55="","",TEXT($B55,"yyyy-mm"))</f>
        <v/>
      </c>
    </row>
    <row r="56">
      <c r="A56" s="7" t="n"/>
      <c r="B56" s="8" t="n"/>
      <c r="C56" s="7" t="n"/>
      <c r="D56" s="7" t="n"/>
      <c r="E56" s="7" t="n"/>
      <c r="F56" s="9" t="n"/>
      <c r="G56" s="10" t="n"/>
      <c r="H56" s="10" t="n"/>
      <c r="I56" s="10" t="n"/>
      <c r="J56" s="7" t="n"/>
      <c r="K56" s="11">
        <f>IF($A56="","",IF($J56="Yes",-($H56+$I56),$G56-$H56-$I56))</f>
        <v/>
      </c>
      <c r="L56" s="11">
        <f>IF($A56="","",IFERROR(INDEX(SKUs!$D$5:$D$54,MATCH($E56,SKUs!$A$5:$A$54,0)),0))</f>
        <v/>
      </c>
      <c r="M56" s="11">
        <f>IF($A56="","",IF($J56="Yes",0,$L56*$F56))</f>
        <v/>
      </c>
      <c r="N56" s="11">
        <f>IF($A56="","",$K56-$M56)</f>
        <v/>
      </c>
      <c r="O56" s="12">
        <f>IF($A56="","",TEXT($B56,"yyyy-mm"))</f>
        <v/>
      </c>
    </row>
    <row r="57">
      <c r="A57" s="7" t="n"/>
      <c r="B57" s="8" t="n"/>
      <c r="C57" s="7" t="n"/>
      <c r="D57" s="7" t="n"/>
      <c r="E57" s="7" t="n"/>
      <c r="F57" s="9" t="n"/>
      <c r="G57" s="10" t="n"/>
      <c r="H57" s="10" t="n"/>
      <c r="I57" s="10" t="n"/>
      <c r="J57" s="7" t="n"/>
      <c r="K57" s="11">
        <f>IF($A57="","",IF($J57="Yes",-($H57+$I57),$G57-$H57-$I57))</f>
        <v/>
      </c>
      <c r="L57" s="11">
        <f>IF($A57="","",IFERROR(INDEX(SKUs!$D$5:$D$54,MATCH($E57,SKUs!$A$5:$A$54,0)),0))</f>
        <v/>
      </c>
      <c r="M57" s="11">
        <f>IF($A57="","",IF($J57="Yes",0,$L57*$F57))</f>
        <v/>
      </c>
      <c r="N57" s="11">
        <f>IF($A57="","",$K57-$M57)</f>
        <v/>
      </c>
      <c r="O57" s="12">
        <f>IF($A57="","",TEXT($B57,"yyyy-mm"))</f>
        <v/>
      </c>
    </row>
    <row r="58">
      <c r="A58" s="7" t="n"/>
      <c r="B58" s="8" t="n"/>
      <c r="C58" s="7" t="n"/>
      <c r="D58" s="7" t="n"/>
      <c r="E58" s="7" t="n"/>
      <c r="F58" s="9" t="n"/>
      <c r="G58" s="10" t="n"/>
      <c r="H58" s="10" t="n"/>
      <c r="I58" s="10" t="n"/>
      <c r="J58" s="7" t="n"/>
      <c r="K58" s="11">
        <f>IF($A58="","",IF($J58="Yes",-($H58+$I58),$G58-$H58-$I58))</f>
        <v/>
      </c>
      <c r="L58" s="11">
        <f>IF($A58="","",IFERROR(INDEX(SKUs!$D$5:$D$54,MATCH($E58,SKUs!$A$5:$A$54,0)),0))</f>
        <v/>
      </c>
      <c r="M58" s="11">
        <f>IF($A58="","",IF($J58="Yes",0,$L58*$F58))</f>
        <v/>
      </c>
      <c r="N58" s="11">
        <f>IF($A58="","",$K58-$M58)</f>
        <v/>
      </c>
      <c r="O58" s="12">
        <f>IF($A58="","",TEXT($B58,"yyyy-mm"))</f>
        <v/>
      </c>
    </row>
    <row r="59">
      <c r="A59" s="7" t="n"/>
      <c r="B59" s="8" t="n"/>
      <c r="C59" s="7" t="n"/>
      <c r="D59" s="7" t="n"/>
      <c r="E59" s="7" t="n"/>
      <c r="F59" s="9" t="n"/>
      <c r="G59" s="10" t="n"/>
      <c r="H59" s="10" t="n"/>
      <c r="I59" s="10" t="n"/>
      <c r="J59" s="7" t="n"/>
      <c r="K59" s="11">
        <f>IF($A59="","",IF($J59="Yes",-($H59+$I59),$G59-$H59-$I59))</f>
        <v/>
      </c>
      <c r="L59" s="11">
        <f>IF($A59="","",IFERROR(INDEX(SKUs!$D$5:$D$54,MATCH($E59,SKUs!$A$5:$A$54,0)),0))</f>
        <v/>
      </c>
      <c r="M59" s="11">
        <f>IF($A59="","",IF($J59="Yes",0,$L59*$F59))</f>
        <v/>
      </c>
      <c r="N59" s="11">
        <f>IF($A59="","",$K59-$M59)</f>
        <v/>
      </c>
      <c r="O59" s="12">
        <f>IF($A59="","",TEXT($B59,"yyyy-mm"))</f>
        <v/>
      </c>
    </row>
    <row r="60">
      <c r="A60" s="7" t="n"/>
      <c r="B60" s="8" t="n"/>
      <c r="C60" s="7" t="n"/>
      <c r="D60" s="7" t="n"/>
      <c r="E60" s="7" t="n"/>
      <c r="F60" s="9" t="n"/>
      <c r="G60" s="10" t="n"/>
      <c r="H60" s="10" t="n"/>
      <c r="I60" s="10" t="n"/>
      <c r="J60" s="7" t="n"/>
      <c r="K60" s="11">
        <f>IF($A60="","",IF($J60="Yes",-($H60+$I60),$G60-$H60-$I60))</f>
        <v/>
      </c>
      <c r="L60" s="11">
        <f>IF($A60="","",IFERROR(INDEX(SKUs!$D$5:$D$54,MATCH($E60,SKUs!$A$5:$A$54,0)),0))</f>
        <v/>
      </c>
      <c r="M60" s="11">
        <f>IF($A60="","",IF($J60="Yes",0,$L60*$F60))</f>
        <v/>
      </c>
      <c r="N60" s="11">
        <f>IF($A60="","",$K60-$M60)</f>
        <v/>
      </c>
      <c r="O60" s="12">
        <f>IF($A60="","",TEXT($B60,"yyyy-mm"))</f>
        <v/>
      </c>
    </row>
    <row r="61">
      <c r="A61" s="7" t="n"/>
      <c r="B61" s="8" t="n"/>
      <c r="C61" s="7" t="n"/>
      <c r="D61" s="7" t="n"/>
      <c r="E61" s="7" t="n"/>
      <c r="F61" s="9" t="n"/>
      <c r="G61" s="10" t="n"/>
      <c r="H61" s="10" t="n"/>
      <c r="I61" s="10" t="n"/>
      <c r="J61" s="7" t="n"/>
      <c r="K61" s="11">
        <f>IF($A61="","",IF($J61="Yes",-($H61+$I61),$G61-$H61-$I61))</f>
        <v/>
      </c>
      <c r="L61" s="11">
        <f>IF($A61="","",IFERROR(INDEX(SKUs!$D$5:$D$54,MATCH($E61,SKUs!$A$5:$A$54,0)),0))</f>
        <v/>
      </c>
      <c r="M61" s="11">
        <f>IF($A61="","",IF($J61="Yes",0,$L61*$F61))</f>
        <v/>
      </c>
      <c r="N61" s="11">
        <f>IF($A61="","",$K61-$M61)</f>
        <v/>
      </c>
      <c r="O61" s="12">
        <f>IF($A61="","",TEXT($B61,"yyyy-mm"))</f>
        <v/>
      </c>
    </row>
    <row r="62">
      <c r="A62" s="7" t="n"/>
      <c r="B62" s="8" t="n"/>
      <c r="C62" s="7" t="n"/>
      <c r="D62" s="7" t="n"/>
      <c r="E62" s="7" t="n"/>
      <c r="F62" s="9" t="n"/>
      <c r="G62" s="10" t="n"/>
      <c r="H62" s="10" t="n"/>
      <c r="I62" s="10" t="n"/>
      <c r="J62" s="7" t="n"/>
      <c r="K62" s="11">
        <f>IF($A62="","",IF($J62="Yes",-($H62+$I62),$G62-$H62-$I62))</f>
        <v/>
      </c>
      <c r="L62" s="11">
        <f>IF($A62="","",IFERROR(INDEX(SKUs!$D$5:$D$54,MATCH($E62,SKUs!$A$5:$A$54,0)),0))</f>
        <v/>
      </c>
      <c r="M62" s="11">
        <f>IF($A62="","",IF($J62="Yes",0,$L62*$F62))</f>
        <v/>
      </c>
      <c r="N62" s="11">
        <f>IF($A62="","",$K62-$M62)</f>
        <v/>
      </c>
      <c r="O62" s="12">
        <f>IF($A62="","",TEXT($B62,"yyyy-mm"))</f>
        <v/>
      </c>
    </row>
    <row r="63">
      <c r="A63" s="7" t="n"/>
      <c r="B63" s="8" t="n"/>
      <c r="C63" s="7" t="n"/>
      <c r="D63" s="7" t="n"/>
      <c r="E63" s="7" t="n"/>
      <c r="F63" s="9" t="n"/>
      <c r="G63" s="10" t="n"/>
      <c r="H63" s="10" t="n"/>
      <c r="I63" s="10" t="n"/>
      <c r="J63" s="7" t="n"/>
      <c r="K63" s="11">
        <f>IF($A63="","",IF($J63="Yes",-($H63+$I63),$G63-$H63-$I63))</f>
        <v/>
      </c>
      <c r="L63" s="11">
        <f>IF($A63="","",IFERROR(INDEX(SKUs!$D$5:$D$54,MATCH($E63,SKUs!$A$5:$A$54,0)),0))</f>
        <v/>
      </c>
      <c r="M63" s="11">
        <f>IF($A63="","",IF($J63="Yes",0,$L63*$F63))</f>
        <v/>
      </c>
      <c r="N63" s="11">
        <f>IF($A63="","",$K63-$M63)</f>
        <v/>
      </c>
      <c r="O63" s="12">
        <f>IF($A63="","",TEXT($B63,"yyyy-mm"))</f>
        <v/>
      </c>
    </row>
    <row r="64">
      <c r="A64" s="7" t="n"/>
      <c r="B64" s="8" t="n"/>
      <c r="C64" s="7" t="n"/>
      <c r="D64" s="7" t="n"/>
      <c r="E64" s="7" t="n"/>
      <c r="F64" s="9" t="n"/>
      <c r="G64" s="10" t="n"/>
      <c r="H64" s="10" t="n"/>
      <c r="I64" s="10" t="n"/>
      <c r="J64" s="7" t="n"/>
      <c r="K64" s="11">
        <f>IF($A64="","",IF($J64="Yes",-($H64+$I64),$G64-$H64-$I64))</f>
        <v/>
      </c>
      <c r="L64" s="11">
        <f>IF($A64="","",IFERROR(INDEX(SKUs!$D$5:$D$54,MATCH($E64,SKUs!$A$5:$A$54,0)),0))</f>
        <v/>
      </c>
      <c r="M64" s="11">
        <f>IF($A64="","",IF($J64="Yes",0,$L64*$F64))</f>
        <v/>
      </c>
      <c r="N64" s="11">
        <f>IF($A64="","",$K64-$M64)</f>
        <v/>
      </c>
      <c r="O64" s="12">
        <f>IF($A64="","",TEXT($B64,"yyyy-mm"))</f>
        <v/>
      </c>
    </row>
    <row r="65">
      <c r="A65" s="7" t="n"/>
      <c r="B65" s="8" t="n"/>
      <c r="C65" s="7" t="n"/>
      <c r="D65" s="7" t="n"/>
      <c r="E65" s="7" t="n"/>
      <c r="F65" s="9" t="n"/>
      <c r="G65" s="10" t="n"/>
      <c r="H65" s="10" t="n"/>
      <c r="I65" s="10" t="n"/>
      <c r="J65" s="7" t="n"/>
      <c r="K65" s="11">
        <f>IF($A65="","",IF($J65="Yes",-($H65+$I65),$G65-$H65-$I65))</f>
        <v/>
      </c>
      <c r="L65" s="11">
        <f>IF($A65="","",IFERROR(INDEX(SKUs!$D$5:$D$54,MATCH($E65,SKUs!$A$5:$A$54,0)),0))</f>
        <v/>
      </c>
      <c r="M65" s="11">
        <f>IF($A65="","",IF($J65="Yes",0,$L65*$F65))</f>
        <v/>
      </c>
      <c r="N65" s="11">
        <f>IF($A65="","",$K65-$M65)</f>
        <v/>
      </c>
      <c r="O65" s="12">
        <f>IF($A65="","",TEXT($B65,"yyyy-mm"))</f>
        <v/>
      </c>
    </row>
    <row r="66">
      <c r="A66" s="7" t="n"/>
      <c r="B66" s="8" t="n"/>
      <c r="C66" s="7" t="n"/>
      <c r="D66" s="7" t="n"/>
      <c r="E66" s="7" t="n"/>
      <c r="F66" s="9" t="n"/>
      <c r="G66" s="10" t="n"/>
      <c r="H66" s="10" t="n"/>
      <c r="I66" s="10" t="n"/>
      <c r="J66" s="7" t="n"/>
      <c r="K66" s="11">
        <f>IF($A66="","",IF($J66="Yes",-($H66+$I66),$G66-$H66-$I66))</f>
        <v/>
      </c>
      <c r="L66" s="11">
        <f>IF($A66="","",IFERROR(INDEX(SKUs!$D$5:$D$54,MATCH($E66,SKUs!$A$5:$A$54,0)),0))</f>
        <v/>
      </c>
      <c r="M66" s="11">
        <f>IF($A66="","",IF($J66="Yes",0,$L66*$F66))</f>
        <v/>
      </c>
      <c r="N66" s="11">
        <f>IF($A66="","",$K66-$M66)</f>
        <v/>
      </c>
      <c r="O66" s="12">
        <f>IF($A66="","",TEXT($B66,"yyyy-mm"))</f>
        <v/>
      </c>
    </row>
    <row r="67">
      <c r="A67" s="7" t="n"/>
      <c r="B67" s="8" t="n"/>
      <c r="C67" s="7" t="n"/>
      <c r="D67" s="7" t="n"/>
      <c r="E67" s="7" t="n"/>
      <c r="F67" s="9" t="n"/>
      <c r="G67" s="10" t="n"/>
      <c r="H67" s="10" t="n"/>
      <c r="I67" s="10" t="n"/>
      <c r="J67" s="7" t="n"/>
      <c r="K67" s="11">
        <f>IF($A67="","",IF($J67="Yes",-($H67+$I67),$G67-$H67-$I67))</f>
        <v/>
      </c>
      <c r="L67" s="11">
        <f>IF($A67="","",IFERROR(INDEX(SKUs!$D$5:$D$54,MATCH($E67,SKUs!$A$5:$A$54,0)),0))</f>
        <v/>
      </c>
      <c r="M67" s="11">
        <f>IF($A67="","",IF($J67="Yes",0,$L67*$F67))</f>
        <v/>
      </c>
      <c r="N67" s="11">
        <f>IF($A67="","",$K67-$M67)</f>
        <v/>
      </c>
      <c r="O67" s="12">
        <f>IF($A67="","",TEXT($B67,"yyyy-mm"))</f>
        <v/>
      </c>
    </row>
    <row r="68">
      <c r="A68" s="7" t="n"/>
      <c r="B68" s="8" t="n"/>
      <c r="C68" s="7" t="n"/>
      <c r="D68" s="7" t="n"/>
      <c r="E68" s="7" t="n"/>
      <c r="F68" s="9" t="n"/>
      <c r="G68" s="10" t="n"/>
      <c r="H68" s="10" t="n"/>
      <c r="I68" s="10" t="n"/>
      <c r="J68" s="7" t="n"/>
      <c r="K68" s="11">
        <f>IF($A68="","",IF($J68="Yes",-($H68+$I68),$G68-$H68-$I68))</f>
        <v/>
      </c>
      <c r="L68" s="11">
        <f>IF($A68="","",IFERROR(INDEX(SKUs!$D$5:$D$54,MATCH($E68,SKUs!$A$5:$A$54,0)),0))</f>
        <v/>
      </c>
      <c r="M68" s="11">
        <f>IF($A68="","",IF($J68="Yes",0,$L68*$F68))</f>
        <v/>
      </c>
      <c r="N68" s="11">
        <f>IF($A68="","",$K68-$M68)</f>
        <v/>
      </c>
      <c r="O68" s="12">
        <f>IF($A68="","",TEXT($B68,"yyyy-mm"))</f>
        <v/>
      </c>
    </row>
    <row r="69">
      <c r="A69" s="7" t="n"/>
      <c r="B69" s="8" t="n"/>
      <c r="C69" s="7" t="n"/>
      <c r="D69" s="7" t="n"/>
      <c r="E69" s="7" t="n"/>
      <c r="F69" s="9" t="n"/>
      <c r="G69" s="10" t="n"/>
      <c r="H69" s="10" t="n"/>
      <c r="I69" s="10" t="n"/>
      <c r="J69" s="7" t="n"/>
      <c r="K69" s="11">
        <f>IF($A69="","",IF($J69="Yes",-($H69+$I69),$G69-$H69-$I69))</f>
        <v/>
      </c>
      <c r="L69" s="11">
        <f>IF($A69="","",IFERROR(INDEX(SKUs!$D$5:$D$54,MATCH($E69,SKUs!$A$5:$A$54,0)),0))</f>
        <v/>
      </c>
      <c r="M69" s="11">
        <f>IF($A69="","",IF($J69="Yes",0,$L69*$F69))</f>
        <v/>
      </c>
      <c r="N69" s="11">
        <f>IF($A69="","",$K69-$M69)</f>
        <v/>
      </c>
      <c r="O69" s="12">
        <f>IF($A69="","",TEXT($B69,"yyyy-mm"))</f>
        <v/>
      </c>
    </row>
    <row r="70">
      <c r="A70" s="7" t="n"/>
      <c r="B70" s="8" t="n"/>
      <c r="C70" s="7" t="n"/>
      <c r="D70" s="7" t="n"/>
      <c r="E70" s="7" t="n"/>
      <c r="F70" s="9" t="n"/>
      <c r="G70" s="10" t="n"/>
      <c r="H70" s="10" t="n"/>
      <c r="I70" s="10" t="n"/>
      <c r="J70" s="7" t="n"/>
      <c r="K70" s="11">
        <f>IF($A70="","",IF($J70="Yes",-($H70+$I70),$G70-$H70-$I70))</f>
        <v/>
      </c>
      <c r="L70" s="11">
        <f>IF($A70="","",IFERROR(INDEX(SKUs!$D$5:$D$54,MATCH($E70,SKUs!$A$5:$A$54,0)),0))</f>
        <v/>
      </c>
      <c r="M70" s="11">
        <f>IF($A70="","",IF($J70="Yes",0,$L70*$F70))</f>
        <v/>
      </c>
      <c r="N70" s="11">
        <f>IF($A70="","",$K70-$M70)</f>
        <v/>
      </c>
      <c r="O70" s="12">
        <f>IF($A70="","",TEXT($B70,"yyyy-mm"))</f>
        <v/>
      </c>
    </row>
    <row r="71">
      <c r="A71" s="7" t="n"/>
      <c r="B71" s="8" t="n"/>
      <c r="C71" s="7" t="n"/>
      <c r="D71" s="7" t="n"/>
      <c r="E71" s="7" t="n"/>
      <c r="F71" s="9" t="n"/>
      <c r="G71" s="10" t="n"/>
      <c r="H71" s="10" t="n"/>
      <c r="I71" s="10" t="n"/>
      <c r="J71" s="7" t="n"/>
      <c r="K71" s="11">
        <f>IF($A71="","",IF($J71="Yes",-($H71+$I71),$G71-$H71-$I71))</f>
        <v/>
      </c>
      <c r="L71" s="11">
        <f>IF($A71="","",IFERROR(INDEX(SKUs!$D$5:$D$54,MATCH($E71,SKUs!$A$5:$A$54,0)),0))</f>
        <v/>
      </c>
      <c r="M71" s="11">
        <f>IF($A71="","",IF($J71="Yes",0,$L71*$F71))</f>
        <v/>
      </c>
      <c r="N71" s="11">
        <f>IF($A71="","",$K71-$M71)</f>
        <v/>
      </c>
      <c r="O71" s="12">
        <f>IF($A71="","",TEXT($B71,"yyyy-mm"))</f>
        <v/>
      </c>
    </row>
    <row r="72">
      <c r="A72" s="7" t="n"/>
      <c r="B72" s="8" t="n"/>
      <c r="C72" s="7" t="n"/>
      <c r="D72" s="7" t="n"/>
      <c r="E72" s="7" t="n"/>
      <c r="F72" s="9" t="n"/>
      <c r="G72" s="10" t="n"/>
      <c r="H72" s="10" t="n"/>
      <c r="I72" s="10" t="n"/>
      <c r="J72" s="7" t="n"/>
      <c r="K72" s="11">
        <f>IF($A72="","",IF($J72="Yes",-($H72+$I72),$G72-$H72-$I72))</f>
        <v/>
      </c>
      <c r="L72" s="11">
        <f>IF($A72="","",IFERROR(INDEX(SKUs!$D$5:$D$54,MATCH($E72,SKUs!$A$5:$A$54,0)),0))</f>
        <v/>
      </c>
      <c r="M72" s="11">
        <f>IF($A72="","",IF($J72="Yes",0,$L72*$F72))</f>
        <v/>
      </c>
      <c r="N72" s="11">
        <f>IF($A72="","",$K72-$M72)</f>
        <v/>
      </c>
      <c r="O72" s="12">
        <f>IF($A72="","",TEXT($B72,"yyyy-mm"))</f>
        <v/>
      </c>
    </row>
    <row r="73">
      <c r="A73" s="7" t="n"/>
      <c r="B73" s="8" t="n"/>
      <c r="C73" s="7" t="n"/>
      <c r="D73" s="7" t="n"/>
      <c r="E73" s="7" t="n"/>
      <c r="F73" s="9" t="n"/>
      <c r="G73" s="10" t="n"/>
      <c r="H73" s="10" t="n"/>
      <c r="I73" s="10" t="n"/>
      <c r="J73" s="7" t="n"/>
      <c r="K73" s="11">
        <f>IF($A73="","",IF($J73="Yes",-($H73+$I73),$G73-$H73-$I73))</f>
        <v/>
      </c>
      <c r="L73" s="11">
        <f>IF($A73="","",IFERROR(INDEX(SKUs!$D$5:$D$54,MATCH($E73,SKUs!$A$5:$A$54,0)),0))</f>
        <v/>
      </c>
      <c r="M73" s="11">
        <f>IF($A73="","",IF($J73="Yes",0,$L73*$F73))</f>
        <v/>
      </c>
      <c r="N73" s="11">
        <f>IF($A73="","",$K73-$M73)</f>
        <v/>
      </c>
      <c r="O73" s="12">
        <f>IF($A73="","",TEXT($B73,"yyyy-mm"))</f>
        <v/>
      </c>
    </row>
    <row r="74">
      <c r="A74" s="7" t="n"/>
      <c r="B74" s="8" t="n"/>
      <c r="C74" s="7" t="n"/>
      <c r="D74" s="7" t="n"/>
      <c r="E74" s="7" t="n"/>
      <c r="F74" s="9" t="n"/>
      <c r="G74" s="10" t="n"/>
      <c r="H74" s="10" t="n"/>
      <c r="I74" s="10" t="n"/>
      <c r="J74" s="7" t="n"/>
      <c r="K74" s="11">
        <f>IF($A74="","",IF($J74="Yes",-($H74+$I74),$G74-$H74-$I74))</f>
        <v/>
      </c>
      <c r="L74" s="11">
        <f>IF($A74="","",IFERROR(INDEX(SKUs!$D$5:$D$54,MATCH($E74,SKUs!$A$5:$A$54,0)),0))</f>
        <v/>
      </c>
      <c r="M74" s="11">
        <f>IF($A74="","",IF($J74="Yes",0,$L74*$F74))</f>
        <v/>
      </c>
      <c r="N74" s="11">
        <f>IF($A74="","",$K74-$M74)</f>
        <v/>
      </c>
      <c r="O74" s="12">
        <f>IF($A74="","",TEXT($B74,"yyyy-mm"))</f>
        <v/>
      </c>
    </row>
    <row r="75">
      <c r="A75" s="7" t="n"/>
      <c r="B75" s="8" t="n"/>
      <c r="C75" s="7" t="n"/>
      <c r="D75" s="7" t="n"/>
      <c r="E75" s="7" t="n"/>
      <c r="F75" s="9" t="n"/>
      <c r="G75" s="10" t="n"/>
      <c r="H75" s="10" t="n"/>
      <c r="I75" s="10" t="n"/>
      <c r="J75" s="7" t="n"/>
      <c r="K75" s="11">
        <f>IF($A75="","",IF($J75="Yes",-($H75+$I75),$G75-$H75-$I75))</f>
        <v/>
      </c>
      <c r="L75" s="11">
        <f>IF($A75="","",IFERROR(INDEX(SKUs!$D$5:$D$54,MATCH($E75,SKUs!$A$5:$A$54,0)),0))</f>
        <v/>
      </c>
      <c r="M75" s="11">
        <f>IF($A75="","",IF($J75="Yes",0,$L75*$F75))</f>
        <v/>
      </c>
      <c r="N75" s="11">
        <f>IF($A75="","",$K75-$M75)</f>
        <v/>
      </c>
      <c r="O75" s="12">
        <f>IF($A75="","",TEXT($B75,"yyyy-mm"))</f>
        <v/>
      </c>
    </row>
    <row r="76">
      <c r="A76" s="7" t="n"/>
      <c r="B76" s="8" t="n"/>
      <c r="C76" s="7" t="n"/>
      <c r="D76" s="7" t="n"/>
      <c r="E76" s="7" t="n"/>
      <c r="F76" s="9" t="n"/>
      <c r="G76" s="10" t="n"/>
      <c r="H76" s="10" t="n"/>
      <c r="I76" s="10" t="n"/>
      <c r="J76" s="7" t="n"/>
      <c r="K76" s="11">
        <f>IF($A76="","",IF($J76="Yes",-($H76+$I76),$G76-$H76-$I76))</f>
        <v/>
      </c>
      <c r="L76" s="11">
        <f>IF($A76="","",IFERROR(INDEX(SKUs!$D$5:$D$54,MATCH($E76,SKUs!$A$5:$A$54,0)),0))</f>
        <v/>
      </c>
      <c r="M76" s="11">
        <f>IF($A76="","",IF($J76="Yes",0,$L76*$F76))</f>
        <v/>
      </c>
      <c r="N76" s="11">
        <f>IF($A76="","",$K76-$M76)</f>
        <v/>
      </c>
      <c r="O76" s="12">
        <f>IF($A76="","",TEXT($B76,"yyyy-mm"))</f>
        <v/>
      </c>
    </row>
    <row r="77">
      <c r="A77" s="7" t="n"/>
      <c r="B77" s="8" t="n"/>
      <c r="C77" s="7" t="n"/>
      <c r="D77" s="7" t="n"/>
      <c r="E77" s="7" t="n"/>
      <c r="F77" s="9" t="n"/>
      <c r="G77" s="10" t="n"/>
      <c r="H77" s="10" t="n"/>
      <c r="I77" s="10" t="n"/>
      <c r="J77" s="7" t="n"/>
      <c r="K77" s="11">
        <f>IF($A77="","",IF($J77="Yes",-($H77+$I77),$G77-$H77-$I77))</f>
        <v/>
      </c>
      <c r="L77" s="11">
        <f>IF($A77="","",IFERROR(INDEX(SKUs!$D$5:$D$54,MATCH($E77,SKUs!$A$5:$A$54,0)),0))</f>
        <v/>
      </c>
      <c r="M77" s="11">
        <f>IF($A77="","",IF($J77="Yes",0,$L77*$F77))</f>
        <v/>
      </c>
      <c r="N77" s="11">
        <f>IF($A77="","",$K77-$M77)</f>
        <v/>
      </c>
      <c r="O77" s="12">
        <f>IF($A77="","",TEXT($B77,"yyyy-mm"))</f>
        <v/>
      </c>
    </row>
    <row r="78">
      <c r="A78" s="7" t="n"/>
      <c r="B78" s="8" t="n"/>
      <c r="C78" s="7" t="n"/>
      <c r="D78" s="7" t="n"/>
      <c r="E78" s="7" t="n"/>
      <c r="F78" s="9" t="n"/>
      <c r="G78" s="10" t="n"/>
      <c r="H78" s="10" t="n"/>
      <c r="I78" s="10" t="n"/>
      <c r="J78" s="7" t="n"/>
      <c r="K78" s="11">
        <f>IF($A78="","",IF($J78="Yes",-($H78+$I78),$G78-$H78-$I78))</f>
        <v/>
      </c>
      <c r="L78" s="11">
        <f>IF($A78="","",IFERROR(INDEX(SKUs!$D$5:$D$54,MATCH($E78,SKUs!$A$5:$A$54,0)),0))</f>
        <v/>
      </c>
      <c r="M78" s="11">
        <f>IF($A78="","",IF($J78="Yes",0,$L78*$F78))</f>
        <v/>
      </c>
      <c r="N78" s="11">
        <f>IF($A78="","",$K78-$M78)</f>
        <v/>
      </c>
      <c r="O78" s="12">
        <f>IF($A78="","",TEXT($B78,"yyyy-mm"))</f>
        <v/>
      </c>
    </row>
    <row r="79">
      <c r="A79" s="7" t="n"/>
      <c r="B79" s="8" t="n"/>
      <c r="C79" s="7" t="n"/>
      <c r="D79" s="7" t="n"/>
      <c r="E79" s="7" t="n"/>
      <c r="F79" s="9" t="n"/>
      <c r="G79" s="10" t="n"/>
      <c r="H79" s="10" t="n"/>
      <c r="I79" s="10" t="n"/>
      <c r="J79" s="7" t="n"/>
      <c r="K79" s="11">
        <f>IF($A79="","",IF($J79="Yes",-($H79+$I79),$G79-$H79-$I79))</f>
        <v/>
      </c>
      <c r="L79" s="11">
        <f>IF($A79="","",IFERROR(INDEX(SKUs!$D$5:$D$54,MATCH($E79,SKUs!$A$5:$A$54,0)),0))</f>
        <v/>
      </c>
      <c r="M79" s="11">
        <f>IF($A79="","",IF($J79="Yes",0,$L79*$F79))</f>
        <v/>
      </c>
      <c r="N79" s="11">
        <f>IF($A79="","",$K79-$M79)</f>
        <v/>
      </c>
      <c r="O79" s="12">
        <f>IF($A79="","",TEXT($B79,"yyyy-mm"))</f>
        <v/>
      </c>
    </row>
    <row r="80">
      <c r="A80" s="7" t="n"/>
      <c r="B80" s="8" t="n"/>
      <c r="C80" s="7" t="n"/>
      <c r="D80" s="7" t="n"/>
      <c r="E80" s="7" t="n"/>
      <c r="F80" s="9" t="n"/>
      <c r="G80" s="10" t="n"/>
      <c r="H80" s="10" t="n"/>
      <c r="I80" s="10" t="n"/>
      <c r="J80" s="7" t="n"/>
      <c r="K80" s="11">
        <f>IF($A80="","",IF($J80="Yes",-($H80+$I80),$G80-$H80-$I80))</f>
        <v/>
      </c>
      <c r="L80" s="11">
        <f>IF($A80="","",IFERROR(INDEX(SKUs!$D$5:$D$54,MATCH($E80,SKUs!$A$5:$A$54,0)),0))</f>
        <v/>
      </c>
      <c r="M80" s="11">
        <f>IF($A80="","",IF($J80="Yes",0,$L80*$F80))</f>
        <v/>
      </c>
      <c r="N80" s="11">
        <f>IF($A80="","",$K80-$M80)</f>
        <v/>
      </c>
      <c r="O80" s="12">
        <f>IF($A80="","",TEXT($B80,"yyyy-mm"))</f>
        <v/>
      </c>
    </row>
    <row r="81">
      <c r="A81" s="7" t="n"/>
      <c r="B81" s="8" t="n"/>
      <c r="C81" s="7" t="n"/>
      <c r="D81" s="7" t="n"/>
      <c r="E81" s="7" t="n"/>
      <c r="F81" s="9" t="n"/>
      <c r="G81" s="10" t="n"/>
      <c r="H81" s="10" t="n"/>
      <c r="I81" s="10" t="n"/>
      <c r="J81" s="7" t="n"/>
      <c r="K81" s="11">
        <f>IF($A81="","",IF($J81="Yes",-($H81+$I81),$G81-$H81-$I81))</f>
        <v/>
      </c>
      <c r="L81" s="11">
        <f>IF($A81="","",IFERROR(INDEX(SKUs!$D$5:$D$54,MATCH($E81,SKUs!$A$5:$A$54,0)),0))</f>
        <v/>
      </c>
      <c r="M81" s="11">
        <f>IF($A81="","",IF($J81="Yes",0,$L81*$F81))</f>
        <v/>
      </c>
      <c r="N81" s="11">
        <f>IF($A81="","",$K81-$M81)</f>
        <v/>
      </c>
      <c r="O81" s="12">
        <f>IF($A81="","",TEXT($B81,"yyyy-mm"))</f>
        <v/>
      </c>
    </row>
    <row r="82">
      <c r="A82" s="7" t="n"/>
      <c r="B82" s="8" t="n"/>
      <c r="C82" s="7" t="n"/>
      <c r="D82" s="7" t="n"/>
      <c r="E82" s="7" t="n"/>
      <c r="F82" s="9" t="n"/>
      <c r="G82" s="10" t="n"/>
      <c r="H82" s="10" t="n"/>
      <c r="I82" s="10" t="n"/>
      <c r="J82" s="7" t="n"/>
      <c r="K82" s="11">
        <f>IF($A82="","",IF($J82="Yes",-($H82+$I82),$G82-$H82-$I82))</f>
        <v/>
      </c>
      <c r="L82" s="11">
        <f>IF($A82="","",IFERROR(INDEX(SKUs!$D$5:$D$54,MATCH($E82,SKUs!$A$5:$A$54,0)),0))</f>
        <v/>
      </c>
      <c r="M82" s="11">
        <f>IF($A82="","",IF($J82="Yes",0,$L82*$F82))</f>
        <v/>
      </c>
      <c r="N82" s="11">
        <f>IF($A82="","",$K82-$M82)</f>
        <v/>
      </c>
      <c r="O82" s="12">
        <f>IF($A82="","",TEXT($B82,"yyyy-mm"))</f>
        <v/>
      </c>
    </row>
    <row r="83">
      <c r="A83" s="7" t="n"/>
      <c r="B83" s="8" t="n"/>
      <c r="C83" s="7" t="n"/>
      <c r="D83" s="7" t="n"/>
      <c r="E83" s="7" t="n"/>
      <c r="F83" s="9" t="n"/>
      <c r="G83" s="10" t="n"/>
      <c r="H83" s="10" t="n"/>
      <c r="I83" s="10" t="n"/>
      <c r="J83" s="7" t="n"/>
      <c r="K83" s="11">
        <f>IF($A83="","",IF($J83="Yes",-($H83+$I83),$G83-$H83-$I83))</f>
        <v/>
      </c>
      <c r="L83" s="11">
        <f>IF($A83="","",IFERROR(INDEX(SKUs!$D$5:$D$54,MATCH($E83,SKUs!$A$5:$A$54,0)),0))</f>
        <v/>
      </c>
      <c r="M83" s="11">
        <f>IF($A83="","",IF($J83="Yes",0,$L83*$F83))</f>
        <v/>
      </c>
      <c r="N83" s="11">
        <f>IF($A83="","",$K83-$M83)</f>
        <v/>
      </c>
      <c r="O83" s="12">
        <f>IF($A83="","",TEXT($B83,"yyyy-mm"))</f>
        <v/>
      </c>
    </row>
    <row r="84">
      <c r="A84" s="7" t="n"/>
      <c r="B84" s="8" t="n"/>
      <c r="C84" s="7" t="n"/>
      <c r="D84" s="7" t="n"/>
      <c r="E84" s="7" t="n"/>
      <c r="F84" s="9" t="n"/>
      <c r="G84" s="10" t="n"/>
      <c r="H84" s="10" t="n"/>
      <c r="I84" s="10" t="n"/>
      <c r="J84" s="7" t="n"/>
      <c r="K84" s="11">
        <f>IF($A84="","",IF($J84="Yes",-($H84+$I84),$G84-$H84-$I84))</f>
        <v/>
      </c>
      <c r="L84" s="11">
        <f>IF($A84="","",IFERROR(INDEX(SKUs!$D$5:$D$54,MATCH($E84,SKUs!$A$5:$A$54,0)),0))</f>
        <v/>
      </c>
      <c r="M84" s="11">
        <f>IF($A84="","",IF($J84="Yes",0,$L84*$F84))</f>
        <v/>
      </c>
      <c r="N84" s="11">
        <f>IF($A84="","",$K84-$M84)</f>
        <v/>
      </c>
      <c r="O84" s="12">
        <f>IF($A84="","",TEXT($B84,"yyyy-mm"))</f>
        <v/>
      </c>
    </row>
    <row r="85">
      <c r="A85" s="7" t="n"/>
      <c r="B85" s="8" t="n"/>
      <c r="C85" s="7" t="n"/>
      <c r="D85" s="7" t="n"/>
      <c r="E85" s="7" t="n"/>
      <c r="F85" s="9" t="n"/>
      <c r="G85" s="10" t="n"/>
      <c r="H85" s="10" t="n"/>
      <c r="I85" s="10" t="n"/>
      <c r="J85" s="7" t="n"/>
      <c r="K85" s="11">
        <f>IF($A85="","",IF($J85="Yes",-($H85+$I85),$G85-$H85-$I85))</f>
        <v/>
      </c>
      <c r="L85" s="11">
        <f>IF($A85="","",IFERROR(INDEX(SKUs!$D$5:$D$54,MATCH($E85,SKUs!$A$5:$A$54,0)),0))</f>
        <v/>
      </c>
      <c r="M85" s="11">
        <f>IF($A85="","",IF($J85="Yes",0,$L85*$F85))</f>
        <v/>
      </c>
      <c r="N85" s="11">
        <f>IF($A85="","",$K85-$M85)</f>
        <v/>
      </c>
      <c r="O85" s="12">
        <f>IF($A85="","",TEXT($B85,"yyyy-mm"))</f>
        <v/>
      </c>
    </row>
    <row r="86">
      <c r="A86" s="7" t="n"/>
      <c r="B86" s="8" t="n"/>
      <c r="C86" s="7" t="n"/>
      <c r="D86" s="7" t="n"/>
      <c r="E86" s="7" t="n"/>
      <c r="F86" s="9" t="n"/>
      <c r="G86" s="10" t="n"/>
      <c r="H86" s="10" t="n"/>
      <c r="I86" s="10" t="n"/>
      <c r="J86" s="7" t="n"/>
      <c r="K86" s="11">
        <f>IF($A86="","",IF($J86="Yes",-($H86+$I86),$G86-$H86-$I86))</f>
        <v/>
      </c>
      <c r="L86" s="11">
        <f>IF($A86="","",IFERROR(INDEX(SKUs!$D$5:$D$54,MATCH($E86,SKUs!$A$5:$A$54,0)),0))</f>
        <v/>
      </c>
      <c r="M86" s="11">
        <f>IF($A86="","",IF($J86="Yes",0,$L86*$F86))</f>
        <v/>
      </c>
      <c r="N86" s="11">
        <f>IF($A86="","",$K86-$M86)</f>
        <v/>
      </c>
      <c r="O86" s="12">
        <f>IF($A86="","",TEXT($B86,"yyyy-mm"))</f>
        <v/>
      </c>
    </row>
    <row r="87">
      <c r="A87" s="7" t="n"/>
      <c r="B87" s="8" t="n"/>
      <c r="C87" s="7" t="n"/>
      <c r="D87" s="7" t="n"/>
      <c r="E87" s="7" t="n"/>
      <c r="F87" s="9" t="n"/>
      <c r="G87" s="10" t="n"/>
      <c r="H87" s="10" t="n"/>
      <c r="I87" s="10" t="n"/>
      <c r="J87" s="7" t="n"/>
      <c r="K87" s="11">
        <f>IF($A87="","",IF($J87="Yes",-($H87+$I87),$G87-$H87-$I87))</f>
        <v/>
      </c>
      <c r="L87" s="11">
        <f>IF($A87="","",IFERROR(INDEX(SKUs!$D$5:$D$54,MATCH($E87,SKUs!$A$5:$A$54,0)),0))</f>
        <v/>
      </c>
      <c r="M87" s="11">
        <f>IF($A87="","",IF($J87="Yes",0,$L87*$F87))</f>
        <v/>
      </c>
      <c r="N87" s="11">
        <f>IF($A87="","",$K87-$M87)</f>
        <v/>
      </c>
      <c r="O87" s="12">
        <f>IF($A87="","",TEXT($B87,"yyyy-mm"))</f>
        <v/>
      </c>
    </row>
    <row r="88">
      <c r="A88" s="7" t="n"/>
      <c r="B88" s="8" t="n"/>
      <c r="C88" s="7" t="n"/>
      <c r="D88" s="7" t="n"/>
      <c r="E88" s="7" t="n"/>
      <c r="F88" s="9" t="n"/>
      <c r="G88" s="10" t="n"/>
      <c r="H88" s="10" t="n"/>
      <c r="I88" s="10" t="n"/>
      <c r="J88" s="7" t="n"/>
      <c r="K88" s="11">
        <f>IF($A88="","",IF($J88="Yes",-($H88+$I88),$G88-$H88-$I88))</f>
        <v/>
      </c>
      <c r="L88" s="11">
        <f>IF($A88="","",IFERROR(INDEX(SKUs!$D$5:$D$54,MATCH($E88,SKUs!$A$5:$A$54,0)),0))</f>
        <v/>
      </c>
      <c r="M88" s="11">
        <f>IF($A88="","",IF($J88="Yes",0,$L88*$F88))</f>
        <v/>
      </c>
      <c r="N88" s="11">
        <f>IF($A88="","",$K88-$M88)</f>
        <v/>
      </c>
      <c r="O88" s="12">
        <f>IF($A88="","",TEXT($B88,"yyyy-mm"))</f>
        <v/>
      </c>
    </row>
    <row r="89">
      <c r="A89" s="7" t="n"/>
      <c r="B89" s="8" t="n"/>
      <c r="C89" s="7" t="n"/>
      <c r="D89" s="7" t="n"/>
      <c r="E89" s="7" t="n"/>
      <c r="F89" s="9" t="n"/>
      <c r="G89" s="10" t="n"/>
      <c r="H89" s="10" t="n"/>
      <c r="I89" s="10" t="n"/>
      <c r="J89" s="7" t="n"/>
      <c r="K89" s="11">
        <f>IF($A89="","",IF($J89="Yes",-($H89+$I89),$G89-$H89-$I89))</f>
        <v/>
      </c>
      <c r="L89" s="11">
        <f>IF($A89="","",IFERROR(INDEX(SKUs!$D$5:$D$54,MATCH($E89,SKUs!$A$5:$A$54,0)),0))</f>
        <v/>
      </c>
      <c r="M89" s="11">
        <f>IF($A89="","",IF($J89="Yes",0,$L89*$F89))</f>
        <v/>
      </c>
      <c r="N89" s="11">
        <f>IF($A89="","",$K89-$M89)</f>
        <v/>
      </c>
      <c r="O89" s="12">
        <f>IF($A89="","",TEXT($B89,"yyyy-mm"))</f>
        <v/>
      </c>
    </row>
    <row r="90">
      <c r="A90" s="7" t="n"/>
      <c r="B90" s="8" t="n"/>
      <c r="C90" s="7" t="n"/>
      <c r="D90" s="7" t="n"/>
      <c r="E90" s="7" t="n"/>
      <c r="F90" s="9" t="n"/>
      <c r="G90" s="10" t="n"/>
      <c r="H90" s="10" t="n"/>
      <c r="I90" s="10" t="n"/>
      <c r="J90" s="7" t="n"/>
      <c r="K90" s="11">
        <f>IF($A90="","",IF($J90="Yes",-($H90+$I90),$G90-$H90-$I90))</f>
        <v/>
      </c>
      <c r="L90" s="11">
        <f>IF($A90="","",IFERROR(INDEX(SKUs!$D$5:$D$54,MATCH($E90,SKUs!$A$5:$A$54,0)),0))</f>
        <v/>
      </c>
      <c r="M90" s="11">
        <f>IF($A90="","",IF($J90="Yes",0,$L90*$F90))</f>
        <v/>
      </c>
      <c r="N90" s="11">
        <f>IF($A90="","",$K90-$M90)</f>
        <v/>
      </c>
      <c r="O90" s="12">
        <f>IF($A90="","",TEXT($B90,"yyyy-mm"))</f>
        <v/>
      </c>
    </row>
    <row r="91">
      <c r="A91" s="7" t="n"/>
      <c r="B91" s="8" t="n"/>
      <c r="C91" s="7" t="n"/>
      <c r="D91" s="7" t="n"/>
      <c r="E91" s="7" t="n"/>
      <c r="F91" s="9" t="n"/>
      <c r="G91" s="10" t="n"/>
      <c r="H91" s="10" t="n"/>
      <c r="I91" s="10" t="n"/>
      <c r="J91" s="7" t="n"/>
      <c r="K91" s="11">
        <f>IF($A91="","",IF($J91="Yes",-($H91+$I91),$G91-$H91-$I91))</f>
        <v/>
      </c>
      <c r="L91" s="11">
        <f>IF($A91="","",IFERROR(INDEX(SKUs!$D$5:$D$54,MATCH($E91,SKUs!$A$5:$A$54,0)),0))</f>
        <v/>
      </c>
      <c r="M91" s="11">
        <f>IF($A91="","",IF($J91="Yes",0,$L91*$F91))</f>
        <v/>
      </c>
      <c r="N91" s="11">
        <f>IF($A91="","",$K91-$M91)</f>
        <v/>
      </c>
      <c r="O91" s="12">
        <f>IF($A91="","",TEXT($B91,"yyyy-mm"))</f>
        <v/>
      </c>
    </row>
    <row r="92">
      <c r="A92" s="7" t="n"/>
      <c r="B92" s="8" t="n"/>
      <c r="C92" s="7" t="n"/>
      <c r="D92" s="7" t="n"/>
      <c r="E92" s="7" t="n"/>
      <c r="F92" s="9" t="n"/>
      <c r="G92" s="10" t="n"/>
      <c r="H92" s="10" t="n"/>
      <c r="I92" s="10" t="n"/>
      <c r="J92" s="7" t="n"/>
      <c r="K92" s="11">
        <f>IF($A92="","",IF($J92="Yes",-($H92+$I92),$G92-$H92-$I92))</f>
        <v/>
      </c>
      <c r="L92" s="11">
        <f>IF($A92="","",IFERROR(INDEX(SKUs!$D$5:$D$54,MATCH($E92,SKUs!$A$5:$A$54,0)),0))</f>
        <v/>
      </c>
      <c r="M92" s="11">
        <f>IF($A92="","",IF($J92="Yes",0,$L92*$F92))</f>
        <v/>
      </c>
      <c r="N92" s="11">
        <f>IF($A92="","",$K92-$M92)</f>
        <v/>
      </c>
      <c r="O92" s="12">
        <f>IF($A92="","",TEXT($B92,"yyyy-mm"))</f>
        <v/>
      </c>
    </row>
    <row r="93">
      <c r="A93" s="7" t="n"/>
      <c r="B93" s="8" t="n"/>
      <c r="C93" s="7" t="n"/>
      <c r="D93" s="7" t="n"/>
      <c r="E93" s="7" t="n"/>
      <c r="F93" s="9" t="n"/>
      <c r="G93" s="10" t="n"/>
      <c r="H93" s="10" t="n"/>
      <c r="I93" s="10" t="n"/>
      <c r="J93" s="7" t="n"/>
      <c r="K93" s="11">
        <f>IF($A93="","",IF($J93="Yes",-($H93+$I93),$G93-$H93-$I93))</f>
        <v/>
      </c>
      <c r="L93" s="11">
        <f>IF($A93="","",IFERROR(INDEX(SKUs!$D$5:$D$54,MATCH($E93,SKUs!$A$5:$A$54,0)),0))</f>
        <v/>
      </c>
      <c r="M93" s="11">
        <f>IF($A93="","",IF($J93="Yes",0,$L93*$F93))</f>
        <v/>
      </c>
      <c r="N93" s="11">
        <f>IF($A93="","",$K93-$M93)</f>
        <v/>
      </c>
      <c r="O93" s="12">
        <f>IF($A93="","",TEXT($B93,"yyyy-mm"))</f>
        <v/>
      </c>
    </row>
    <row r="94">
      <c r="A94" s="7" t="n"/>
      <c r="B94" s="8" t="n"/>
      <c r="C94" s="7" t="n"/>
      <c r="D94" s="7" t="n"/>
      <c r="E94" s="7" t="n"/>
      <c r="F94" s="9" t="n"/>
      <c r="G94" s="10" t="n"/>
      <c r="H94" s="10" t="n"/>
      <c r="I94" s="10" t="n"/>
      <c r="J94" s="7" t="n"/>
      <c r="K94" s="11">
        <f>IF($A94="","",IF($J94="Yes",-($H94+$I94),$G94-$H94-$I94))</f>
        <v/>
      </c>
      <c r="L94" s="11">
        <f>IF($A94="","",IFERROR(INDEX(SKUs!$D$5:$D$54,MATCH($E94,SKUs!$A$5:$A$54,0)),0))</f>
        <v/>
      </c>
      <c r="M94" s="11">
        <f>IF($A94="","",IF($J94="Yes",0,$L94*$F94))</f>
        <v/>
      </c>
      <c r="N94" s="11">
        <f>IF($A94="","",$K94-$M94)</f>
        <v/>
      </c>
      <c r="O94" s="12">
        <f>IF($A94="","",TEXT($B94,"yyyy-mm"))</f>
        <v/>
      </c>
    </row>
    <row r="95">
      <c r="A95" s="7" t="n"/>
      <c r="B95" s="8" t="n"/>
      <c r="C95" s="7" t="n"/>
      <c r="D95" s="7" t="n"/>
      <c r="E95" s="7" t="n"/>
      <c r="F95" s="9" t="n"/>
      <c r="G95" s="10" t="n"/>
      <c r="H95" s="10" t="n"/>
      <c r="I95" s="10" t="n"/>
      <c r="J95" s="7" t="n"/>
      <c r="K95" s="11">
        <f>IF($A95="","",IF($J95="Yes",-($H95+$I95),$G95-$H95-$I95))</f>
        <v/>
      </c>
      <c r="L95" s="11">
        <f>IF($A95="","",IFERROR(INDEX(SKUs!$D$5:$D$54,MATCH($E95,SKUs!$A$5:$A$54,0)),0))</f>
        <v/>
      </c>
      <c r="M95" s="11">
        <f>IF($A95="","",IF($J95="Yes",0,$L95*$F95))</f>
        <v/>
      </c>
      <c r="N95" s="11">
        <f>IF($A95="","",$K95-$M95)</f>
        <v/>
      </c>
      <c r="O95" s="12">
        <f>IF($A95="","",TEXT($B95,"yyyy-mm"))</f>
        <v/>
      </c>
    </row>
    <row r="96">
      <c r="A96" s="7" t="n"/>
      <c r="B96" s="8" t="n"/>
      <c r="C96" s="7" t="n"/>
      <c r="D96" s="7" t="n"/>
      <c r="E96" s="7" t="n"/>
      <c r="F96" s="9" t="n"/>
      <c r="G96" s="10" t="n"/>
      <c r="H96" s="10" t="n"/>
      <c r="I96" s="10" t="n"/>
      <c r="J96" s="7" t="n"/>
      <c r="K96" s="11">
        <f>IF($A96="","",IF($J96="Yes",-($H96+$I96),$G96-$H96-$I96))</f>
        <v/>
      </c>
      <c r="L96" s="11">
        <f>IF($A96="","",IFERROR(INDEX(SKUs!$D$5:$D$54,MATCH($E96,SKUs!$A$5:$A$54,0)),0))</f>
        <v/>
      </c>
      <c r="M96" s="11">
        <f>IF($A96="","",IF($J96="Yes",0,$L96*$F96))</f>
        <v/>
      </c>
      <c r="N96" s="11">
        <f>IF($A96="","",$K96-$M96)</f>
        <v/>
      </c>
      <c r="O96" s="12">
        <f>IF($A96="","",TEXT($B96,"yyyy-mm"))</f>
        <v/>
      </c>
    </row>
    <row r="97">
      <c r="A97" s="7" t="n"/>
      <c r="B97" s="8" t="n"/>
      <c r="C97" s="7" t="n"/>
      <c r="D97" s="7" t="n"/>
      <c r="E97" s="7" t="n"/>
      <c r="F97" s="9" t="n"/>
      <c r="G97" s="10" t="n"/>
      <c r="H97" s="10" t="n"/>
      <c r="I97" s="10" t="n"/>
      <c r="J97" s="7" t="n"/>
      <c r="K97" s="11">
        <f>IF($A97="","",IF($J97="Yes",-($H97+$I97),$G97-$H97-$I97))</f>
        <v/>
      </c>
      <c r="L97" s="11">
        <f>IF($A97="","",IFERROR(INDEX(SKUs!$D$5:$D$54,MATCH($E97,SKUs!$A$5:$A$54,0)),0))</f>
        <v/>
      </c>
      <c r="M97" s="11">
        <f>IF($A97="","",IF($J97="Yes",0,$L97*$F97))</f>
        <v/>
      </c>
      <c r="N97" s="11">
        <f>IF($A97="","",$K97-$M97)</f>
        <v/>
      </c>
      <c r="O97" s="12">
        <f>IF($A97="","",TEXT($B97,"yyyy-mm"))</f>
        <v/>
      </c>
    </row>
    <row r="98">
      <c r="A98" s="7" t="n"/>
      <c r="B98" s="8" t="n"/>
      <c r="C98" s="7" t="n"/>
      <c r="D98" s="7" t="n"/>
      <c r="E98" s="7" t="n"/>
      <c r="F98" s="9" t="n"/>
      <c r="G98" s="10" t="n"/>
      <c r="H98" s="10" t="n"/>
      <c r="I98" s="10" t="n"/>
      <c r="J98" s="7" t="n"/>
      <c r="K98" s="11">
        <f>IF($A98="","",IF($J98="Yes",-($H98+$I98),$G98-$H98-$I98))</f>
        <v/>
      </c>
      <c r="L98" s="11">
        <f>IF($A98="","",IFERROR(INDEX(SKUs!$D$5:$D$54,MATCH($E98,SKUs!$A$5:$A$54,0)),0))</f>
        <v/>
      </c>
      <c r="M98" s="11">
        <f>IF($A98="","",IF($J98="Yes",0,$L98*$F98))</f>
        <v/>
      </c>
      <c r="N98" s="11">
        <f>IF($A98="","",$K98-$M98)</f>
        <v/>
      </c>
      <c r="O98" s="12">
        <f>IF($A98="","",TEXT($B98,"yyyy-mm"))</f>
        <v/>
      </c>
    </row>
    <row r="99">
      <c r="A99" s="7" t="n"/>
      <c r="B99" s="8" t="n"/>
      <c r="C99" s="7" t="n"/>
      <c r="D99" s="7" t="n"/>
      <c r="E99" s="7" t="n"/>
      <c r="F99" s="9" t="n"/>
      <c r="G99" s="10" t="n"/>
      <c r="H99" s="10" t="n"/>
      <c r="I99" s="10" t="n"/>
      <c r="J99" s="7" t="n"/>
      <c r="K99" s="11">
        <f>IF($A99="","",IF($J99="Yes",-($H99+$I99),$G99-$H99-$I99))</f>
        <v/>
      </c>
      <c r="L99" s="11">
        <f>IF($A99="","",IFERROR(INDEX(SKUs!$D$5:$D$54,MATCH($E99,SKUs!$A$5:$A$54,0)),0))</f>
        <v/>
      </c>
      <c r="M99" s="11">
        <f>IF($A99="","",IF($J99="Yes",0,$L99*$F99))</f>
        <v/>
      </c>
      <c r="N99" s="11">
        <f>IF($A99="","",$K99-$M99)</f>
        <v/>
      </c>
      <c r="O99" s="12">
        <f>IF($A99="","",TEXT($B99,"yyyy-mm"))</f>
        <v/>
      </c>
    </row>
    <row r="100">
      <c r="A100" s="7" t="n"/>
      <c r="B100" s="8" t="n"/>
      <c r="C100" s="7" t="n"/>
      <c r="D100" s="7" t="n"/>
      <c r="E100" s="7" t="n"/>
      <c r="F100" s="9" t="n"/>
      <c r="G100" s="10" t="n"/>
      <c r="H100" s="10" t="n"/>
      <c r="I100" s="10" t="n"/>
      <c r="J100" s="7" t="n"/>
      <c r="K100" s="11">
        <f>IF($A100="","",IF($J100="Yes",-($H100+$I100),$G100-$H100-$I100))</f>
        <v/>
      </c>
      <c r="L100" s="11">
        <f>IF($A100="","",IFERROR(INDEX(SKUs!$D$5:$D$54,MATCH($E100,SKUs!$A$5:$A$54,0)),0))</f>
        <v/>
      </c>
      <c r="M100" s="11">
        <f>IF($A100="","",IF($J100="Yes",0,$L100*$F100))</f>
        <v/>
      </c>
      <c r="N100" s="11">
        <f>IF($A100="","",$K100-$M100)</f>
        <v/>
      </c>
      <c r="O100" s="12">
        <f>IF($A100="","",TEXT($B100,"yyyy-mm"))</f>
        <v/>
      </c>
    </row>
    <row r="101">
      <c r="A101" s="7" t="n"/>
      <c r="B101" s="8" t="n"/>
      <c r="C101" s="7" t="n"/>
      <c r="D101" s="7" t="n"/>
      <c r="E101" s="7" t="n"/>
      <c r="F101" s="9" t="n"/>
      <c r="G101" s="10" t="n"/>
      <c r="H101" s="10" t="n"/>
      <c r="I101" s="10" t="n"/>
      <c r="J101" s="7" t="n"/>
      <c r="K101" s="11">
        <f>IF($A101="","",IF($J101="Yes",-($H101+$I101),$G101-$H101-$I101))</f>
        <v/>
      </c>
      <c r="L101" s="11">
        <f>IF($A101="","",IFERROR(INDEX(SKUs!$D$5:$D$54,MATCH($E101,SKUs!$A$5:$A$54,0)),0))</f>
        <v/>
      </c>
      <c r="M101" s="11">
        <f>IF($A101="","",IF($J101="Yes",0,$L101*$F101))</f>
        <v/>
      </c>
      <c r="N101" s="11">
        <f>IF($A101="","",$K101-$M101)</f>
        <v/>
      </c>
      <c r="O101" s="12">
        <f>IF($A101="","",TEXT($B101,"yyyy-mm"))</f>
        <v/>
      </c>
    </row>
    <row r="102">
      <c r="A102" s="7" t="n"/>
      <c r="B102" s="8" t="n"/>
      <c r="C102" s="7" t="n"/>
      <c r="D102" s="7" t="n"/>
      <c r="E102" s="7" t="n"/>
      <c r="F102" s="9" t="n"/>
      <c r="G102" s="10" t="n"/>
      <c r="H102" s="10" t="n"/>
      <c r="I102" s="10" t="n"/>
      <c r="J102" s="7" t="n"/>
      <c r="K102" s="11">
        <f>IF($A102="","",IF($J102="Yes",-($H102+$I102),$G102-$H102-$I102))</f>
        <v/>
      </c>
      <c r="L102" s="11">
        <f>IF($A102="","",IFERROR(INDEX(SKUs!$D$5:$D$54,MATCH($E102,SKUs!$A$5:$A$54,0)),0))</f>
        <v/>
      </c>
      <c r="M102" s="11">
        <f>IF($A102="","",IF($J102="Yes",0,$L102*$F102))</f>
        <v/>
      </c>
      <c r="N102" s="11">
        <f>IF($A102="","",$K102-$M102)</f>
        <v/>
      </c>
      <c r="O102" s="12">
        <f>IF($A102="","",TEXT($B102,"yyyy-mm"))</f>
        <v/>
      </c>
    </row>
    <row r="103">
      <c r="A103" s="7" t="n"/>
      <c r="B103" s="8" t="n"/>
      <c r="C103" s="7" t="n"/>
      <c r="D103" s="7" t="n"/>
      <c r="E103" s="7" t="n"/>
      <c r="F103" s="9" t="n"/>
      <c r="G103" s="10" t="n"/>
      <c r="H103" s="10" t="n"/>
      <c r="I103" s="10" t="n"/>
      <c r="J103" s="7" t="n"/>
      <c r="K103" s="11">
        <f>IF($A103="","",IF($J103="Yes",-($H103+$I103),$G103-$H103-$I103))</f>
        <v/>
      </c>
      <c r="L103" s="11">
        <f>IF($A103="","",IFERROR(INDEX(SKUs!$D$5:$D$54,MATCH($E103,SKUs!$A$5:$A$54,0)),0))</f>
        <v/>
      </c>
      <c r="M103" s="11">
        <f>IF($A103="","",IF($J103="Yes",0,$L103*$F103))</f>
        <v/>
      </c>
      <c r="N103" s="11">
        <f>IF($A103="","",$K103-$M103)</f>
        <v/>
      </c>
      <c r="O103" s="12">
        <f>IF($A103="","",TEXT($B103,"yyyy-mm"))</f>
        <v/>
      </c>
    </row>
    <row r="104">
      <c r="A104" s="7" t="n"/>
      <c r="B104" s="8" t="n"/>
      <c r="C104" s="7" t="n"/>
      <c r="D104" s="7" t="n"/>
      <c r="E104" s="7" t="n"/>
      <c r="F104" s="9" t="n"/>
      <c r="G104" s="10" t="n"/>
      <c r="H104" s="10" t="n"/>
      <c r="I104" s="10" t="n"/>
      <c r="J104" s="7" t="n"/>
      <c r="K104" s="11">
        <f>IF($A104="","",IF($J104="Yes",-($H104+$I104),$G104-$H104-$I104))</f>
        <v/>
      </c>
      <c r="L104" s="11">
        <f>IF($A104="","",IFERROR(INDEX(SKUs!$D$5:$D$54,MATCH($E104,SKUs!$A$5:$A$54,0)),0))</f>
        <v/>
      </c>
      <c r="M104" s="11">
        <f>IF($A104="","",IF($J104="Yes",0,$L104*$F104))</f>
        <v/>
      </c>
      <c r="N104" s="11">
        <f>IF($A104="","",$K104-$M104)</f>
        <v/>
      </c>
      <c r="O104" s="12">
        <f>IF($A104="","",TEXT($B104,"yyyy-mm"))</f>
        <v/>
      </c>
    </row>
    <row r="105">
      <c r="A105" s="7" t="n"/>
      <c r="B105" s="8" t="n"/>
      <c r="C105" s="7" t="n"/>
      <c r="D105" s="7" t="n"/>
      <c r="E105" s="7" t="n"/>
      <c r="F105" s="9" t="n"/>
      <c r="G105" s="10" t="n"/>
      <c r="H105" s="10" t="n"/>
      <c r="I105" s="10" t="n"/>
      <c r="J105" s="7" t="n"/>
      <c r="K105" s="11">
        <f>IF($A105="","",IF($J105="Yes",-($H105+$I105),$G105-$H105-$I105))</f>
        <v/>
      </c>
      <c r="L105" s="11">
        <f>IF($A105="","",IFERROR(INDEX(SKUs!$D$5:$D$54,MATCH($E105,SKUs!$A$5:$A$54,0)),0))</f>
        <v/>
      </c>
      <c r="M105" s="11">
        <f>IF($A105="","",IF($J105="Yes",0,$L105*$F105))</f>
        <v/>
      </c>
      <c r="N105" s="11">
        <f>IF($A105="","",$K105-$M105)</f>
        <v/>
      </c>
      <c r="O105" s="12">
        <f>IF($A105="","",TEXT($B105,"yyyy-mm"))</f>
        <v/>
      </c>
    </row>
    <row r="106">
      <c r="A106" s="7" t="n"/>
      <c r="B106" s="8" t="n"/>
      <c r="C106" s="7" t="n"/>
      <c r="D106" s="7" t="n"/>
      <c r="E106" s="7" t="n"/>
      <c r="F106" s="9" t="n"/>
      <c r="G106" s="10" t="n"/>
      <c r="H106" s="10" t="n"/>
      <c r="I106" s="10" t="n"/>
      <c r="J106" s="7" t="n"/>
      <c r="K106" s="11">
        <f>IF($A106="","",IF($J106="Yes",-($H106+$I106),$G106-$H106-$I106))</f>
        <v/>
      </c>
      <c r="L106" s="11">
        <f>IF($A106="","",IFERROR(INDEX(SKUs!$D$5:$D$54,MATCH($E106,SKUs!$A$5:$A$54,0)),0))</f>
        <v/>
      </c>
      <c r="M106" s="11">
        <f>IF($A106="","",IF($J106="Yes",0,$L106*$F106))</f>
        <v/>
      </c>
      <c r="N106" s="11">
        <f>IF($A106="","",$K106-$M106)</f>
        <v/>
      </c>
      <c r="O106" s="12">
        <f>IF($A106="","",TEXT($B106,"yyyy-mm"))</f>
        <v/>
      </c>
    </row>
    <row r="107">
      <c r="A107" s="7" t="n"/>
      <c r="B107" s="8" t="n"/>
      <c r="C107" s="7" t="n"/>
      <c r="D107" s="7" t="n"/>
      <c r="E107" s="7" t="n"/>
      <c r="F107" s="9" t="n"/>
      <c r="G107" s="10" t="n"/>
      <c r="H107" s="10" t="n"/>
      <c r="I107" s="10" t="n"/>
      <c r="J107" s="7" t="n"/>
      <c r="K107" s="11">
        <f>IF($A107="","",IF($J107="Yes",-($H107+$I107),$G107-$H107-$I107))</f>
        <v/>
      </c>
      <c r="L107" s="11">
        <f>IF($A107="","",IFERROR(INDEX(SKUs!$D$5:$D$54,MATCH($E107,SKUs!$A$5:$A$54,0)),0))</f>
        <v/>
      </c>
      <c r="M107" s="11">
        <f>IF($A107="","",IF($J107="Yes",0,$L107*$F107))</f>
        <v/>
      </c>
      <c r="N107" s="11">
        <f>IF($A107="","",$K107-$M107)</f>
        <v/>
      </c>
      <c r="O107" s="12">
        <f>IF($A107="","",TEXT($B107,"yyyy-mm"))</f>
        <v/>
      </c>
    </row>
    <row r="108">
      <c r="A108" s="7" t="n"/>
      <c r="B108" s="8" t="n"/>
      <c r="C108" s="7" t="n"/>
      <c r="D108" s="7" t="n"/>
      <c r="E108" s="7" t="n"/>
      <c r="F108" s="9" t="n"/>
      <c r="G108" s="10" t="n"/>
      <c r="H108" s="10" t="n"/>
      <c r="I108" s="10" t="n"/>
      <c r="J108" s="7" t="n"/>
      <c r="K108" s="11">
        <f>IF($A108="","",IF($J108="Yes",-($H108+$I108),$G108-$H108-$I108))</f>
        <v/>
      </c>
      <c r="L108" s="11">
        <f>IF($A108="","",IFERROR(INDEX(SKUs!$D$5:$D$54,MATCH($E108,SKUs!$A$5:$A$54,0)),0))</f>
        <v/>
      </c>
      <c r="M108" s="11">
        <f>IF($A108="","",IF($J108="Yes",0,$L108*$F108))</f>
        <v/>
      </c>
      <c r="N108" s="11">
        <f>IF($A108="","",$K108-$M108)</f>
        <v/>
      </c>
      <c r="O108" s="12">
        <f>IF($A108="","",TEXT($B108,"yyyy-mm"))</f>
        <v/>
      </c>
    </row>
    <row r="109">
      <c r="A109" s="7" t="n"/>
      <c r="B109" s="8" t="n"/>
      <c r="C109" s="7" t="n"/>
      <c r="D109" s="7" t="n"/>
      <c r="E109" s="7" t="n"/>
      <c r="F109" s="9" t="n"/>
      <c r="G109" s="10" t="n"/>
      <c r="H109" s="10" t="n"/>
      <c r="I109" s="10" t="n"/>
      <c r="J109" s="7" t="n"/>
      <c r="K109" s="11">
        <f>IF($A109="","",IF($J109="Yes",-($H109+$I109),$G109-$H109-$I109))</f>
        <v/>
      </c>
      <c r="L109" s="11">
        <f>IF($A109="","",IFERROR(INDEX(SKUs!$D$5:$D$54,MATCH($E109,SKUs!$A$5:$A$54,0)),0))</f>
        <v/>
      </c>
      <c r="M109" s="11">
        <f>IF($A109="","",IF($J109="Yes",0,$L109*$F109))</f>
        <v/>
      </c>
      <c r="N109" s="11">
        <f>IF($A109="","",$K109-$M109)</f>
        <v/>
      </c>
      <c r="O109" s="12">
        <f>IF($A109="","",TEXT($B109,"yyyy-mm"))</f>
        <v/>
      </c>
    </row>
    <row r="110">
      <c r="A110" s="7" t="n"/>
      <c r="B110" s="8" t="n"/>
      <c r="C110" s="7" t="n"/>
      <c r="D110" s="7" t="n"/>
      <c r="E110" s="7" t="n"/>
      <c r="F110" s="9" t="n"/>
      <c r="G110" s="10" t="n"/>
      <c r="H110" s="10" t="n"/>
      <c r="I110" s="10" t="n"/>
      <c r="J110" s="7" t="n"/>
      <c r="K110" s="11">
        <f>IF($A110="","",IF($J110="Yes",-($H110+$I110),$G110-$H110-$I110))</f>
        <v/>
      </c>
      <c r="L110" s="11">
        <f>IF($A110="","",IFERROR(INDEX(SKUs!$D$5:$D$54,MATCH($E110,SKUs!$A$5:$A$54,0)),0))</f>
        <v/>
      </c>
      <c r="M110" s="11">
        <f>IF($A110="","",IF($J110="Yes",0,$L110*$F110))</f>
        <v/>
      </c>
      <c r="N110" s="11">
        <f>IF($A110="","",$K110-$M110)</f>
        <v/>
      </c>
      <c r="O110" s="12">
        <f>IF($A110="","",TEXT($B110,"yyyy-mm"))</f>
        <v/>
      </c>
    </row>
    <row r="111">
      <c r="A111" s="7" t="n"/>
      <c r="B111" s="8" t="n"/>
      <c r="C111" s="7" t="n"/>
      <c r="D111" s="7" t="n"/>
      <c r="E111" s="7" t="n"/>
      <c r="F111" s="9" t="n"/>
      <c r="G111" s="10" t="n"/>
      <c r="H111" s="10" t="n"/>
      <c r="I111" s="10" t="n"/>
      <c r="J111" s="7" t="n"/>
      <c r="K111" s="11">
        <f>IF($A111="","",IF($J111="Yes",-($H111+$I111),$G111-$H111-$I111))</f>
        <v/>
      </c>
      <c r="L111" s="11">
        <f>IF($A111="","",IFERROR(INDEX(SKUs!$D$5:$D$54,MATCH($E111,SKUs!$A$5:$A$54,0)),0))</f>
        <v/>
      </c>
      <c r="M111" s="11">
        <f>IF($A111="","",IF($J111="Yes",0,$L111*$F111))</f>
        <v/>
      </c>
      <c r="N111" s="11">
        <f>IF($A111="","",$K111-$M111)</f>
        <v/>
      </c>
      <c r="O111" s="12">
        <f>IF($A111="","",TEXT($B111,"yyyy-mm"))</f>
        <v/>
      </c>
    </row>
    <row r="112">
      <c r="A112" s="7" t="n"/>
      <c r="B112" s="8" t="n"/>
      <c r="C112" s="7" t="n"/>
      <c r="D112" s="7" t="n"/>
      <c r="E112" s="7" t="n"/>
      <c r="F112" s="9" t="n"/>
      <c r="G112" s="10" t="n"/>
      <c r="H112" s="10" t="n"/>
      <c r="I112" s="10" t="n"/>
      <c r="J112" s="7" t="n"/>
      <c r="K112" s="11">
        <f>IF($A112="","",IF($J112="Yes",-($H112+$I112),$G112-$H112-$I112))</f>
        <v/>
      </c>
      <c r="L112" s="11">
        <f>IF($A112="","",IFERROR(INDEX(SKUs!$D$5:$D$54,MATCH($E112,SKUs!$A$5:$A$54,0)),0))</f>
        <v/>
      </c>
      <c r="M112" s="11">
        <f>IF($A112="","",IF($J112="Yes",0,$L112*$F112))</f>
        <v/>
      </c>
      <c r="N112" s="11">
        <f>IF($A112="","",$K112-$M112)</f>
        <v/>
      </c>
      <c r="O112" s="12">
        <f>IF($A112="","",TEXT($B112,"yyyy-mm"))</f>
        <v/>
      </c>
    </row>
    <row r="113">
      <c r="A113" s="7" t="n"/>
      <c r="B113" s="8" t="n"/>
      <c r="C113" s="7" t="n"/>
      <c r="D113" s="7" t="n"/>
      <c r="E113" s="7" t="n"/>
      <c r="F113" s="9" t="n"/>
      <c r="G113" s="10" t="n"/>
      <c r="H113" s="10" t="n"/>
      <c r="I113" s="10" t="n"/>
      <c r="J113" s="7" t="n"/>
      <c r="K113" s="11">
        <f>IF($A113="","",IF($J113="Yes",-($H113+$I113),$G113-$H113-$I113))</f>
        <v/>
      </c>
      <c r="L113" s="11">
        <f>IF($A113="","",IFERROR(INDEX(SKUs!$D$5:$D$54,MATCH($E113,SKUs!$A$5:$A$54,0)),0))</f>
        <v/>
      </c>
      <c r="M113" s="11">
        <f>IF($A113="","",IF($J113="Yes",0,$L113*$F113))</f>
        <v/>
      </c>
      <c r="N113" s="11">
        <f>IF($A113="","",$K113-$M113)</f>
        <v/>
      </c>
      <c r="O113" s="12">
        <f>IF($A113="","",TEXT($B113,"yyyy-mm"))</f>
        <v/>
      </c>
    </row>
    <row r="114">
      <c r="A114" s="7" t="n"/>
      <c r="B114" s="8" t="n"/>
      <c r="C114" s="7" t="n"/>
      <c r="D114" s="7" t="n"/>
      <c r="E114" s="7" t="n"/>
      <c r="F114" s="9" t="n"/>
      <c r="G114" s="10" t="n"/>
      <c r="H114" s="10" t="n"/>
      <c r="I114" s="10" t="n"/>
      <c r="J114" s="7" t="n"/>
      <c r="K114" s="11">
        <f>IF($A114="","",IF($J114="Yes",-($H114+$I114),$G114-$H114-$I114))</f>
        <v/>
      </c>
      <c r="L114" s="11">
        <f>IF($A114="","",IFERROR(INDEX(SKUs!$D$5:$D$54,MATCH($E114,SKUs!$A$5:$A$54,0)),0))</f>
        <v/>
      </c>
      <c r="M114" s="11">
        <f>IF($A114="","",IF($J114="Yes",0,$L114*$F114))</f>
        <v/>
      </c>
      <c r="N114" s="11">
        <f>IF($A114="","",$K114-$M114)</f>
        <v/>
      </c>
      <c r="O114" s="12">
        <f>IF($A114="","",TEXT($B114,"yyyy-mm"))</f>
        <v/>
      </c>
    </row>
    <row r="115">
      <c r="A115" s="7" t="n"/>
      <c r="B115" s="8" t="n"/>
      <c r="C115" s="7" t="n"/>
      <c r="D115" s="7" t="n"/>
      <c r="E115" s="7" t="n"/>
      <c r="F115" s="9" t="n"/>
      <c r="G115" s="10" t="n"/>
      <c r="H115" s="10" t="n"/>
      <c r="I115" s="10" t="n"/>
      <c r="J115" s="7" t="n"/>
      <c r="K115" s="11">
        <f>IF($A115="","",IF($J115="Yes",-($H115+$I115),$G115-$H115-$I115))</f>
        <v/>
      </c>
      <c r="L115" s="11">
        <f>IF($A115="","",IFERROR(INDEX(SKUs!$D$5:$D$54,MATCH($E115,SKUs!$A$5:$A$54,0)),0))</f>
        <v/>
      </c>
      <c r="M115" s="11">
        <f>IF($A115="","",IF($J115="Yes",0,$L115*$F115))</f>
        <v/>
      </c>
      <c r="N115" s="11">
        <f>IF($A115="","",$K115-$M115)</f>
        <v/>
      </c>
      <c r="O115" s="12">
        <f>IF($A115="","",TEXT($B115,"yyyy-mm"))</f>
        <v/>
      </c>
    </row>
    <row r="116">
      <c r="A116" s="7" t="n"/>
      <c r="B116" s="8" t="n"/>
      <c r="C116" s="7" t="n"/>
      <c r="D116" s="7" t="n"/>
      <c r="E116" s="7" t="n"/>
      <c r="F116" s="9" t="n"/>
      <c r="G116" s="10" t="n"/>
      <c r="H116" s="10" t="n"/>
      <c r="I116" s="10" t="n"/>
      <c r="J116" s="7" t="n"/>
      <c r="K116" s="11">
        <f>IF($A116="","",IF($J116="Yes",-($H116+$I116),$G116-$H116-$I116))</f>
        <v/>
      </c>
      <c r="L116" s="11">
        <f>IF($A116="","",IFERROR(INDEX(SKUs!$D$5:$D$54,MATCH($E116,SKUs!$A$5:$A$54,0)),0))</f>
        <v/>
      </c>
      <c r="M116" s="11">
        <f>IF($A116="","",IF($J116="Yes",0,$L116*$F116))</f>
        <v/>
      </c>
      <c r="N116" s="11">
        <f>IF($A116="","",$K116-$M116)</f>
        <v/>
      </c>
      <c r="O116" s="12">
        <f>IF($A116="","",TEXT($B116,"yyyy-mm"))</f>
        <v/>
      </c>
    </row>
    <row r="117">
      <c r="A117" s="7" t="n"/>
      <c r="B117" s="8" t="n"/>
      <c r="C117" s="7" t="n"/>
      <c r="D117" s="7" t="n"/>
      <c r="E117" s="7" t="n"/>
      <c r="F117" s="9" t="n"/>
      <c r="G117" s="10" t="n"/>
      <c r="H117" s="10" t="n"/>
      <c r="I117" s="10" t="n"/>
      <c r="J117" s="7" t="n"/>
      <c r="K117" s="11">
        <f>IF($A117="","",IF($J117="Yes",-($H117+$I117),$G117-$H117-$I117))</f>
        <v/>
      </c>
      <c r="L117" s="11">
        <f>IF($A117="","",IFERROR(INDEX(SKUs!$D$5:$D$54,MATCH($E117,SKUs!$A$5:$A$54,0)),0))</f>
        <v/>
      </c>
      <c r="M117" s="11">
        <f>IF($A117="","",IF($J117="Yes",0,$L117*$F117))</f>
        <v/>
      </c>
      <c r="N117" s="11">
        <f>IF($A117="","",$K117-$M117)</f>
        <v/>
      </c>
      <c r="O117" s="12">
        <f>IF($A117="","",TEXT($B117,"yyyy-mm"))</f>
        <v/>
      </c>
    </row>
    <row r="118">
      <c r="A118" s="7" t="n"/>
      <c r="B118" s="8" t="n"/>
      <c r="C118" s="7" t="n"/>
      <c r="D118" s="7" t="n"/>
      <c r="E118" s="7" t="n"/>
      <c r="F118" s="9" t="n"/>
      <c r="G118" s="10" t="n"/>
      <c r="H118" s="10" t="n"/>
      <c r="I118" s="10" t="n"/>
      <c r="J118" s="7" t="n"/>
      <c r="K118" s="11">
        <f>IF($A118="","",IF($J118="Yes",-($H118+$I118),$G118-$H118-$I118))</f>
        <v/>
      </c>
      <c r="L118" s="11">
        <f>IF($A118="","",IFERROR(INDEX(SKUs!$D$5:$D$54,MATCH($E118,SKUs!$A$5:$A$54,0)),0))</f>
        <v/>
      </c>
      <c r="M118" s="11">
        <f>IF($A118="","",IF($J118="Yes",0,$L118*$F118))</f>
        <v/>
      </c>
      <c r="N118" s="11">
        <f>IF($A118="","",$K118-$M118)</f>
        <v/>
      </c>
      <c r="O118" s="12">
        <f>IF($A118="","",TEXT($B118,"yyyy-mm"))</f>
        <v/>
      </c>
    </row>
    <row r="119">
      <c r="A119" s="7" t="n"/>
      <c r="B119" s="8" t="n"/>
      <c r="C119" s="7" t="n"/>
      <c r="D119" s="7" t="n"/>
      <c r="E119" s="7" t="n"/>
      <c r="F119" s="9" t="n"/>
      <c r="G119" s="10" t="n"/>
      <c r="H119" s="10" t="n"/>
      <c r="I119" s="10" t="n"/>
      <c r="J119" s="7" t="n"/>
      <c r="K119" s="11">
        <f>IF($A119="","",IF($J119="Yes",-($H119+$I119),$G119-$H119-$I119))</f>
        <v/>
      </c>
      <c r="L119" s="11">
        <f>IF($A119="","",IFERROR(INDEX(SKUs!$D$5:$D$54,MATCH($E119,SKUs!$A$5:$A$54,0)),0))</f>
        <v/>
      </c>
      <c r="M119" s="11">
        <f>IF($A119="","",IF($J119="Yes",0,$L119*$F119))</f>
        <v/>
      </c>
      <c r="N119" s="11">
        <f>IF($A119="","",$K119-$M119)</f>
        <v/>
      </c>
      <c r="O119" s="12">
        <f>IF($A119="","",TEXT($B119,"yyyy-mm"))</f>
        <v/>
      </c>
    </row>
    <row r="120">
      <c r="A120" s="7" t="n"/>
      <c r="B120" s="8" t="n"/>
      <c r="C120" s="7" t="n"/>
      <c r="D120" s="7" t="n"/>
      <c r="E120" s="7" t="n"/>
      <c r="F120" s="9" t="n"/>
      <c r="G120" s="10" t="n"/>
      <c r="H120" s="10" t="n"/>
      <c r="I120" s="10" t="n"/>
      <c r="J120" s="7" t="n"/>
      <c r="K120" s="11">
        <f>IF($A120="","",IF($J120="Yes",-($H120+$I120),$G120-$H120-$I120))</f>
        <v/>
      </c>
      <c r="L120" s="11">
        <f>IF($A120="","",IFERROR(INDEX(SKUs!$D$5:$D$54,MATCH($E120,SKUs!$A$5:$A$54,0)),0))</f>
        <v/>
      </c>
      <c r="M120" s="11">
        <f>IF($A120="","",IF($J120="Yes",0,$L120*$F120))</f>
        <v/>
      </c>
      <c r="N120" s="11">
        <f>IF($A120="","",$K120-$M120)</f>
        <v/>
      </c>
      <c r="O120" s="12">
        <f>IF($A120="","",TEXT($B120,"yyyy-mm"))</f>
        <v/>
      </c>
    </row>
    <row r="121">
      <c r="A121" s="7" t="n"/>
      <c r="B121" s="8" t="n"/>
      <c r="C121" s="7" t="n"/>
      <c r="D121" s="7" t="n"/>
      <c r="E121" s="7" t="n"/>
      <c r="F121" s="9" t="n"/>
      <c r="G121" s="10" t="n"/>
      <c r="H121" s="10" t="n"/>
      <c r="I121" s="10" t="n"/>
      <c r="J121" s="7" t="n"/>
      <c r="K121" s="11">
        <f>IF($A121="","",IF($J121="Yes",-($H121+$I121),$G121-$H121-$I121))</f>
        <v/>
      </c>
      <c r="L121" s="11">
        <f>IF($A121="","",IFERROR(INDEX(SKUs!$D$5:$D$54,MATCH($E121,SKUs!$A$5:$A$54,0)),0))</f>
        <v/>
      </c>
      <c r="M121" s="11">
        <f>IF($A121="","",IF($J121="Yes",0,$L121*$F121))</f>
        <v/>
      </c>
      <c r="N121" s="11">
        <f>IF($A121="","",$K121-$M121)</f>
        <v/>
      </c>
      <c r="O121" s="12">
        <f>IF($A121="","",TEXT($B121,"yyyy-mm"))</f>
        <v/>
      </c>
    </row>
    <row r="122">
      <c r="A122" s="7" t="n"/>
      <c r="B122" s="8" t="n"/>
      <c r="C122" s="7" t="n"/>
      <c r="D122" s="7" t="n"/>
      <c r="E122" s="7" t="n"/>
      <c r="F122" s="9" t="n"/>
      <c r="G122" s="10" t="n"/>
      <c r="H122" s="10" t="n"/>
      <c r="I122" s="10" t="n"/>
      <c r="J122" s="7" t="n"/>
      <c r="K122" s="11">
        <f>IF($A122="","",IF($J122="Yes",-($H122+$I122),$G122-$H122-$I122))</f>
        <v/>
      </c>
      <c r="L122" s="11">
        <f>IF($A122="","",IFERROR(INDEX(SKUs!$D$5:$D$54,MATCH($E122,SKUs!$A$5:$A$54,0)),0))</f>
        <v/>
      </c>
      <c r="M122" s="11">
        <f>IF($A122="","",IF($J122="Yes",0,$L122*$F122))</f>
        <v/>
      </c>
      <c r="N122" s="11">
        <f>IF($A122="","",$K122-$M122)</f>
        <v/>
      </c>
      <c r="O122" s="12">
        <f>IF($A122="","",TEXT($B122,"yyyy-mm"))</f>
        <v/>
      </c>
    </row>
    <row r="123">
      <c r="A123" s="7" t="n"/>
      <c r="B123" s="8" t="n"/>
      <c r="C123" s="7" t="n"/>
      <c r="D123" s="7" t="n"/>
      <c r="E123" s="7" t="n"/>
      <c r="F123" s="9" t="n"/>
      <c r="G123" s="10" t="n"/>
      <c r="H123" s="10" t="n"/>
      <c r="I123" s="10" t="n"/>
      <c r="J123" s="7" t="n"/>
      <c r="K123" s="11">
        <f>IF($A123="","",IF($J123="Yes",-($H123+$I123),$G123-$H123-$I123))</f>
        <v/>
      </c>
      <c r="L123" s="11">
        <f>IF($A123="","",IFERROR(INDEX(SKUs!$D$5:$D$54,MATCH($E123,SKUs!$A$5:$A$54,0)),0))</f>
        <v/>
      </c>
      <c r="M123" s="11">
        <f>IF($A123="","",IF($J123="Yes",0,$L123*$F123))</f>
        <v/>
      </c>
      <c r="N123" s="11">
        <f>IF($A123="","",$K123-$M123)</f>
        <v/>
      </c>
      <c r="O123" s="12">
        <f>IF($A123="","",TEXT($B123,"yyyy-mm"))</f>
        <v/>
      </c>
    </row>
    <row r="124">
      <c r="A124" s="7" t="n"/>
      <c r="B124" s="8" t="n"/>
      <c r="C124" s="7" t="n"/>
      <c r="D124" s="7" t="n"/>
      <c r="E124" s="7" t="n"/>
      <c r="F124" s="9" t="n"/>
      <c r="G124" s="10" t="n"/>
      <c r="H124" s="10" t="n"/>
      <c r="I124" s="10" t="n"/>
      <c r="J124" s="7" t="n"/>
      <c r="K124" s="11">
        <f>IF($A124="","",IF($J124="Yes",-($H124+$I124),$G124-$H124-$I124))</f>
        <v/>
      </c>
      <c r="L124" s="11">
        <f>IF($A124="","",IFERROR(INDEX(SKUs!$D$5:$D$54,MATCH($E124,SKUs!$A$5:$A$54,0)),0))</f>
        <v/>
      </c>
      <c r="M124" s="11">
        <f>IF($A124="","",IF($J124="Yes",0,$L124*$F124))</f>
        <v/>
      </c>
      <c r="N124" s="11">
        <f>IF($A124="","",$K124-$M124)</f>
        <v/>
      </c>
      <c r="O124" s="12">
        <f>IF($A124="","",TEXT($B124,"yyyy-mm"))</f>
        <v/>
      </c>
    </row>
    <row r="125">
      <c r="A125" s="7" t="n"/>
      <c r="B125" s="8" t="n"/>
      <c r="C125" s="7" t="n"/>
      <c r="D125" s="7" t="n"/>
      <c r="E125" s="7" t="n"/>
      <c r="F125" s="9" t="n"/>
      <c r="G125" s="10" t="n"/>
      <c r="H125" s="10" t="n"/>
      <c r="I125" s="10" t="n"/>
      <c r="J125" s="7" t="n"/>
      <c r="K125" s="11">
        <f>IF($A125="","",IF($J125="Yes",-($H125+$I125),$G125-$H125-$I125))</f>
        <v/>
      </c>
      <c r="L125" s="11">
        <f>IF($A125="","",IFERROR(INDEX(SKUs!$D$5:$D$54,MATCH($E125,SKUs!$A$5:$A$54,0)),0))</f>
        <v/>
      </c>
      <c r="M125" s="11">
        <f>IF($A125="","",IF($J125="Yes",0,$L125*$F125))</f>
        <v/>
      </c>
      <c r="N125" s="11">
        <f>IF($A125="","",$K125-$M125)</f>
        <v/>
      </c>
      <c r="O125" s="12">
        <f>IF($A125="","",TEXT($B125,"yyyy-mm"))</f>
        <v/>
      </c>
    </row>
    <row r="126">
      <c r="A126" s="7" t="n"/>
      <c r="B126" s="8" t="n"/>
      <c r="C126" s="7" t="n"/>
      <c r="D126" s="7" t="n"/>
      <c r="E126" s="7" t="n"/>
      <c r="F126" s="9" t="n"/>
      <c r="G126" s="10" t="n"/>
      <c r="H126" s="10" t="n"/>
      <c r="I126" s="10" t="n"/>
      <c r="J126" s="7" t="n"/>
      <c r="K126" s="11">
        <f>IF($A126="","",IF($J126="Yes",-($H126+$I126),$G126-$H126-$I126))</f>
        <v/>
      </c>
      <c r="L126" s="11">
        <f>IF($A126="","",IFERROR(INDEX(SKUs!$D$5:$D$54,MATCH($E126,SKUs!$A$5:$A$54,0)),0))</f>
        <v/>
      </c>
      <c r="M126" s="11">
        <f>IF($A126="","",IF($J126="Yes",0,$L126*$F126))</f>
        <v/>
      </c>
      <c r="N126" s="11">
        <f>IF($A126="","",$K126-$M126)</f>
        <v/>
      </c>
      <c r="O126" s="12">
        <f>IF($A126="","",TEXT($B126,"yyyy-mm"))</f>
        <v/>
      </c>
    </row>
    <row r="127">
      <c r="A127" s="7" t="n"/>
      <c r="B127" s="8" t="n"/>
      <c r="C127" s="7" t="n"/>
      <c r="D127" s="7" t="n"/>
      <c r="E127" s="7" t="n"/>
      <c r="F127" s="9" t="n"/>
      <c r="G127" s="10" t="n"/>
      <c r="H127" s="10" t="n"/>
      <c r="I127" s="10" t="n"/>
      <c r="J127" s="7" t="n"/>
      <c r="K127" s="11">
        <f>IF($A127="","",IF($J127="Yes",-($H127+$I127),$G127-$H127-$I127))</f>
        <v/>
      </c>
      <c r="L127" s="11">
        <f>IF($A127="","",IFERROR(INDEX(SKUs!$D$5:$D$54,MATCH($E127,SKUs!$A$5:$A$54,0)),0))</f>
        <v/>
      </c>
      <c r="M127" s="11">
        <f>IF($A127="","",IF($J127="Yes",0,$L127*$F127))</f>
        <v/>
      </c>
      <c r="N127" s="11">
        <f>IF($A127="","",$K127-$M127)</f>
        <v/>
      </c>
      <c r="O127" s="12">
        <f>IF($A127="","",TEXT($B127,"yyyy-mm"))</f>
        <v/>
      </c>
    </row>
    <row r="128">
      <c r="A128" s="7" t="n"/>
      <c r="B128" s="8" t="n"/>
      <c r="C128" s="7" t="n"/>
      <c r="D128" s="7" t="n"/>
      <c r="E128" s="7" t="n"/>
      <c r="F128" s="9" t="n"/>
      <c r="G128" s="10" t="n"/>
      <c r="H128" s="10" t="n"/>
      <c r="I128" s="10" t="n"/>
      <c r="J128" s="7" t="n"/>
      <c r="K128" s="11">
        <f>IF($A128="","",IF($J128="Yes",-($H128+$I128),$G128-$H128-$I128))</f>
        <v/>
      </c>
      <c r="L128" s="11">
        <f>IF($A128="","",IFERROR(INDEX(SKUs!$D$5:$D$54,MATCH($E128,SKUs!$A$5:$A$54,0)),0))</f>
        <v/>
      </c>
      <c r="M128" s="11">
        <f>IF($A128="","",IF($J128="Yes",0,$L128*$F128))</f>
        <v/>
      </c>
      <c r="N128" s="11">
        <f>IF($A128="","",$K128-$M128)</f>
        <v/>
      </c>
      <c r="O128" s="12">
        <f>IF($A128="","",TEXT($B128,"yyyy-mm"))</f>
        <v/>
      </c>
    </row>
    <row r="129">
      <c r="A129" s="7" t="n"/>
      <c r="B129" s="8" t="n"/>
      <c r="C129" s="7" t="n"/>
      <c r="D129" s="7" t="n"/>
      <c r="E129" s="7" t="n"/>
      <c r="F129" s="9" t="n"/>
      <c r="G129" s="10" t="n"/>
      <c r="H129" s="10" t="n"/>
      <c r="I129" s="10" t="n"/>
      <c r="J129" s="7" t="n"/>
      <c r="K129" s="11">
        <f>IF($A129="","",IF($J129="Yes",-($H129+$I129),$G129-$H129-$I129))</f>
        <v/>
      </c>
      <c r="L129" s="11">
        <f>IF($A129="","",IFERROR(INDEX(SKUs!$D$5:$D$54,MATCH($E129,SKUs!$A$5:$A$54,0)),0))</f>
        <v/>
      </c>
      <c r="M129" s="11">
        <f>IF($A129="","",IF($J129="Yes",0,$L129*$F129))</f>
        <v/>
      </c>
      <c r="N129" s="11">
        <f>IF($A129="","",$K129-$M129)</f>
        <v/>
      </c>
      <c r="O129" s="12">
        <f>IF($A129="","",TEXT($B129,"yyyy-mm"))</f>
        <v/>
      </c>
    </row>
    <row r="130">
      <c r="A130" s="7" t="n"/>
      <c r="B130" s="8" t="n"/>
      <c r="C130" s="7" t="n"/>
      <c r="D130" s="7" t="n"/>
      <c r="E130" s="7" t="n"/>
      <c r="F130" s="9" t="n"/>
      <c r="G130" s="10" t="n"/>
      <c r="H130" s="10" t="n"/>
      <c r="I130" s="10" t="n"/>
      <c r="J130" s="7" t="n"/>
      <c r="K130" s="11">
        <f>IF($A130="","",IF($J130="Yes",-($H130+$I130),$G130-$H130-$I130))</f>
        <v/>
      </c>
      <c r="L130" s="11">
        <f>IF($A130="","",IFERROR(INDEX(SKUs!$D$5:$D$54,MATCH($E130,SKUs!$A$5:$A$54,0)),0))</f>
        <v/>
      </c>
      <c r="M130" s="11">
        <f>IF($A130="","",IF($J130="Yes",0,$L130*$F130))</f>
        <v/>
      </c>
      <c r="N130" s="11">
        <f>IF($A130="","",$K130-$M130)</f>
        <v/>
      </c>
      <c r="O130" s="12">
        <f>IF($A130="","",TEXT($B130,"yyyy-mm"))</f>
        <v/>
      </c>
    </row>
    <row r="131">
      <c r="A131" s="7" t="n"/>
      <c r="B131" s="8" t="n"/>
      <c r="C131" s="7" t="n"/>
      <c r="D131" s="7" t="n"/>
      <c r="E131" s="7" t="n"/>
      <c r="F131" s="9" t="n"/>
      <c r="G131" s="10" t="n"/>
      <c r="H131" s="10" t="n"/>
      <c r="I131" s="10" t="n"/>
      <c r="J131" s="7" t="n"/>
      <c r="K131" s="11">
        <f>IF($A131="","",IF($J131="Yes",-($H131+$I131),$G131-$H131-$I131))</f>
        <v/>
      </c>
      <c r="L131" s="11">
        <f>IF($A131="","",IFERROR(INDEX(SKUs!$D$5:$D$54,MATCH($E131,SKUs!$A$5:$A$54,0)),0))</f>
        <v/>
      </c>
      <c r="M131" s="11">
        <f>IF($A131="","",IF($J131="Yes",0,$L131*$F131))</f>
        <v/>
      </c>
      <c r="N131" s="11">
        <f>IF($A131="","",$K131-$M131)</f>
        <v/>
      </c>
      <c r="O131" s="12">
        <f>IF($A131="","",TEXT($B131,"yyyy-mm"))</f>
        <v/>
      </c>
    </row>
    <row r="132">
      <c r="A132" s="7" t="n"/>
      <c r="B132" s="8" t="n"/>
      <c r="C132" s="7" t="n"/>
      <c r="D132" s="7" t="n"/>
      <c r="E132" s="7" t="n"/>
      <c r="F132" s="9" t="n"/>
      <c r="G132" s="10" t="n"/>
      <c r="H132" s="10" t="n"/>
      <c r="I132" s="10" t="n"/>
      <c r="J132" s="7" t="n"/>
      <c r="K132" s="11">
        <f>IF($A132="","",IF($J132="Yes",-($H132+$I132),$G132-$H132-$I132))</f>
        <v/>
      </c>
      <c r="L132" s="11">
        <f>IF($A132="","",IFERROR(INDEX(SKUs!$D$5:$D$54,MATCH($E132,SKUs!$A$5:$A$54,0)),0))</f>
        <v/>
      </c>
      <c r="M132" s="11">
        <f>IF($A132="","",IF($J132="Yes",0,$L132*$F132))</f>
        <v/>
      </c>
      <c r="N132" s="11">
        <f>IF($A132="","",$K132-$M132)</f>
        <v/>
      </c>
      <c r="O132" s="12">
        <f>IF($A132="","",TEXT($B132,"yyyy-mm"))</f>
        <v/>
      </c>
    </row>
    <row r="133">
      <c r="A133" s="7" t="n"/>
      <c r="B133" s="8" t="n"/>
      <c r="C133" s="7" t="n"/>
      <c r="D133" s="7" t="n"/>
      <c r="E133" s="7" t="n"/>
      <c r="F133" s="9" t="n"/>
      <c r="G133" s="10" t="n"/>
      <c r="H133" s="10" t="n"/>
      <c r="I133" s="10" t="n"/>
      <c r="J133" s="7" t="n"/>
      <c r="K133" s="11">
        <f>IF($A133="","",IF($J133="Yes",-($H133+$I133),$G133-$H133-$I133))</f>
        <v/>
      </c>
      <c r="L133" s="11">
        <f>IF($A133="","",IFERROR(INDEX(SKUs!$D$5:$D$54,MATCH($E133,SKUs!$A$5:$A$54,0)),0))</f>
        <v/>
      </c>
      <c r="M133" s="11">
        <f>IF($A133="","",IF($J133="Yes",0,$L133*$F133))</f>
        <v/>
      </c>
      <c r="N133" s="11">
        <f>IF($A133="","",$K133-$M133)</f>
        <v/>
      </c>
      <c r="O133" s="12">
        <f>IF($A133="","",TEXT($B133,"yyyy-mm"))</f>
        <v/>
      </c>
    </row>
    <row r="134">
      <c r="A134" s="7" t="n"/>
      <c r="B134" s="8" t="n"/>
      <c r="C134" s="7" t="n"/>
      <c r="D134" s="7" t="n"/>
      <c r="E134" s="7" t="n"/>
      <c r="F134" s="9" t="n"/>
      <c r="G134" s="10" t="n"/>
      <c r="H134" s="10" t="n"/>
      <c r="I134" s="10" t="n"/>
      <c r="J134" s="7" t="n"/>
      <c r="K134" s="11">
        <f>IF($A134="","",IF($J134="Yes",-($H134+$I134),$G134-$H134-$I134))</f>
        <v/>
      </c>
      <c r="L134" s="11">
        <f>IF($A134="","",IFERROR(INDEX(SKUs!$D$5:$D$54,MATCH($E134,SKUs!$A$5:$A$54,0)),0))</f>
        <v/>
      </c>
      <c r="M134" s="11">
        <f>IF($A134="","",IF($J134="Yes",0,$L134*$F134))</f>
        <v/>
      </c>
      <c r="N134" s="11">
        <f>IF($A134="","",$K134-$M134)</f>
        <v/>
      </c>
      <c r="O134" s="12">
        <f>IF($A134="","",TEXT($B134,"yyyy-mm"))</f>
        <v/>
      </c>
    </row>
    <row r="135">
      <c r="A135" s="7" t="n"/>
      <c r="B135" s="8" t="n"/>
      <c r="C135" s="7" t="n"/>
      <c r="D135" s="7" t="n"/>
      <c r="E135" s="7" t="n"/>
      <c r="F135" s="9" t="n"/>
      <c r="G135" s="10" t="n"/>
      <c r="H135" s="10" t="n"/>
      <c r="I135" s="10" t="n"/>
      <c r="J135" s="7" t="n"/>
      <c r="K135" s="11">
        <f>IF($A135="","",IF($J135="Yes",-($H135+$I135),$G135-$H135-$I135))</f>
        <v/>
      </c>
      <c r="L135" s="11">
        <f>IF($A135="","",IFERROR(INDEX(SKUs!$D$5:$D$54,MATCH($E135,SKUs!$A$5:$A$54,0)),0))</f>
        <v/>
      </c>
      <c r="M135" s="11">
        <f>IF($A135="","",IF($J135="Yes",0,$L135*$F135))</f>
        <v/>
      </c>
      <c r="N135" s="11">
        <f>IF($A135="","",$K135-$M135)</f>
        <v/>
      </c>
      <c r="O135" s="12">
        <f>IF($A135="","",TEXT($B135,"yyyy-mm"))</f>
        <v/>
      </c>
    </row>
    <row r="136">
      <c r="A136" s="7" t="n"/>
      <c r="B136" s="8" t="n"/>
      <c r="C136" s="7" t="n"/>
      <c r="D136" s="7" t="n"/>
      <c r="E136" s="7" t="n"/>
      <c r="F136" s="9" t="n"/>
      <c r="G136" s="10" t="n"/>
      <c r="H136" s="10" t="n"/>
      <c r="I136" s="10" t="n"/>
      <c r="J136" s="7" t="n"/>
      <c r="K136" s="11">
        <f>IF($A136="","",IF($J136="Yes",-($H136+$I136),$G136-$H136-$I136))</f>
        <v/>
      </c>
      <c r="L136" s="11">
        <f>IF($A136="","",IFERROR(INDEX(SKUs!$D$5:$D$54,MATCH($E136,SKUs!$A$5:$A$54,0)),0))</f>
        <v/>
      </c>
      <c r="M136" s="11">
        <f>IF($A136="","",IF($J136="Yes",0,$L136*$F136))</f>
        <v/>
      </c>
      <c r="N136" s="11">
        <f>IF($A136="","",$K136-$M136)</f>
        <v/>
      </c>
      <c r="O136" s="12">
        <f>IF($A136="","",TEXT($B136,"yyyy-mm"))</f>
        <v/>
      </c>
    </row>
    <row r="137">
      <c r="A137" s="7" t="n"/>
      <c r="B137" s="8" t="n"/>
      <c r="C137" s="7" t="n"/>
      <c r="D137" s="7" t="n"/>
      <c r="E137" s="7" t="n"/>
      <c r="F137" s="9" t="n"/>
      <c r="G137" s="10" t="n"/>
      <c r="H137" s="10" t="n"/>
      <c r="I137" s="10" t="n"/>
      <c r="J137" s="7" t="n"/>
      <c r="K137" s="11">
        <f>IF($A137="","",IF($J137="Yes",-($H137+$I137),$G137-$H137-$I137))</f>
        <v/>
      </c>
      <c r="L137" s="11">
        <f>IF($A137="","",IFERROR(INDEX(SKUs!$D$5:$D$54,MATCH($E137,SKUs!$A$5:$A$54,0)),0))</f>
        <v/>
      </c>
      <c r="M137" s="11">
        <f>IF($A137="","",IF($J137="Yes",0,$L137*$F137))</f>
        <v/>
      </c>
      <c r="N137" s="11">
        <f>IF($A137="","",$K137-$M137)</f>
        <v/>
      </c>
      <c r="O137" s="12">
        <f>IF($A137="","",TEXT($B137,"yyyy-mm"))</f>
        <v/>
      </c>
    </row>
    <row r="138">
      <c r="A138" s="7" t="n"/>
      <c r="B138" s="8" t="n"/>
      <c r="C138" s="7" t="n"/>
      <c r="D138" s="7" t="n"/>
      <c r="E138" s="7" t="n"/>
      <c r="F138" s="9" t="n"/>
      <c r="G138" s="10" t="n"/>
      <c r="H138" s="10" t="n"/>
      <c r="I138" s="10" t="n"/>
      <c r="J138" s="7" t="n"/>
      <c r="K138" s="11">
        <f>IF($A138="","",IF($J138="Yes",-($H138+$I138),$G138-$H138-$I138))</f>
        <v/>
      </c>
      <c r="L138" s="11">
        <f>IF($A138="","",IFERROR(INDEX(SKUs!$D$5:$D$54,MATCH($E138,SKUs!$A$5:$A$54,0)),0))</f>
        <v/>
      </c>
      <c r="M138" s="11">
        <f>IF($A138="","",IF($J138="Yes",0,$L138*$F138))</f>
        <v/>
      </c>
      <c r="N138" s="11">
        <f>IF($A138="","",$K138-$M138)</f>
        <v/>
      </c>
      <c r="O138" s="12">
        <f>IF($A138="","",TEXT($B138,"yyyy-mm"))</f>
        <v/>
      </c>
    </row>
    <row r="139">
      <c r="A139" s="7" t="n"/>
      <c r="B139" s="8" t="n"/>
      <c r="C139" s="7" t="n"/>
      <c r="D139" s="7" t="n"/>
      <c r="E139" s="7" t="n"/>
      <c r="F139" s="9" t="n"/>
      <c r="G139" s="10" t="n"/>
      <c r="H139" s="10" t="n"/>
      <c r="I139" s="10" t="n"/>
      <c r="J139" s="7" t="n"/>
      <c r="K139" s="11">
        <f>IF($A139="","",IF($J139="Yes",-($H139+$I139),$G139-$H139-$I139))</f>
        <v/>
      </c>
      <c r="L139" s="11">
        <f>IF($A139="","",IFERROR(INDEX(SKUs!$D$5:$D$54,MATCH($E139,SKUs!$A$5:$A$54,0)),0))</f>
        <v/>
      </c>
      <c r="M139" s="11">
        <f>IF($A139="","",IF($J139="Yes",0,$L139*$F139))</f>
        <v/>
      </c>
      <c r="N139" s="11">
        <f>IF($A139="","",$K139-$M139)</f>
        <v/>
      </c>
      <c r="O139" s="12">
        <f>IF($A139="","",TEXT($B139,"yyyy-mm"))</f>
        <v/>
      </c>
    </row>
    <row r="140">
      <c r="A140" s="7" t="n"/>
      <c r="B140" s="8" t="n"/>
      <c r="C140" s="7" t="n"/>
      <c r="D140" s="7" t="n"/>
      <c r="E140" s="7" t="n"/>
      <c r="F140" s="9" t="n"/>
      <c r="G140" s="10" t="n"/>
      <c r="H140" s="10" t="n"/>
      <c r="I140" s="10" t="n"/>
      <c r="J140" s="7" t="n"/>
      <c r="K140" s="11">
        <f>IF($A140="","",IF($J140="Yes",-($H140+$I140),$G140-$H140-$I140))</f>
        <v/>
      </c>
      <c r="L140" s="11">
        <f>IF($A140="","",IFERROR(INDEX(SKUs!$D$5:$D$54,MATCH($E140,SKUs!$A$5:$A$54,0)),0))</f>
        <v/>
      </c>
      <c r="M140" s="11">
        <f>IF($A140="","",IF($J140="Yes",0,$L140*$F140))</f>
        <v/>
      </c>
      <c r="N140" s="11">
        <f>IF($A140="","",$K140-$M140)</f>
        <v/>
      </c>
      <c r="O140" s="12">
        <f>IF($A140="","",TEXT($B140,"yyyy-mm"))</f>
        <v/>
      </c>
    </row>
    <row r="141">
      <c r="A141" s="7" t="n"/>
      <c r="B141" s="8" t="n"/>
      <c r="C141" s="7" t="n"/>
      <c r="D141" s="7" t="n"/>
      <c r="E141" s="7" t="n"/>
      <c r="F141" s="9" t="n"/>
      <c r="G141" s="10" t="n"/>
      <c r="H141" s="10" t="n"/>
      <c r="I141" s="10" t="n"/>
      <c r="J141" s="7" t="n"/>
      <c r="K141" s="11">
        <f>IF($A141="","",IF($J141="Yes",-($H141+$I141),$G141-$H141-$I141))</f>
        <v/>
      </c>
      <c r="L141" s="11">
        <f>IF($A141="","",IFERROR(INDEX(SKUs!$D$5:$D$54,MATCH($E141,SKUs!$A$5:$A$54,0)),0))</f>
        <v/>
      </c>
      <c r="M141" s="11">
        <f>IF($A141="","",IF($J141="Yes",0,$L141*$F141))</f>
        <v/>
      </c>
      <c r="N141" s="11">
        <f>IF($A141="","",$K141-$M141)</f>
        <v/>
      </c>
      <c r="O141" s="12">
        <f>IF($A141="","",TEXT($B141,"yyyy-mm"))</f>
        <v/>
      </c>
    </row>
    <row r="142">
      <c r="A142" s="7" t="n"/>
      <c r="B142" s="8" t="n"/>
      <c r="C142" s="7" t="n"/>
      <c r="D142" s="7" t="n"/>
      <c r="E142" s="7" t="n"/>
      <c r="F142" s="9" t="n"/>
      <c r="G142" s="10" t="n"/>
      <c r="H142" s="10" t="n"/>
      <c r="I142" s="10" t="n"/>
      <c r="J142" s="7" t="n"/>
      <c r="K142" s="11">
        <f>IF($A142="","",IF($J142="Yes",-($H142+$I142),$G142-$H142-$I142))</f>
        <v/>
      </c>
      <c r="L142" s="11">
        <f>IF($A142="","",IFERROR(INDEX(SKUs!$D$5:$D$54,MATCH($E142,SKUs!$A$5:$A$54,0)),0))</f>
        <v/>
      </c>
      <c r="M142" s="11">
        <f>IF($A142="","",IF($J142="Yes",0,$L142*$F142))</f>
        <v/>
      </c>
      <c r="N142" s="11">
        <f>IF($A142="","",$K142-$M142)</f>
        <v/>
      </c>
      <c r="O142" s="12">
        <f>IF($A142="","",TEXT($B142,"yyyy-mm"))</f>
        <v/>
      </c>
    </row>
    <row r="143">
      <c r="A143" s="7" t="n"/>
      <c r="B143" s="8" t="n"/>
      <c r="C143" s="7" t="n"/>
      <c r="D143" s="7" t="n"/>
      <c r="E143" s="7" t="n"/>
      <c r="F143" s="9" t="n"/>
      <c r="G143" s="10" t="n"/>
      <c r="H143" s="10" t="n"/>
      <c r="I143" s="10" t="n"/>
      <c r="J143" s="7" t="n"/>
      <c r="K143" s="11">
        <f>IF($A143="","",IF($J143="Yes",-($H143+$I143),$G143-$H143-$I143))</f>
        <v/>
      </c>
      <c r="L143" s="11">
        <f>IF($A143="","",IFERROR(INDEX(SKUs!$D$5:$D$54,MATCH($E143,SKUs!$A$5:$A$54,0)),0))</f>
        <v/>
      </c>
      <c r="M143" s="11">
        <f>IF($A143="","",IF($J143="Yes",0,$L143*$F143))</f>
        <v/>
      </c>
      <c r="N143" s="11">
        <f>IF($A143="","",$K143-$M143)</f>
        <v/>
      </c>
      <c r="O143" s="12">
        <f>IF($A143="","",TEXT($B143,"yyyy-mm"))</f>
        <v/>
      </c>
    </row>
    <row r="144">
      <c r="A144" s="7" t="n"/>
      <c r="B144" s="8" t="n"/>
      <c r="C144" s="7" t="n"/>
      <c r="D144" s="7" t="n"/>
      <c r="E144" s="7" t="n"/>
      <c r="F144" s="9" t="n"/>
      <c r="G144" s="10" t="n"/>
      <c r="H144" s="10" t="n"/>
      <c r="I144" s="10" t="n"/>
      <c r="J144" s="7" t="n"/>
      <c r="K144" s="11">
        <f>IF($A144="","",IF($J144="Yes",-($H144+$I144),$G144-$H144-$I144))</f>
        <v/>
      </c>
      <c r="L144" s="11">
        <f>IF($A144="","",IFERROR(INDEX(SKUs!$D$5:$D$54,MATCH($E144,SKUs!$A$5:$A$54,0)),0))</f>
        <v/>
      </c>
      <c r="M144" s="11">
        <f>IF($A144="","",IF($J144="Yes",0,$L144*$F144))</f>
        <v/>
      </c>
      <c r="N144" s="11">
        <f>IF($A144="","",$K144-$M144)</f>
        <v/>
      </c>
      <c r="O144" s="12">
        <f>IF($A144="","",TEXT($B144,"yyyy-mm"))</f>
        <v/>
      </c>
    </row>
    <row r="145">
      <c r="A145" s="7" t="n"/>
      <c r="B145" s="8" t="n"/>
      <c r="C145" s="7" t="n"/>
      <c r="D145" s="7" t="n"/>
      <c r="E145" s="7" t="n"/>
      <c r="F145" s="9" t="n"/>
      <c r="G145" s="10" t="n"/>
      <c r="H145" s="10" t="n"/>
      <c r="I145" s="10" t="n"/>
      <c r="J145" s="7" t="n"/>
      <c r="K145" s="11">
        <f>IF($A145="","",IF($J145="Yes",-($H145+$I145),$G145-$H145-$I145))</f>
        <v/>
      </c>
      <c r="L145" s="11">
        <f>IF($A145="","",IFERROR(INDEX(SKUs!$D$5:$D$54,MATCH($E145,SKUs!$A$5:$A$54,0)),0))</f>
        <v/>
      </c>
      <c r="M145" s="11">
        <f>IF($A145="","",IF($J145="Yes",0,$L145*$F145))</f>
        <v/>
      </c>
      <c r="N145" s="11">
        <f>IF($A145="","",$K145-$M145)</f>
        <v/>
      </c>
      <c r="O145" s="12">
        <f>IF($A145="","",TEXT($B145,"yyyy-mm"))</f>
        <v/>
      </c>
    </row>
    <row r="146">
      <c r="A146" s="7" t="n"/>
      <c r="B146" s="8" t="n"/>
      <c r="C146" s="7" t="n"/>
      <c r="D146" s="7" t="n"/>
      <c r="E146" s="7" t="n"/>
      <c r="F146" s="9" t="n"/>
      <c r="G146" s="10" t="n"/>
      <c r="H146" s="10" t="n"/>
      <c r="I146" s="10" t="n"/>
      <c r="J146" s="7" t="n"/>
      <c r="K146" s="11">
        <f>IF($A146="","",IF($J146="Yes",-($H146+$I146),$G146-$H146-$I146))</f>
        <v/>
      </c>
      <c r="L146" s="11">
        <f>IF($A146="","",IFERROR(INDEX(SKUs!$D$5:$D$54,MATCH($E146,SKUs!$A$5:$A$54,0)),0))</f>
        <v/>
      </c>
      <c r="M146" s="11">
        <f>IF($A146="","",IF($J146="Yes",0,$L146*$F146))</f>
        <v/>
      </c>
      <c r="N146" s="11">
        <f>IF($A146="","",$K146-$M146)</f>
        <v/>
      </c>
      <c r="O146" s="12">
        <f>IF($A146="","",TEXT($B146,"yyyy-mm"))</f>
        <v/>
      </c>
    </row>
    <row r="147">
      <c r="A147" s="7" t="n"/>
      <c r="B147" s="8" t="n"/>
      <c r="C147" s="7" t="n"/>
      <c r="D147" s="7" t="n"/>
      <c r="E147" s="7" t="n"/>
      <c r="F147" s="9" t="n"/>
      <c r="G147" s="10" t="n"/>
      <c r="H147" s="10" t="n"/>
      <c r="I147" s="10" t="n"/>
      <c r="J147" s="7" t="n"/>
      <c r="K147" s="11">
        <f>IF($A147="","",IF($J147="Yes",-($H147+$I147),$G147-$H147-$I147))</f>
        <v/>
      </c>
      <c r="L147" s="11">
        <f>IF($A147="","",IFERROR(INDEX(SKUs!$D$5:$D$54,MATCH($E147,SKUs!$A$5:$A$54,0)),0))</f>
        <v/>
      </c>
      <c r="M147" s="11">
        <f>IF($A147="","",IF($J147="Yes",0,$L147*$F147))</f>
        <v/>
      </c>
      <c r="N147" s="11">
        <f>IF($A147="","",$K147-$M147)</f>
        <v/>
      </c>
      <c r="O147" s="12">
        <f>IF($A147="","",TEXT($B147,"yyyy-mm"))</f>
        <v/>
      </c>
    </row>
    <row r="148">
      <c r="A148" s="7" t="n"/>
      <c r="B148" s="8" t="n"/>
      <c r="C148" s="7" t="n"/>
      <c r="D148" s="7" t="n"/>
      <c r="E148" s="7" t="n"/>
      <c r="F148" s="9" t="n"/>
      <c r="G148" s="10" t="n"/>
      <c r="H148" s="10" t="n"/>
      <c r="I148" s="10" t="n"/>
      <c r="J148" s="7" t="n"/>
      <c r="K148" s="11">
        <f>IF($A148="","",IF($J148="Yes",-($H148+$I148),$G148-$H148-$I148))</f>
        <v/>
      </c>
      <c r="L148" s="11">
        <f>IF($A148="","",IFERROR(INDEX(SKUs!$D$5:$D$54,MATCH($E148,SKUs!$A$5:$A$54,0)),0))</f>
        <v/>
      </c>
      <c r="M148" s="11">
        <f>IF($A148="","",IF($J148="Yes",0,$L148*$F148))</f>
        <v/>
      </c>
      <c r="N148" s="11">
        <f>IF($A148="","",$K148-$M148)</f>
        <v/>
      </c>
      <c r="O148" s="12">
        <f>IF($A148="","",TEXT($B148,"yyyy-mm"))</f>
        <v/>
      </c>
    </row>
    <row r="149">
      <c r="A149" s="7" t="n"/>
      <c r="B149" s="8" t="n"/>
      <c r="C149" s="7" t="n"/>
      <c r="D149" s="7" t="n"/>
      <c r="E149" s="7" t="n"/>
      <c r="F149" s="9" t="n"/>
      <c r="G149" s="10" t="n"/>
      <c r="H149" s="10" t="n"/>
      <c r="I149" s="10" t="n"/>
      <c r="J149" s="7" t="n"/>
      <c r="K149" s="11">
        <f>IF($A149="","",IF($J149="Yes",-($H149+$I149),$G149-$H149-$I149))</f>
        <v/>
      </c>
      <c r="L149" s="11">
        <f>IF($A149="","",IFERROR(INDEX(SKUs!$D$5:$D$54,MATCH($E149,SKUs!$A$5:$A$54,0)),0))</f>
        <v/>
      </c>
      <c r="M149" s="11">
        <f>IF($A149="","",IF($J149="Yes",0,$L149*$F149))</f>
        <v/>
      </c>
      <c r="N149" s="11">
        <f>IF($A149="","",$K149-$M149)</f>
        <v/>
      </c>
      <c r="O149" s="12">
        <f>IF($A149="","",TEXT($B149,"yyyy-mm"))</f>
        <v/>
      </c>
    </row>
    <row r="150">
      <c r="A150" s="7" t="n"/>
      <c r="B150" s="8" t="n"/>
      <c r="C150" s="7" t="n"/>
      <c r="D150" s="7" t="n"/>
      <c r="E150" s="7" t="n"/>
      <c r="F150" s="9" t="n"/>
      <c r="G150" s="10" t="n"/>
      <c r="H150" s="10" t="n"/>
      <c r="I150" s="10" t="n"/>
      <c r="J150" s="7" t="n"/>
      <c r="K150" s="11">
        <f>IF($A150="","",IF($J150="Yes",-($H150+$I150),$G150-$H150-$I150))</f>
        <v/>
      </c>
      <c r="L150" s="11">
        <f>IF($A150="","",IFERROR(INDEX(SKUs!$D$5:$D$54,MATCH($E150,SKUs!$A$5:$A$54,0)),0))</f>
        <v/>
      </c>
      <c r="M150" s="11">
        <f>IF($A150="","",IF($J150="Yes",0,$L150*$F150))</f>
        <v/>
      </c>
      <c r="N150" s="11">
        <f>IF($A150="","",$K150-$M150)</f>
        <v/>
      </c>
      <c r="O150" s="12">
        <f>IF($A150="","",TEXT($B150,"yyyy-mm"))</f>
        <v/>
      </c>
    </row>
    <row r="151">
      <c r="A151" s="7" t="n"/>
      <c r="B151" s="8" t="n"/>
      <c r="C151" s="7" t="n"/>
      <c r="D151" s="7" t="n"/>
      <c r="E151" s="7" t="n"/>
      <c r="F151" s="9" t="n"/>
      <c r="G151" s="10" t="n"/>
      <c r="H151" s="10" t="n"/>
      <c r="I151" s="10" t="n"/>
      <c r="J151" s="7" t="n"/>
      <c r="K151" s="11">
        <f>IF($A151="","",IF($J151="Yes",-($H151+$I151),$G151-$H151-$I151))</f>
        <v/>
      </c>
      <c r="L151" s="11">
        <f>IF($A151="","",IFERROR(INDEX(SKUs!$D$5:$D$54,MATCH($E151,SKUs!$A$5:$A$54,0)),0))</f>
        <v/>
      </c>
      <c r="M151" s="11">
        <f>IF($A151="","",IF($J151="Yes",0,$L151*$F151))</f>
        <v/>
      </c>
      <c r="N151" s="11">
        <f>IF($A151="","",$K151-$M151)</f>
        <v/>
      </c>
      <c r="O151" s="12">
        <f>IF($A151="","",TEXT($B151,"yyyy-mm"))</f>
        <v/>
      </c>
    </row>
    <row r="152">
      <c r="A152" s="7" t="n"/>
      <c r="B152" s="8" t="n"/>
      <c r="C152" s="7" t="n"/>
      <c r="D152" s="7" t="n"/>
      <c r="E152" s="7" t="n"/>
      <c r="F152" s="9" t="n"/>
      <c r="G152" s="10" t="n"/>
      <c r="H152" s="10" t="n"/>
      <c r="I152" s="10" t="n"/>
      <c r="J152" s="7" t="n"/>
      <c r="K152" s="11">
        <f>IF($A152="","",IF($J152="Yes",-($H152+$I152),$G152-$H152-$I152))</f>
        <v/>
      </c>
      <c r="L152" s="11">
        <f>IF($A152="","",IFERROR(INDEX(SKUs!$D$5:$D$54,MATCH($E152,SKUs!$A$5:$A$54,0)),0))</f>
        <v/>
      </c>
      <c r="M152" s="11">
        <f>IF($A152="","",IF($J152="Yes",0,$L152*$F152))</f>
        <v/>
      </c>
      <c r="N152" s="11">
        <f>IF($A152="","",$K152-$M152)</f>
        <v/>
      </c>
      <c r="O152" s="12">
        <f>IF($A152="","",TEXT($B152,"yyyy-mm"))</f>
        <v/>
      </c>
    </row>
    <row r="153">
      <c r="A153" s="7" t="n"/>
      <c r="B153" s="8" t="n"/>
      <c r="C153" s="7" t="n"/>
      <c r="D153" s="7" t="n"/>
      <c r="E153" s="7" t="n"/>
      <c r="F153" s="9" t="n"/>
      <c r="G153" s="10" t="n"/>
      <c r="H153" s="10" t="n"/>
      <c r="I153" s="10" t="n"/>
      <c r="J153" s="7" t="n"/>
      <c r="K153" s="11">
        <f>IF($A153="","",IF($J153="Yes",-($H153+$I153),$G153-$H153-$I153))</f>
        <v/>
      </c>
      <c r="L153" s="11">
        <f>IF($A153="","",IFERROR(INDEX(SKUs!$D$5:$D$54,MATCH($E153,SKUs!$A$5:$A$54,0)),0))</f>
        <v/>
      </c>
      <c r="M153" s="11">
        <f>IF($A153="","",IF($J153="Yes",0,$L153*$F153))</f>
        <v/>
      </c>
      <c r="N153" s="11">
        <f>IF($A153="","",$K153-$M153)</f>
        <v/>
      </c>
      <c r="O153" s="12">
        <f>IF($A153="","",TEXT($B153,"yyyy-mm"))</f>
        <v/>
      </c>
    </row>
    <row r="154">
      <c r="A154" s="7" t="n"/>
      <c r="B154" s="8" t="n"/>
      <c r="C154" s="7" t="n"/>
      <c r="D154" s="7" t="n"/>
      <c r="E154" s="7" t="n"/>
      <c r="F154" s="9" t="n"/>
      <c r="G154" s="10" t="n"/>
      <c r="H154" s="10" t="n"/>
      <c r="I154" s="10" t="n"/>
      <c r="J154" s="7" t="n"/>
      <c r="K154" s="11">
        <f>IF($A154="","",IF($J154="Yes",-($H154+$I154),$G154-$H154-$I154))</f>
        <v/>
      </c>
      <c r="L154" s="11">
        <f>IF($A154="","",IFERROR(INDEX(SKUs!$D$5:$D$54,MATCH($E154,SKUs!$A$5:$A$54,0)),0))</f>
        <v/>
      </c>
      <c r="M154" s="11">
        <f>IF($A154="","",IF($J154="Yes",0,$L154*$F154))</f>
        <v/>
      </c>
      <c r="N154" s="11">
        <f>IF($A154="","",$K154-$M154)</f>
        <v/>
      </c>
      <c r="O154" s="12">
        <f>IF($A154="","",TEXT($B154,"yyyy-mm"))</f>
        <v/>
      </c>
    </row>
    <row r="155">
      <c r="A155" s="7" t="n"/>
      <c r="B155" s="8" t="n"/>
      <c r="C155" s="7" t="n"/>
      <c r="D155" s="7" t="n"/>
      <c r="E155" s="7" t="n"/>
      <c r="F155" s="9" t="n"/>
      <c r="G155" s="10" t="n"/>
      <c r="H155" s="10" t="n"/>
      <c r="I155" s="10" t="n"/>
      <c r="J155" s="7" t="n"/>
      <c r="K155" s="11">
        <f>IF($A155="","",IF($J155="Yes",-($H155+$I155),$G155-$H155-$I155))</f>
        <v/>
      </c>
      <c r="L155" s="11">
        <f>IF($A155="","",IFERROR(INDEX(SKUs!$D$5:$D$54,MATCH($E155,SKUs!$A$5:$A$54,0)),0))</f>
        <v/>
      </c>
      <c r="M155" s="11">
        <f>IF($A155="","",IF($J155="Yes",0,$L155*$F155))</f>
        <v/>
      </c>
      <c r="N155" s="11">
        <f>IF($A155="","",$K155-$M155)</f>
        <v/>
      </c>
      <c r="O155" s="12">
        <f>IF($A155="","",TEXT($B155,"yyyy-mm"))</f>
        <v/>
      </c>
    </row>
    <row r="156">
      <c r="A156" s="7" t="n"/>
      <c r="B156" s="8" t="n"/>
      <c r="C156" s="7" t="n"/>
      <c r="D156" s="7" t="n"/>
      <c r="E156" s="7" t="n"/>
      <c r="F156" s="9" t="n"/>
      <c r="G156" s="10" t="n"/>
      <c r="H156" s="10" t="n"/>
      <c r="I156" s="10" t="n"/>
      <c r="J156" s="7" t="n"/>
      <c r="K156" s="11">
        <f>IF($A156="","",IF($J156="Yes",-($H156+$I156),$G156-$H156-$I156))</f>
        <v/>
      </c>
      <c r="L156" s="11">
        <f>IF($A156="","",IFERROR(INDEX(SKUs!$D$5:$D$54,MATCH($E156,SKUs!$A$5:$A$54,0)),0))</f>
        <v/>
      </c>
      <c r="M156" s="11">
        <f>IF($A156="","",IF($J156="Yes",0,$L156*$F156))</f>
        <v/>
      </c>
      <c r="N156" s="11">
        <f>IF($A156="","",$K156-$M156)</f>
        <v/>
      </c>
      <c r="O156" s="12">
        <f>IF($A156="","",TEXT($B156,"yyyy-mm"))</f>
        <v/>
      </c>
    </row>
    <row r="157">
      <c r="A157" s="7" t="n"/>
      <c r="B157" s="8" t="n"/>
      <c r="C157" s="7" t="n"/>
      <c r="D157" s="7" t="n"/>
      <c r="E157" s="7" t="n"/>
      <c r="F157" s="9" t="n"/>
      <c r="G157" s="10" t="n"/>
      <c r="H157" s="10" t="n"/>
      <c r="I157" s="10" t="n"/>
      <c r="J157" s="7" t="n"/>
      <c r="K157" s="11">
        <f>IF($A157="","",IF($J157="Yes",-($H157+$I157),$G157-$H157-$I157))</f>
        <v/>
      </c>
      <c r="L157" s="11">
        <f>IF($A157="","",IFERROR(INDEX(SKUs!$D$5:$D$54,MATCH($E157,SKUs!$A$5:$A$54,0)),0))</f>
        <v/>
      </c>
      <c r="M157" s="11">
        <f>IF($A157="","",IF($J157="Yes",0,$L157*$F157))</f>
        <v/>
      </c>
      <c r="N157" s="11">
        <f>IF($A157="","",$K157-$M157)</f>
        <v/>
      </c>
      <c r="O157" s="12">
        <f>IF($A157="","",TEXT($B157,"yyyy-mm"))</f>
        <v/>
      </c>
    </row>
    <row r="158">
      <c r="A158" s="7" t="n"/>
      <c r="B158" s="8" t="n"/>
      <c r="C158" s="7" t="n"/>
      <c r="D158" s="7" t="n"/>
      <c r="E158" s="7" t="n"/>
      <c r="F158" s="9" t="n"/>
      <c r="G158" s="10" t="n"/>
      <c r="H158" s="10" t="n"/>
      <c r="I158" s="10" t="n"/>
      <c r="J158" s="7" t="n"/>
      <c r="K158" s="11">
        <f>IF($A158="","",IF($J158="Yes",-($H158+$I158),$G158-$H158-$I158))</f>
        <v/>
      </c>
      <c r="L158" s="11">
        <f>IF($A158="","",IFERROR(INDEX(SKUs!$D$5:$D$54,MATCH($E158,SKUs!$A$5:$A$54,0)),0))</f>
        <v/>
      </c>
      <c r="M158" s="11">
        <f>IF($A158="","",IF($J158="Yes",0,$L158*$F158))</f>
        <v/>
      </c>
      <c r="N158" s="11">
        <f>IF($A158="","",$K158-$M158)</f>
        <v/>
      </c>
      <c r="O158" s="12">
        <f>IF($A158="","",TEXT($B158,"yyyy-mm"))</f>
        <v/>
      </c>
    </row>
    <row r="159">
      <c r="A159" s="7" t="n"/>
      <c r="B159" s="8" t="n"/>
      <c r="C159" s="7" t="n"/>
      <c r="D159" s="7" t="n"/>
      <c r="E159" s="7" t="n"/>
      <c r="F159" s="9" t="n"/>
      <c r="G159" s="10" t="n"/>
      <c r="H159" s="10" t="n"/>
      <c r="I159" s="10" t="n"/>
      <c r="J159" s="7" t="n"/>
      <c r="K159" s="11">
        <f>IF($A159="","",IF($J159="Yes",-($H159+$I159),$G159-$H159-$I159))</f>
        <v/>
      </c>
      <c r="L159" s="11">
        <f>IF($A159="","",IFERROR(INDEX(SKUs!$D$5:$D$54,MATCH($E159,SKUs!$A$5:$A$54,0)),0))</f>
        <v/>
      </c>
      <c r="M159" s="11">
        <f>IF($A159="","",IF($J159="Yes",0,$L159*$F159))</f>
        <v/>
      </c>
      <c r="N159" s="11">
        <f>IF($A159="","",$K159-$M159)</f>
        <v/>
      </c>
      <c r="O159" s="12">
        <f>IF($A159="","",TEXT($B159,"yyyy-mm"))</f>
        <v/>
      </c>
    </row>
    <row r="160">
      <c r="A160" s="7" t="n"/>
      <c r="B160" s="8" t="n"/>
      <c r="C160" s="7" t="n"/>
      <c r="D160" s="7" t="n"/>
      <c r="E160" s="7" t="n"/>
      <c r="F160" s="9" t="n"/>
      <c r="G160" s="10" t="n"/>
      <c r="H160" s="10" t="n"/>
      <c r="I160" s="10" t="n"/>
      <c r="J160" s="7" t="n"/>
      <c r="K160" s="11">
        <f>IF($A160="","",IF($J160="Yes",-($H160+$I160),$G160-$H160-$I160))</f>
        <v/>
      </c>
      <c r="L160" s="11">
        <f>IF($A160="","",IFERROR(INDEX(SKUs!$D$5:$D$54,MATCH($E160,SKUs!$A$5:$A$54,0)),0))</f>
        <v/>
      </c>
      <c r="M160" s="11">
        <f>IF($A160="","",IF($J160="Yes",0,$L160*$F160))</f>
        <v/>
      </c>
      <c r="N160" s="11">
        <f>IF($A160="","",$K160-$M160)</f>
        <v/>
      </c>
      <c r="O160" s="12">
        <f>IF($A160="","",TEXT($B160,"yyyy-mm"))</f>
        <v/>
      </c>
    </row>
    <row r="161">
      <c r="A161" s="7" t="n"/>
      <c r="B161" s="8" t="n"/>
      <c r="C161" s="7" t="n"/>
      <c r="D161" s="7" t="n"/>
      <c r="E161" s="7" t="n"/>
      <c r="F161" s="9" t="n"/>
      <c r="G161" s="10" t="n"/>
      <c r="H161" s="10" t="n"/>
      <c r="I161" s="10" t="n"/>
      <c r="J161" s="7" t="n"/>
      <c r="K161" s="11">
        <f>IF($A161="","",IF($J161="Yes",-($H161+$I161),$G161-$H161-$I161))</f>
        <v/>
      </c>
      <c r="L161" s="11">
        <f>IF($A161="","",IFERROR(INDEX(SKUs!$D$5:$D$54,MATCH($E161,SKUs!$A$5:$A$54,0)),0))</f>
        <v/>
      </c>
      <c r="M161" s="11">
        <f>IF($A161="","",IF($J161="Yes",0,$L161*$F161))</f>
        <v/>
      </c>
      <c r="N161" s="11">
        <f>IF($A161="","",$K161-$M161)</f>
        <v/>
      </c>
      <c r="O161" s="12">
        <f>IF($A161="","",TEXT($B161,"yyyy-mm"))</f>
        <v/>
      </c>
    </row>
    <row r="162">
      <c r="A162" s="7" t="n"/>
      <c r="B162" s="8" t="n"/>
      <c r="C162" s="7" t="n"/>
      <c r="D162" s="7" t="n"/>
      <c r="E162" s="7" t="n"/>
      <c r="F162" s="9" t="n"/>
      <c r="G162" s="10" t="n"/>
      <c r="H162" s="10" t="n"/>
      <c r="I162" s="10" t="n"/>
      <c r="J162" s="7" t="n"/>
      <c r="K162" s="11">
        <f>IF($A162="","",IF($J162="Yes",-($H162+$I162),$G162-$H162-$I162))</f>
        <v/>
      </c>
      <c r="L162" s="11">
        <f>IF($A162="","",IFERROR(INDEX(SKUs!$D$5:$D$54,MATCH($E162,SKUs!$A$5:$A$54,0)),0))</f>
        <v/>
      </c>
      <c r="M162" s="11">
        <f>IF($A162="","",IF($J162="Yes",0,$L162*$F162))</f>
        <v/>
      </c>
      <c r="N162" s="11">
        <f>IF($A162="","",$K162-$M162)</f>
        <v/>
      </c>
      <c r="O162" s="12">
        <f>IF($A162="","",TEXT($B162,"yyyy-mm"))</f>
        <v/>
      </c>
    </row>
    <row r="163">
      <c r="A163" s="7" t="n"/>
      <c r="B163" s="8" t="n"/>
      <c r="C163" s="7" t="n"/>
      <c r="D163" s="7" t="n"/>
      <c r="E163" s="7" t="n"/>
      <c r="F163" s="9" t="n"/>
      <c r="G163" s="10" t="n"/>
      <c r="H163" s="10" t="n"/>
      <c r="I163" s="10" t="n"/>
      <c r="J163" s="7" t="n"/>
      <c r="K163" s="11">
        <f>IF($A163="","",IF($J163="Yes",-($H163+$I163),$G163-$H163-$I163))</f>
        <v/>
      </c>
      <c r="L163" s="11">
        <f>IF($A163="","",IFERROR(INDEX(SKUs!$D$5:$D$54,MATCH($E163,SKUs!$A$5:$A$54,0)),0))</f>
        <v/>
      </c>
      <c r="M163" s="11">
        <f>IF($A163="","",IF($J163="Yes",0,$L163*$F163))</f>
        <v/>
      </c>
      <c r="N163" s="11">
        <f>IF($A163="","",$K163-$M163)</f>
        <v/>
      </c>
      <c r="O163" s="12">
        <f>IF($A163="","",TEXT($B163,"yyyy-mm"))</f>
        <v/>
      </c>
    </row>
    <row r="164">
      <c r="A164" s="7" t="n"/>
      <c r="B164" s="8" t="n"/>
      <c r="C164" s="7" t="n"/>
      <c r="D164" s="7" t="n"/>
      <c r="E164" s="7" t="n"/>
      <c r="F164" s="9" t="n"/>
      <c r="G164" s="10" t="n"/>
      <c r="H164" s="10" t="n"/>
      <c r="I164" s="10" t="n"/>
      <c r="J164" s="7" t="n"/>
      <c r="K164" s="11">
        <f>IF($A164="","",IF($J164="Yes",-($H164+$I164),$G164-$H164-$I164))</f>
        <v/>
      </c>
      <c r="L164" s="11">
        <f>IF($A164="","",IFERROR(INDEX(SKUs!$D$5:$D$54,MATCH($E164,SKUs!$A$5:$A$54,0)),0))</f>
        <v/>
      </c>
      <c r="M164" s="11">
        <f>IF($A164="","",IF($J164="Yes",0,$L164*$F164))</f>
        <v/>
      </c>
      <c r="N164" s="11">
        <f>IF($A164="","",$K164-$M164)</f>
        <v/>
      </c>
      <c r="O164" s="12">
        <f>IF($A164="","",TEXT($B164,"yyyy-mm"))</f>
        <v/>
      </c>
    </row>
    <row r="165">
      <c r="A165" s="7" t="n"/>
      <c r="B165" s="8" t="n"/>
      <c r="C165" s="7" t="n"/>
      <c r="D165" s="7" t="n"/>
      <c r="E165" s="7" t="n"/>
      <c r="F165" s="9" t="n"/>
      <c r="G165" s="10" t="n"/>
      <c r="H165" s="10" t="n"/>
      <c r="I165" s="10" t="n"/>
      <c r="J165" s="7" t="n"/>
      <c r="K165" s="11">
        <f>IF($A165="","",IF($J165="Yes",-($H165+$I165),$G165-$H165-$I165))</f>
        <v/>
      </c>
      <c r="L165" s="11">
        <f>IF($A165="","",IFERROR(INDEX(SKUs!$D$5:$D$54,MATCH($E165,SKUs!$A$5:$A$54,0)),0))</f>
        <v/>
      </c>
      <c r="M165" s="11">
        <f>IF($A165="","",IF($J165="Yes",0,$L165*$F165))</f>
        <v/>
      </c>
      <c r="N165" s="11">
        <f>IF($A165="","",$K165-$M165)</f>
        <v/>
      </c>
      <c r="O165" s="12">
        <f>IF($A165="","",TEXT($B165,"yyyy-mm"))</f>
        <v/>
      </c>
    </row>
    <row r="166">
      <c r="A166" s="7" t="n"/>
      <c r="B166" s="8" t="n"/>
      <c r="C166" s="7" t="n"/>
      <c r="D166" s="7" t="n"/>
      <c r="E166" s="7" t="n"/>
      <c r="F166" s="9" t="n"/>
      <c r="G166" s="10" t="n"/>
      <c r="H166" s="10" t="n"/>
      <c r="I166" s="10" t="n"/>
      <c r="J166" s="7" t="n"/>
      <c r="K166" s="11">
        <f>IF($A166="","",IF($J166="Yes",-($H166+$I166),$G166-$H166-$I166))</f>
        <v/>
      </c>
      <c r="L166" s="11">
        <f>IF($A166="","",IFERROR(INDEX(SKUs!$D$5:$D$54,MATCH($E166,SKUs!$A$5:$A$54,0)),0))</f>
        <v/>
      </c>
      <c r="M166" s="11">
        <f>IF($A166="","",IF($J166="Yes",0,$L166*$F166))</f>
        <v/>
      </c>
      <c r="N166" s="11">
        <f>IF($A166="","",$K166-$M166)</f>
        <v/>
      </c>
      <c r="O166" s="12">
        <f>IF($A166="","",TEXT($B166,"yyyy-mm"))</f>
        <v/>
      </c>
    </row>
    <row r="167">
      <c r="A167" s="7" t="n"/>
      <c r="B167" s="8" t="n"/>
      <c r="C167" s="7" t="n"/>
      <c r="D167" s="7" t="n"/>
      <c r="E167" s="7" t="n"/>
      <c r="F167" s="9" t="n"/>
      <c r="G167" s="10" t="n"/>
      <c r="H167" s="10" t="n"/>
      <c r="I167" s="10" t="n"/>
      <c r="J167" s="7" t="n"/>
      <c r="K167" s="11">
        <f>IF($A167="","",IF($J167="Yes",-($H167+$I167),$G167-$H167-$I167))</f>
        <v/>
      </c>
      <c r="L167" s="11">
        <f>IF($A167="","",IFERROR(INDEX(SKUs!$D$5:$D$54,MATCH($E167,SKUs!$A$5:$A$54,0)),0))</f>
        <v/>
      </c>
      <c r="M167" s="11">
        <f>IF($A167="","",IF($J167="Yes",0,$L167*$F167))</f>
        <v/>
      </c>
      <c r="N167" s="11">
        <f>IF($A167="","",$K167-$M167)</f>
        <v/>
      </c>
      <c r="O167" s="12">
        <f>IF($A167="","",TEXT($B167,"yyyy-mm"))</f>
        <v/>
      </c>
    </row>
    <row r="168">
      <c r="A168" s="7" t="n"/>
      <c r="B168" s="8" t="n"/>
      <c r="C168" s="7" t="n"/>
      <c r="D168" s="7" t="n"/>
      <c r="E168" s="7" t="n"/>
      <c r="F168" s="9" t="n"/>
      <c r="G168" s="10" t="n"/>
      <c r="H168" s="10" t="n"/>
      <c r="I168" s="10" t="n"/>
      <c r="J168" s="7" t="n"/>
      <c r="K168" s="11">
        <f>IF($A168="","",IF($J168="Yes",-($H168+$I168),$G168-$H168-$I168))</f>
        <v/>
      </c>
      <c r="L168" s="11">
        <f>IF($A168="","",IFERROR(INDEX(SKUs!$D$5:$D$54,MATCH($E168,SKUs!$A$5:$A$54,0)),0))</f>
        <v/>
      </c>
      <c r="M168" s="11">
        <f>IF($A168="","",IF($J168="Yes",0,$L168*$F168))</f>
        <v/>
      </c>
      <c r="N168" s="11">
        <f>IF($A168="","",$K168-$M168)</f>
        <v/>
      </c>
      <c r="O168" s="12">
        <f>IF($A168="","",TEXT($B168,"yyyy-mm"))</f>
        <v/>
      </c>
    </row>
    <row r="169">
      <c r="A169" s="7" t="n"/>
      <c r="B169" s="8" t="n"/>
      <c r="C169" s="7" t="n"/>
      <c r="D169" s="7" t="n"/>
      <c r="E169" s="7" t="n"/>
      <c r="F169" s="9" t="n"/>
      <c r="G169" s="10" t="n"/>
      <c r="H169" s="10" t="n"/>
      <c r="I169" s="10" t="n"/>
      <c r="J169" s="7" t="n"/>
      <c r="K169" s="11">
        <f>IF($A169="","",IF($J169="Yes",-($H169+$I169),$G169-$H169-$I169))</f>
        <v/>
      </c>
      <c r="L169" s="11">
        <f>IF($A169="","",IFERROR(INDEX(SKUs!$D$5:$D$54,MATCH($E169,SKUs!$A$5:$A$54,0)),0))</f>
        <v/>
      </c>
      <c r="M169" s="11">
        <f>IF($A169="","",IF($J169="Yes",0,$L169*$F169))</f>
        <v/>
      </c>
      <c r="N169" s="11">
        <f>IF($A169="","",$K169-$M169)</f>
        <v/>
      </c>
      <c r="O169" s="12">
        <f>IF($A169="","",TEXT($B169,"yyyy-mm"))</f>
        <v/>
      </c>
    </row>
    <row r="170">
      <c r="A170" s="7" t="n"/>
      <c r="B170" s="8" t="n"/>
      <c r="C170" s="7" t="n"/>
      <c r="D170" s="7" t="n"/>
      <c r="E170" s="7" t="n"/>
      <c r="F170" s="9" t="n"/>
      <c r="G170" s="10" t="n"/>
      <c r="H170" s="10" t="n"/>
      <c r="I170" s="10" t="n"/>
      <c r="J170" s="7" t="n"/>
      <c r="K170" s="11">
        <f>IF($A170="","",IF($J170="Yes",-($H170+$I170),$G170-$H170-$I170))</f>
        <v/>
      </c>
      <c r="L170" s="11">
        <f>IF($A170="","",IFERROR(INDEX(SKUs!$D$5:$D$54,MATCH($E170,SKUs!$A$5:$A$54,0)),0))</f>
        <v/>
      </c>
      <c r="M170" s="11">
        <f>IF($A170="","",IF($J170="Yes",0,$L170*$F170))</f>
        <v/>
      </c>
      <c r="N170" s="11">
        <f>IF($A170="","",$K170-$M170)</f>
        <v/>
      </c>
      <c r="O170" s="12">
        <f>IF($A170="","",TEXT($B170,"yyyy-mm"))</f>
        <v/>
      </c>
    </row>
    <row r="171">
      <c r="A171" s="7" t="n"/>
      <c r="B171" s="8" t="n"/>
      <c r="C171" s="7" t="n"/>
      <c r="D171" s="7" t="n"/>
      <c r="E171" s="7" t="n"/>
      <c r="F171" s="9" t="n"/>
      <c r="G171" s="10" t="n"/>
      <c r="H171" s="10" t="n"/>
      <c r="I171" s="10" t="n"/>
      <c r="J171" s="7" t="n"/>
      <c r="K171" s="11">
        <f>IF($A171="","",IF($J171="Yes",-($H171+$I171),$G171-$H171-$I171))</f>
        <v/>
      </c>
      <c r="L171" s="11">
        <f>IF($A171="","",IFERROR(INDEX(SKUs!$D$5:$D$54,MATCH($E171,SKUs!$A$5:$A$54,0)),0))</f>
        <v/>
      </c>
      <c r="M171" s="11">
        <f>IF($A171="","",IF($J171="Yes",0,$L171*$F171))</f>
        <v/>
      </c>
      <c r="N171" s="11">
        <f>IF($A171="","",$K171-$M171)</f>
        <v/>
      </c>
      <c r="O171" s="12">
        <f>IF($A171="","",TEXT($B171,"yyyy-mm"))</f>
        <v/>
      </c>
    </row>
    <row r="172">
      <c r="A172" s="7" t="n"/>
      <c r="B172" s="8" t="n"/>
      <c r="C172" s="7" t="n"/>
      <c r="D172" s="7" t="n"/>
      <c r="E172" s="7" t="n"/>
      <c r="F172" s="9" t="n"/>
      <c r="G172" s="10" t="n"/>
      <c r="H172" s="10" t="n"/>
      <c r="I172" s="10" t="n"/>
      <c r="J172" s="7" t="n"/>
      <c r="K172" s="11">
        <f>IF($A172="","",IF($J172="Yes",-($H172+$I172),$G172-$H172-$I172))</f>
        <v/>
      </c>
      <c r="L172" s="11">
        <f>IF($A172="","",IFERROR(INDEX(SKUs!$D$5:$D$54,MATCH($E172,SKUs!$A$5:$A$54,0)),0))</f>
        <v/>
      </c>
      <c r="M172" s="11">
        <f>IF($A172="","",IF($J172="Yes",0,$L172*$F172))</f>
        <v/>
      </c>
      <c r="N172" s="11">
        <f>IF($A172="","",$K172-$M172)</f>
        <v/>
      </c>
      <c r="O172" s="12">
        <f>IF($A172="","",TEXT($B172,"yyyy-mm"))</f>
        <v/>
      </c>
    </row>
    <row r="173">
      <c r="A173" s="7" t="n"/>
      <c r="B173" s="8" t="n"/>
      <c r="C173" s="7" t="n"/>
      <c r="D173" s="7" t="n"/>
      <c r="E173" s="7" t="n"/>
      <c r="F173" s="9" t="n"/>
      <c r="G173" s="10" t="n"/>
      <c r="H173" s="10" t="n"/>
      <c r="I173" s="10" t="n"/>
      <c r="J173" s="7" t="n"/>
      <c r="K173" s="11">
        <f>IF($A173="","",IF($J173="Yes",-($H173+$I173),$G173-$H173-$I173))</f>
        <v/>
      </c>
      <c r="L173" s="11">
        <f>IF($A173="","",IFERROR(INDEX(SKUs!$D$5:$D$54,MATCH($E173,SKUs!$A$5:$A$54,0)),0))</f>
        <v/>
      </c>
      <c r="M173" s="11">
        <f>IF($A173="","",IF($J173="Yes",0,$L173*$F173))</f>
        <v/>
      </c>
      <c r="N173" s="11">
        <f>IF($A173="","",$K173-$M173)</f>
        <v/>
      </c>
      <c r="O173" s="12">
        <f>IF($A173="","",TEXT($B173,"yyyy-mm"))</f>
        <v/>
      </c>
    </row>
    <row r="174">
      <c r="A174" s="7" t="n"/>
      <c r="B174" s="8" t="n"/>
      <c r="C174" s="7" t="n"/>
      <c r="D174" s="7" t="n"/>
      <c r="E174" s="7" t="n"/>
      <c r="F174" s="9" t="n"/>
      <c r="G174" s="10" t="n"/>
      <c r="H174" s="10" t="n"/>
      <c r="I174" s="10" t="n"/>
      <c r="J174" s="7" t="n"/>
      <c r="K174" s="11">
        <f>IF($A174="","",IF($J174="Yes",-($H174+$I174),$G174-$H174-$I174))</f>
        <v/>
      </c>
      <c r="L174" s="11">
        <f>IF($A174="","",IFERROR(INDEX(SKUs!$D$5:$D$54,MATCH($E174,SKUs!$A$5:$A$54,0)),0))</f>
        <v/>
      </c>
      <c r="M174" s="11">
        <f>IF($A174="","",IF($J174="Yes",0,$L174*$F174))</f>
        <v/>
      </c>
      <c r="N174" s="11">
        <f>IF($A174="","",$K174-$M174)</f>
        <v/>
      </c>
      <c r="O174" s="12">
        <f>IF($A174="","",TEXT($B174,"yyyy-mm"))</f>
        <v/>
      </c>
    </row>
    <row r="175">
      <c r="A175" s="7" t="n"/>
      <c r="B175" s="8" t="n"/>
      <c r="C175" s="7" t="n"/>
      <c r="D175" s="7" t="n"/>
      <c r="E175" s="7" t="n"/>
      <c r="F175" s="9" t="n"/>
      <c r="G175" s="10" t="n"/>
      <c r="H175" s="10" t="n"/>
      <c r="I175" s="10" t="n"/>
      <c r="J175" s="7" t="n"/>
      <c r="K175" s="11">
        <f>IF($A175="","",IF($J175="Yes",-($H175+$I175),$G175-$H175-$I175))</f>
        <v/>
      </c>
      <c r="L175" s="11">
        <f>IF($A175="","",IFERROR(INDEX(SKUs!$D$5:$D$54,MATCH($E175,SKUs!$A$5:$A$54,0)),0))</f>
        <v/>
      </c>
      <c r="M175" s="11">
        <f>IF($A175="","",IF($J175="Yes",0,$L175*$F175))</f>
        <v/>
      </c>
      <c r="N175" s="11">
        <f>IF($A175="","",$K175-$M175)</f>
        <v/>
      </c>
      <c r="O175" s="12">
        <f>IF($A175="","",TEXT($B175,"yyyy-mm"))</f>
        <v/>
      </c>
    </row>
    <row r="176">
      <c r="A176" s="7" t="n"/>
      <c r="B176" s="8" t="n"/>
      <c r="C176" s="7" t="n"/>
      <c r="D176" s="7" t="n"/>
      <c r="E176" s="7" t="n"/>
      <c r="F176" s="9" t="n"/>
      <c r="G176" s="10" t="n"/>
      <c r="H176" s="10" t="n"/>
      <c r="I176" s="10" t="n"/>
      <c r="J176" s="7" t="n"/>
      <c r="K176" s="11">
        <f>IF($A176="","",IF($J176="Yes",-($H176+$I176),$G176-$H176-$I176))</f>
        <v/>
      </c>
      <c r="L176" s="11">
        <f>IF($A176="","",IFERROR(INDEX(SKUs!$D$5:$D$54,MATCH($E176,SKUs!$A$5:$A$54,0)),0))</f>
        <v/>
      </c>
      <c r="M176" s="11">
        <f>IF($A176="","",IF($J176="Yes",0,$L176*$F176))</f>
        <v/>
      </c>
      <c r="N176" s="11">
        <f>IF($A176="","",$K176-$M176)</f>
        <v/>
      </c>
      <c r="O176" s="12">
        <f>IF($A176="","",TEXT($B176,"yyyy-mm"))</f>
        <v/>
      </c>
    </row>
    <row r="177">
      <c r="A177" s="7" t="n"/>
      <c r="B177" s="8" t="n"/>
      <c r="C177" s="7" t="n"/>
      <c r="D177" s="7" t="n"/>
      <c r="E177" s="7" t="n"/>
      <c r="F177" s="9" t="n"/>
      <c r="G177" s="10" t="n"/>
      <c r="H177" s="10" t="n"/>
      <c r="I177" s="10" t="n"/>
      <c r="J177" s="7" t="n"/>
      <c r="K177" s="11">
        <f>IF($A177="","",IF($J177="Yes",-($H177+$I177),$G177-$H177-$I177))</f>
        <v/>
      </c>
      <c r="L177" s="11">
        <f>IF($A177="","",IFERROR(INDEX(SKUs!$D$5:$D$54,MATCH($E177,SKUs!$A$5:$A$54,0)),0))</f>
        <v/>
      </c>
      <c r="M177" s="11">
        <f>IF($A177="","",IF($J177="Yes",0,$L177*$F177))</f>
        <v/>
      </c>
      <c r="N177" s="11">
        <f>IF($A177="","",$K177-$M177)</f>
        <v/>
      </c>
      <c r="O177" s="12">
        <f>IF($A177="","",TEXT($B177,"yyyy-mm"))</f>
        <v/>
      </c>
    </row>
    <row r="178">
      <c r="A178" s="7" t="n"/>
      <c r="B178" s="8" t="n"/>
      <c r="C178" s="7" t="n"/>
      <c r="D178" s="7" t="n"/>
      <c r="E178" s="7" t="n"/>
      <c r="F178" s="9" t="n"/>
      <c r="G178" s="10" t="n"/>
      <c r="H178" s="10" t="n"/>
      <c r="I178" s="10" t="n"/>
      <c r="J178" s="7" t="n"/>
      <c r="K178" s="11">
        <f>IF($A178="","",IF($J178="Yes",-($H178+$I178),$G178-$H178-$I178))</f>
        <v/>
      </c>
      <c r="L178" s="11">
        <f>IF($A178="","",IFERROR(INDEX(SKUs!$D$5:$D$54,MATCH($E178,SKUs!$A$5:$A$54,0)),0))</f>
        <v/>
      </c>
      <c r="M178" s="11">
        <f>IF($A178="","",IF($J178="Yes",0,$L178*$F178))</f>
        <v/>
      </c>
      <c r="N178" s="11">
        <f>IF($A178="","",$K178-$M178)</f>
        <v/>
      </c>
      <c r="O178" s="12">
        <f>IF($A178="","",TEXT($B178,"yyyy-mm"))</f>
        <v/>
      </c>
    </row>
    <row r="179">
      <c r="A179" s="7" t="n"/>
      <c r="B179" s="8" t="n"/>
      <c r="C179" s="7" t="n"/>
      <c r="D179" s="7" t="n"/>
      <c r="E179" s="7" t="n"/>
      <c r="F179" s="9" t="n"/>
      <c r="G179" s="10" t="n"/>
      <c r="H179" s="10" t="n"/>
      <c r="I179" s="10" t="n"/>
      <c r="J179" s="7" t="n"/>
      <c r="K179" s="11">
        <f>IF($A179="","",IF($J179="Yes",-($H179+$I179),$G179-$H179-$I179))</f>
        <v/>
      </c>
      <c r="L179" s="11">
        <f>IF($A179="","",IFERROR(INDEX(SKUs!$D$5:$D$54,MATCH($E179,SKUs!$A$5:$A$54,0)),0))</f>
        <v/>
      </c>
      <c r="M179" s="11">
        <f>IF($A179="","",IF($J179="Yes",0,$L179*$F179))</f>
        <v/>
      </c>
      <c r="N179" s="11">
        <f>IF($A179="","",$K179-$M179)</f>
        <v/>
      </c>
      <c r="O179" s="12">
        <f>IF($A179="","",TEXT($B179,"yyyy-mm"))</f>
        <v/>
      </c>
    </row>
    <row r="180">
      <c r="A180" s="7" t="n"/>
      <c r="B180" s="8" t="n"/>
      <c r="C180" s="7" t="n"/>
      <c r="D180" s="7" t="n"/>
      <c r="E180" s="7" t="n"/>
      <c r="F180" s="9" t="n"/>
      <c r="G180" s="10" t="n"/>
      <c r="H180" s="10" t="n"/>
      <c r="I180" s="10" t="n"/>
      <c r="J180" s="7" t="n"/>
      <c r="K180" s="11">
        <f>IF($A180="","",IF($J180="Yes",-($H180+$I180),$G180-$H180-$I180))</f>
        <v/>
      </c>
      <c r="L180" s="11">
        <f>IF($A180="","",IFERROR(INDEX(SKUs!$D$5:$D$54,MATCH($E180,SKUs!$A$5:$A$54,0)),0))</f>
        <v/>
      </c>
      <c r="M180" s="11">
        <f>IF($A180="","",IF($J180="Yes",0,$L180*$F180))</f>
        <v/>
      </c>
      <c r="N180" s="11">
        <f>IF($A180="","",$K180-$M180)</f>
        <v/>
      </c>
      <c r="O180" s="12">
        <f>IF($A180="","",TEXT($B180,"yyyy-mm"))</f>
        <v/>
      </c>
    </row>
    <row r="181">
      <c r="A181" s="7" t="n"/>
      <c r="B181" s="8" t="n"/>
      <c r="C181" s="7" t="n"/>
      <c r="D181" s="7" t="n"/>
      <c r="E181" s="7" t="n"/>
      <c r="F181" s="9" t="n"/>
      <c r="G181" s="10" t="n"/>
      <c r="H181" s="10" t="n"/>
      <c r="I181" s="10" t="n"/>
      <c r="J181" s="7" t="n"/>
      <c r="K181" s="11">
        <f>IF($A181="","",IF($J181="Yes",-($H181+$I181),$G181-$H181-$I181))</f>
        <v/>
      </c>
      <c r="L181" s="11">
        <f>IF($A181="","",IFERROR(INDEX(SKUs!$D$5:$D$54,MATCH($E181,SKUs!$A$5:$A$54,0)),0))</f>
        <v/>
      </c>
      <c r="M181" s="11">
        <f>IF($A181="","",IF($J181="Yes",0,$L181*$F181))</f>
        <v/>
      </c>
      <c r="N181" s="11">
        <f>IF($A181="","",$K181-$M181)</f>
        <v/>
      </c>
      <c r="O181" s="12">
        <f>IF($A181="","",TEXT($B181,"yyyy-mm"))</f>
        <v/>
      </c>
    </row>
    <row r="182">
      <c r="A182" s="7" t="n"/>
      <c r="B182" s="8" t="n"/>
      <c r="C182" s="7" t="n"/>
      <c r="D182" s="7" t="n"/>
      <c r="E182" s="7" t="n"/>
      <c r="F182" s="9" t="n"/>
      <c r="G182" s="10" t="n"/>
      <c r="H182" s="10" t="n"/>
      <c r="I182" s="10" t="n"/>
      <c r="J182" s="7" t="n"/>
      <c r="K182" s="11">
        <f>IF($A182="","",IF($J182="Yes",-($H182+$I182),$G182-$H182-$I182))</f>
        <v/>
      </c>
      <c r="L182" s="11">
        <f>IF($A182="","",IFERROR(INDEX(SKUs!$D$5:$D$54,MATCH($E182,SKUs!$A$5:$A$54,0)),0))</f>
        <v/>
      </c>
      <c r="M182" s="11">
        <f>IF($A182="","",IF($J182="Yes",0,$L182*$F182))</f>
        <v/>
      </c>
      <c r="N182" s="11">
        <f>IF($A182="","",$K182-$M182)</f>
        <v/>
      </c>
      <c r="O182" s="12">
        <f>IF($A182="","",TEXT($B182,"yyyy-mm"))</f>
        <v/>
      </c>
    </row>
    <row r="183">
      <c r="A183" s="7" t="n"/>
      <c r="B183" s="8" t="n"/>
      <c r="C183" s="7" t="n"/>
      <c r="D183" s="7" t="n"/>
      <c r="E183" s="7" t="n"/>
      <c r="F183" s="9" t="n"/>
      <c r="G183" s="10" t="n"/>
      <c r="H183" s="10" t="n"/>
      <c r="I183" s="10" t="n"/>
      <c r="J183" s="7" t="n"/>
      <c r="K183" s="11">
        <f>IF($A183="","",IF($J183="Yes",-($H183+$I183),$G183-$H183-$I183))</f>
        <v/>
      </c>
      <c r="L183" s="11">
        <f>IF($A183="","",IFERROR(INDEX(SKUs!$D$5:$D$54,MATCH($E183,SKUs!$A$5:$A$54,0)),0))</f>
        <v/>
      </c>
      <c r="M183" s="11">
        <f>IF($A183="","",IF($J183="Yes",0,$L183*$F183))</f>
        <v/>
      </c>
      <c r="N183" s="11">
        <f>IF($A183="","",$K183-$M183)</f>
        <v/>
      </c>
      <c r="O183" s="12">
        <f>IF($A183="","",TEXT($B183,"yyyy-mm"))</f>
        <v/>
      </c>
    </row>
    <row r="184">
      <c r="A184" s="7" t="n"/>
      <c r="B184" s="8" t="n"/>
      <c r="C184" s="7" t="n"/>
      <c r="D184" s="7" t="n"/>
      <c r="E184" s="7" t="n"/>
      <c r="F184" s="9" t="n"/>
      <c r="G184" s="10" t="n"/>
      <c r="H184" s="10" t="n"/>
      <c r="I184" s="10" t="n"/>
      <c r="J184" s="7" t="n"/>
      <c r="K184" s="11">
        <f>IF($A184="","",IF($J184="Yes",-($H184+$I184),$G184-$H184-$I184))</f>
        <v/>
      </c>
      <c r="L184" s="11">
        <f>IF($A184="","",IFERROR(INDEX(SKUs!$D$5:$D$54,MATCH($E184,SKUs!$A$5:$A$54,0)),0))</f>
        <v/>
      </c>
      <c r="M184" s="11">
        <f>IF($A184="","",IF($J184="Yes",0,$L184*$F184))</f>
        <v/>
      </c>
      <c r="N184" s="11">
        <f>IF($A184="","",$K184-$M184)</f>
        <v/>
      </c>
      <c r="O184" s="12">
        <f>IF($A184="","",TEXT($B184,"yyyy-mm"))</f>
        <v/>
      </c>
    </row>
    <row r="185">
      <c r="A185" s="7" t="n"/>
      <c r="B185" s="8" t="n"/>
      <c r="C185" s="7" t="n"/>
      <c r="D185" s="7" t="n"/>
      <c r="E185" s="7" t="n"/>
      <c r="F185" s="9" t="n"/>
      <c r="G185" s="10" t="n"/>
      <c r="H185" s="10" t="n"/>
      <c r="I185" s="10" t="n"/>
      <c r="J185" s="7" t="n"/>
      <c r="K185" s="11">
        <f>IF($A185="","",IF($J185="Yes",-($H185+$I185),$G185-$H185-$I185))</f>
        <v/>
      </c>
      <c r="L185" s="11">
        <f>IF($A185="","",IFERROR(INDEX(SKUs!$D$5:$D$54,MATCH($E185,SKUs!$A$5:$A$54,0)),0))</f>
        <v/>
      </c>
      <c r="M185" s="11">
        <f>IF($A185="","",IF($J185="Yes",0,$L185*$F185))</f>
        <v/>
      </c>
      <c r="N185" s="11">
        <f>IF($A185="","",$K185-$M185)</f>
        <v/>
      </c>
      <c r="O185" s="12">
        <f>IF($A185="","",TEXT($B185,"yyyy-mm"))</f>
        <v/>
      </c>
    </row>
    <row r="186">
      <c r="A186" s="7" t="n"/>
      <c r="B186" s="8" t="n"/>
      <c r="C186" s="7" t="n"/>
      <c r="D186" s="7" t="n"/>
      <c r="E186" s="7" t="n"/>
      <c r="F186" s="9" t="n"/>
      <c r="G186" s="10" t="n"/>
      <c r="H186" s="10" t="n"/>
      <c r="I186" s="10" t="n"/>
      <c r="J186" s="7" t="n"/>
      <c r="K186" s="11">
        <f>IF($A186="","",IF($J186="Yes",-($H186+$I186),$G186-$H186-$I186))</f>
        <v/>
      </c>
      <c r="L186" s="11">
        <f>IF($A186="","",IFERROR(INDEX(SKUs!$D$5:$D$54,MATCH($E186,SKUs!$A$5:$A$54,0)),0))</f>
        <v/>
      </c>
      <c r="M186" s="11">
        <f>IF($A186="","",IF($J186="Yes",0,$L186*$F186))</f>
        <v/>
      </c>
      <c r="N186" s="11">
        <f>IF($A186="","",$K186-$M186)</f>
        <v/>
      </c>
      <c r="O186" s="12">
        <f>IF($A186="","",TEXT($B186,"yyyy-mm"))</f>
        <v/>
      </c>
    </row>
    <row r="187">
      <c r="A187" s="7" t="n"/>
      <c r="B187" s="8" t="n"/>
      <c r="C187" s="7" t="n"/>
      <c r="D187" s="7" t="n"/>
      <c r="E187" s="7" t="n"/>
      <c r="F187" s="9" t="n"/>
      <c r="G187" s="10" t="n"/>
      <c r="H187" s="10" t="n"/>
      <c r="I187" s="10" t="n"/>
      <c r="J187" s="7" t="n"/>
      <c r="K187" s="11">
        <f>IF($A187="","",IF($J187="Yes",-($H187+$I187),$G187-$H187-$I187))</f>
        <v/>
      </c>
      <c r="L187" s="11">
        <f>IF($A187="","",IFERROR(INDEX(SKUs!$D$5:$D$54,MATCH($E187,SKUs!$A$5:$A$54,0)),0))</f>
        <v/>
      </c>
      <c r="M187" s="11">
        <f>IF($A187="","",IF($J187="Yes",0,$L187*$F187))</f>
        <v/>
      </c>
      <c r="N187" s="11">
        <f>IF($A187="","",$K187-$M187)</f>
        <v/>
      </c>
      <c r="O187" s="12">
        <f>IF($A187="","",TEXT($B187,"yyyy-mm"))</f>
        <v/>
      </c>
    </row>
    <row r="188">
      <c r="A188" s="7" t="n"/>
      <c r="B188" s="8" t="n"/>
      <c r="C188" s="7" t="n"/>
      <c r="D188" s="7" t="n"/>
      <c r="E188" s="7" t="n"/>
      <c r="F188" s="9" t="n"/>
      <c r="G188" s="10" t="n"/>
      <c r="H188" s="10" t="n"/>
      <c r="I188" s="10" t="n"/>
      <c r="J188" s="7" t="n"/>
      <c r="K188" s="11">
        <f>IF($A188="","",IF($J188="Yes",-($H188+$I188),$G188-$H188-$I188))</f>
        <v/>
      </c>
      <c r="L188" s="11">
        <f>IF($A188="","",IFERROR(INDEX(SKUs!$D$5:$D$54,MATCH($E188,SKUs!$A$5:$A$54,0)),0))</f>
        <v/>
      </c>
      <c r="M188" s="11">
        <f>IF($A188="","",IF($J188="Yes",0,$L188*$F188))</f>
        <v/>
      </c>
      <c r="N188" s="11">
        <f>IF($A188="","",$K188-$M188)</f>
        <v/>
      </c>
      <c r="O188" s="12">
        <f>IF($A188="","",TEXT($B188,"yyyy-mm"))</f>
        <v/>
      </c>
    </row>
    <row r="189">
      <c r="A189" s="7" t="n"/>
      <c r="B189" s="8" t="n"/>
      <c r="C189" s="7" t="n"/>
      <c r="D189" s="7" t="n"/>
      <c r="E189" s="7" t="n"/>
      <c r="F189" s="9" t="n"/>
      <c r="G189" s="10" t="n"/>
      <c r="H189" s="10" t="n"/>
      <c r="I189" s="10" t="n"/>
      <c r="J189" s="7" t="n"/>
      <c r="K189" s="11">
        <f>IF($A189="","",IF($J189="Yes",-($H189+$I189),$G189-$H189-$I189))</f>
        <v/>
      </c>
      <c r="L189" s="11">
        <f>IF($A189="","",IFERROR(INDEX(SKUs!$D$5:$D$54,MATCH($E189,SKUs!$A$5:$A$54,0)),0))</f>
        <v/>
      </c>
      <c r="M189" s="11">
        <f>IF($A189="","",IF($J189="Yes",0,$L189*$F189))</f>
        <v/>
      </c>
      <c r="N189" s="11">
        <f>IF($A189="","",$K189-$M189)</f>
        <v/>
      </c>
      <c r="O189" s="12">
        <f>IF($A189="","",TEXT($B189,"yyyy-mm"))</f>
        <v/>
      </c>
    </row>
    <row r="190">
      <c r="A190" s="7" t="n"/>
      <c r="B190" s="8" t="n"/>
      <c r="C190" s="7" t="n"/>
      <c r="D190" s="7" t="n"/>
      <c r="E190" s="7" t="n"/>
      <c r="F190" s="9" t="n"/>
      <c r="G190" s="10" t="n"/>
      <c r="H190" s="10" t="n"/>
      <c r="I190" s="10" t="n"/>
      <c r="J190" s="7" t="n"/>
      <c r="K190" s="11">
        <f>IF($A190="","",IF($J190="Yes",-($H190+$I190),$G190-$H190-$I190))</f>
        <v/>
      </c>
      <c r="L190" s="11">
        <f>IF($A190="","",IFERROR(INDEX(SKUs!$D$5:$D$54,MATCH($E190,SKUs!$A$5:$A$54,0)),0))</f>
        <v/>
      </c>
      <c r="M190" s="11">
        <f>IF($A190="","",IF($J190="Yes",0,$L190*$F190))</f>
        <v/>
      </c>
      <c r="N190" s="11">
        <f>IF($A190="","",$K190-$M190)</f>
        <v/>
      </c>
      <c r="O190" s="12">
        <f>IF($A190="","",TEXT($B190,"yyyy-mm"))</f>
        <v/>
      </c>
    </row>
    <row r="191">
      <c r="A191" s="7" t="n"/>
      <c r="B191" s="8" t="n"/>
      <c r="C191" s="7" t="n"/>
      <c r="D191" s="7" t="n"/>
      <c r="E191" s="7" t="n"/>
      <c r="F191" s="9" t="n"/>
      <c r="G191" s="10" t="n"/>
      <c r="H191" s="10" t="n"/>
      <c r="I191" s="10" t="n"/>
      <c r="J191" s="7" t="n"/>
      <c r="K191" s="11">
        <f>IF($A191="","",IF($J191="Yes",-($H191+$I191),$G191-$H191-$I191))</f>
        <v/>
      </c>
      <c r="L191" s="11">
        <f>IF($A191="","",IFERROR(INDEX(SKUs!$D$5:$D$54,MATCH($E191,SKUs!$A$5:$A$54,0)),0))</f>
        <v/>
      </c>
      <c r="M191" s="11">
        <f>IF($A191="","",IF($J191="Yes",0,$L191*$F191))</f>
        <v/>
      </c>
      <c r="N191" s="11">
        <f>IF($A191="","",$K191-$M191)</f>
        <v/>
      </c>
      <c r="O191" s="12">
        <f>IF($A191="","",TEXT($B191,"yyyy-mm"))</f>
        <v/>
      </c>
    </row>
    <row r="192">
      <c r="A192" s="7" t="n"/>
      <c r="B192" s="8" t="n"/>
      <c r="C192" s="7" t="n"/>
      <c r="D192" s="7" t="n"/>
      <c r="E192" s="7" t="n"/>
      <c r="F192" s="9" t="n"/>
      <c r="G192" s="10" t="n"/>
      <c r="H192" s="10" t="n"/>
      <c r="I192" s="10" t="n"/>
      <c r="J192" s="7" t="n"/>
      <c r="K192" s="11">
        <f>IF($A192="","",IF($J192="Yes",-($H192+$I192),$G192-$H192-$I192))</f>
        <v/>
      </c>
      <c r="L192" s="11">
        <f>IF($A192="","",IFERROR(INDEX(SKUs!$D$5:$D$54,MATCH($E192,SKUs!$A$5:$A$54,0)),0))</f>
        <v/>
      </c>
      <c r="M192" s="11">
        <f>IF($A192="","",IF($J192="Yes",0,$L192*$F192))</f>
        <v/>
      </c>
      <c r="N192" s="11">
        <f>IF($A192="","",$K192-$M192)</f>
        <v/>
      </c>
      <c r="O192" s="12">
        <f>IF($A192="","",TEXT($B192,"yyyy-mm"))</f>
        <v/>
      </c>
    </row>
    <row r="193">
      <c r="A193" s="7" t="n"/>
      <c r="B193" s="8" t="n"/>
      <c r="C193" s="7" t="n"/>
      <c r="D193" s="7" t="n"/>
      <c r="E193" s="7" t="n"/>
      <c r="F193" s="9" t="n"/>
      <c r="G193" s="10" t="n"/>
      <c r="H193" s="10" t="n"/>
      <c r="I193" s="10" t="n"/>
      <c r="J193" s="7" t="n"/>
      <c r="K193" s="11">
        <f>IF($A193="","",IF($J193="Yes",-($H193+$I193),$G193-$H193-$I193))</f>
        <v/>
      </c>
      <c r="L193" s="11">
        <f>IF($A193="","",IFERROR(INDEX(SKUs!$D$5:$D$54,MATCH($E193,SKUs!$A$5:$A$54,0)),0))</f>
        <v/>
      </c>
      <c r="M193" s="11">
        <f>IF($A193="","",IF($J193="Yes",0,$L193*$F193))</f>
        <v/>
      </c>
      <c r="N193" s="11">
        <f>IF($A193="","",$K193-$M193)</f>
        <v/>
      </c>
      <c r="O193" s="12">
        <f>IF($A193="","",TEXT($B193,"yyyy-mm"))</f>
        <v/>
      </c>
    </row>
    <row r="194">
      <c r="A194" s="7" t="n"/>
      <c r="B194" s="8" t="n"/>
      <c r="C194" s="7" t="n"/>
      <c r="D194" s="7" t="n"/>
      <c r="E194" s="7" t="n"/>
      <c r="F194" s="9" t="n"/>
      <c r="G194" s="10" t="n"/>
      <c r="H194" s="10" t="n"/>
      <c r="I194" s="10" t="n"/>
      <c r="J194" s="7" t="n"/>
      <c r="K194" s="11">
        <f>IF($A194="","",IF($J194="Yes",-($H194+$I194),$G194-$H194-$I194))</f>
        <v/>
      </c>
      <c r="L194" s="11">
        <f>IF($A194="","",IFERROR(INDEX(SKUs!$D$5:$D$54,MATCH($E194,SKUs!$A$5:$A$54,0)),0))</f>
        <v/>
      </c>
      <c r="M194" s="11">
        <f>IF($A194="","",IF($J194="Yes",0,$L194*$F194))</f>
        <v/>
      </c>
      <c r="N194" s="11">
        <f>IF($A194="","",$K194-$M194)</f>
        <v/>
      </c>
      <c r="O194" s="12">
        <f>IF($A194="","",TEXT($B194,"yyyy-mm"))</f>
        <v/>
      </c>
    </row>
    <row r="195">
      <c r="A195" s="7" t="n"/>
      <c r="B195" s="8" t="n"/>
      <c r="C195" s="7" t="n"/>
      <c r="D195" s="7" t="n"/>
      <c r="E195" s="7" t="n"/>
      <c r="F195" s="9" t="n"/>
      <c r="G195" s="10" t="n"/>
      <c r="H195" s="10" t="n"/>
      <c r="I195" s="10" t="n"/>
      <c r="J195" s="7" t="n"/>
      <c r="K195" s="11">
        <f>IF($A195="","",IF($J195="Yes",-($H195+$I195),$G195-$H195-$I195))</f>
        <v/>
      </c>
      <c r="L195" s="11">
        <f>IF($A195="","",IFERROR(INDEX(SKUs!$D$5:$D$54,MATCH($E195,SKUs!$A$5:$A$54,0)),0))</f>
        <v/>
      </c>
      <c r="M195" s="11">
        <f>IF($A195="","",IF($J195="Yes",0,$L195*$F195))</f>
        <v/>
      </c>
      <c r="N195" s="11">
        <f>IF($A195="","",$K195-$M195)</f>
        <v/>
      </c>
      <c r="O195" s="12">
        <f>IF($A195="","",TEXT($B195,"yyyy-mm"))</f>
        <v/>
      </c>
    </row>
    <row r="196">
      <c r="A196" s="7" t="n"/>
      <c r="B196" s="8" t="n"/>
      <c r="C196" s="7" t="n"/>
      <c r="D196" s="7" t="n"/>
      <c r="E196" s="7" t="n"/>
      <c r="F196" s="9" t="n"/>
      <c r="G196" s="10" t="n"/>
      <c r="H196" s="10" t="n"/>
      <c r="I196" s="10" t="n"/>
      <c r="J196" s="7" t="n"/>
      <c r="K196" s="11">
        <f>IF($A196="","",IF($J196="Yes",-($H196+$I196),$G196-$H196-$I196))</f>
        <v/>
      </c>
      <c r="L196" s="11">
        <f>IF($A196="","",IFERROR(INDEX(SKUs!$D$5:$D$54,MATCH($E196,SKUs!$A$5:$A$54,0)),0))</f>
        <v/>
      </c>
      <c r="M196" s="11">
        <f>IF($A196="","",IF($J196="Yes",0,$L196*$F196))</f>
        <v/>
      </c>
      <c r="N196" s="11">
        <f>IF($A196="","",$K196-$M196)</f>
        <v/>
      </c>
      <c r="O196" s="12">
        <f>IF($A196="","",TEXT($B196,"yyyy-mm"))</f>
        <v/>
      </c>
    </row>
    <row r="197">
      <c r="A197" s="7" t="n"/>
      <c r="B197" s="8" t="n"/>
      <c r="C197" s="7" t="n"/>
      <c r="D197" s="7" t="n"/>
      <c r="E197" s="7" t="n"/>
      <c r="F197" s="9" t="n"/>
      <c r="G197" s="10" t="n"/>
      <c r="H197" s="10" t="n"/>
      <c r="I197" s="10" t="n"/>
      <c r="J197" s="7" t="n"/>
      <c r="K197" s="11">
        <f>IF($A197="","",IF($J197="Yes",-($H197+$I197),$G197-$H197-$I197))</f>
        <v/>
      </c>
      <c r="L197" s="11">
        <f>IF($A197="","",IFERROR(INDEX(SKUs!$D$5:$D$54,MATCH($E197,SKUs!$A$5:$A$54,0)),0))</f>
        <v/>
      </c>
      <c r="M197" s="11">
        <f>IF($A197="","",IF($J197="Yes",0,$L197*$F197))</f>
        <v/>
      </c>
      <c r="N197" s="11">
        <f>IF($A197="","",$K197-$M197)</f>
        <v/>
      </c>
      <c r="O197" s="12">
        <f>IF($A197="","",TEXT($B197,"yyyy-mm"))</f>
        <v/>
      </c>
    </row>
    <row r="198">
      <c r="A198" s="7" t="n"/>
      <c r="B198" s="8" t="n"/>
      <c r="C198" s="7" t="n"/>
      <c r="D198" s="7" t="n"/>
      <c r="E198" s="7" t="n"/>
      <c r="F198" s="9" t="n"/>
      <c r="G198" s="10" t="n"/>
      <c r="H198" s="10" t="n"/>
      <c r="I198" s="10" t="n"/>
      <c r="J198" s="7" t="n"/>
      <c r="K198" s="11">
        <f>IF($A198="","",IF($J198="Yes",-($H198+$I198),$G198-$H198-$I198))</f>
        <v/>
      </c>
      <c r="L198" s="11">
        <f>IF($A198="","",IFERROR(INDEX(SKUs!$D$5:$D$54,MATCH($E198,SKUs!$A$5:$A$54,0)),0))</f>
        <v/>
      </c>
      <c r="M198" s="11">
        <f>IF($A198="","",IF($J198="Yes",0,$L198*$F198))</f>
        <v/>
      </c>
      <c r="N198" s="11">
        <f>IF($A198="","",$K198-$M198)</f>
        <v/>
      </c>
      <c r="O198" s="12">
        <f>IF($A198="","",TEXT($B198,"yyyy-mm"))</f>
        <v/>
      </c>
    </row>
    <row r="199">
      <c r="A199" s="7" t="n"/>
      <c r="B199" s="8" t="n"/>
      <c r="C199" s="7" t="n"/>
      <c r="D199" s="7" t="n"/>
      <c r="E199" s="7" t="n"/>
      <c r="F199" s="9" t="n"/>
      <c r="G199" s="10" t="n"/>
      <c r="H199" s="10" t="n"/>
      <c r="I199" s="10" t="n"/>
      <c r="J199" s="7" t="n"/>
      <c r="K199" s="11">
        <f>IF($A199="","",IF($J199="Yes",-($H199+$I199),$G199-$H199-$I199))</f>
        <v/>
      </c>
      <c r="L199" s="11">
        <f>IF($A199="","",IFERROR(INDEX(SKUs!$D$5:$D$54,MATCH($E199,SKUs!$A$5:$A$54,0)),0))</f>
        <v/>
      </c>
      <c r="M199" s="11">
        <f>IF($A199="","",IF($J199="Yes",0,$L199*$F199))</f>
        <v/>
      </c>
      <c r="N199" s="11">
        <f>IF($A199="","",$K199-$M199)</f>
        <v/>
      </c>
      <c r="O199" s="12">
        <f>IF($A199="","",TEXT($B199,"yyyy-mm"))</f>
        <v/>
      </c>
    </row>
    <row r="200">
      <c r="A200" s="7" t="n"/>
      <c r="B200" s="8" t="n"/>
      <c r="C200" s="7" t="n"/>
      <c r="D200" s="7" t="n"/>
      <c r="E200" s="7" t="n"/>
      <c r="F200" s="9" t="n"/>
      <c r="G200" s="10" t="n"/>
      <c r="H200" s="10" t="n"/>
      <c r="I200" s="10" t="n"/>
      <c r="J200" s="7" t="n"/>
      <c r="K200" s="11">
        <f>IF($A200="","",IF($J200="Yes",-($H200+$I200),$G200-$H200-$I200))</f>
        <v/>
      </c>
      <c r="L200" s="11">
        <f>IF($A200="","",IFERROR(INDEX(SKUs!$D$5:$D$54,MATCH($E200,SKUs!$A$5:$A$54,0)),0))</f>
        <v/>
      </c>
      <c r="M200" s="11">
        <f>IF($A200="","",IF($J200="Yes",0,$L200*$F200))</f>
        <v/>
      </c>
      <c r="N200" s="11">
        <f>IF($A200="","",$K200-$M200)</f>
        <v/>
      </c>
      <c r="O200" s="12">
        <f>IF($A200="","",TEXT($B200,"yyyy-mm"))</f>
        <v/>
      </c>
    </row>
    <row r="201">
      <c r="A201" s="7" t="n"/>
      <c r="B201" s="8" t="n"/>
      <c r="C201" s="7" t="n"/>
      <c r="D201" s="7" t="n"/>
      <c r="E201" s="7" t="n"/>
      <c r="F201" s="9" t="n"/>
      <c r="G201" s="10" t="n"/>
      <c r="H201" s="10" t="n"/>
      <c r="I201" s="10" t="n"/>
      <c r="J201" s="7" t="n"/>
      <c r="K201" s="11">
        <f>IF($A201="","",IF($J201="Yes",-($H201+$I201),$G201-$H201-$I201))</f>
        <v/>
      </c>
      <c r="L201" s="11">
        <f>IF($A201="","",IFERROR(INDEX(SKUs!$D$5:$D$54,MATCH($E201,SKUs!$A$5:$A$54,0)),0))</f>
        <v/>
      </c>
      <c r="M201" s="11">
        <f>IF($A201="","",IF($J201="Yes",0,$L201*$F201))</f>
        <v/>
      </c>
      <c r="N201" s="11">
        <f>IF($A201="","",$K201-$M201)</f>
        <v/>
      </c>
      <c r="O201" s="12">
        <f>IF($A201="","",TEXT($B201,"yyyy-mm"))</f>
        <v/>
      </c>
    </row>
    <row r="202">
      <c r="A202" s="7" t="n"/>
      <c r="B202" s="8" t="n"/>
      <c r="C202" s="7" t="n"/>
      <c r="D202" s="7" t="n"/>
      <c r="E202" s="7" t="n"/>
      <c r="F202" s="9" t="n"/>
      <c r="G202" s="10" t="n"/>
      <c r="H202" s="10" t="n"/>
      <c r="I202" s="10" t="n"/>
      <c r="J202" s="7" t="n"/>
      <c r="K202" s="11">
        <f>IF($A202="","",IF($J202="Yes",-($H202+$I202),$G202-$H202-$I202))</f>
        <v/>
      </c>
      <c r="L202" s="11">
        <f>IF($A202="","",IFERROR(INDEX(SKUs!$D$5:$D$54,MATCH($E202,SKUs!$A$5:$A$54,0)),0))</f>
        <v/>
      </c>
      <c r="M202" s="11">
        <f>IF($A202="","",IF($J202="Yes",0,$L202*$F202))</f>
        <v/>
      </c>
      <c r="N202" s="11">
        <f>IF($A202="","",$K202-$M202)</f>
        <v/>
      </c>
      <c r="O202" s="12">
        <f>IF($A202="","",TEXT($B202,"yyyy-mm"))</f>
        <v/>
      </c>
    </row>
    <row r="203">
      <c r="A203" s="7" t="n"/>
      <c r="B203" s="8" t="n"/>
      <c r="C203" s="7" t="n"/>
      <c r="D203" s="7" t="n"/>
      <c r="E203" s="7" t="n"/>
      <c r="F203" s="9" t="n"/>
      <c r="G203" s="10" t="n"/>
      <c r="H203" s="10" t="n"/>
      <c r="I203" s="10" t="n"/>
      <c r="J203" s="7" t="n"/>
      <c r="K203" s="11">
        <f>IF($A203="","",IF($J203="Yes",-($H203+$I203),$G203-$H203-$I203))</f>
        <v/>
      </c>
      <c r="L203" s="11">
        <f>IF($A203="","",IFERROR(INDEX(SKUs!$D$5:$D$54,MATCH($E203,SKUs!$A$5:$A$54,0)),0))</f>
        <v/>
      </c>
      <c r="M203" s="11">
        <f>IF($A203="","",IF($J203="Yes",0,$L203*$F203))</f>
        <v/>
      </c>
      <c r="N203" s="11">
        <f>IF($A203="","",$K203-$M203)</f>
        <v/>
      </c>
      <c r="O203" s="12">
        <f>IF($A203="","",TEXT($B203,"yyyy-mm"))</f>
        <v/>
      </c>
    </row>
    <row r="204">
      <c r="A204" s="7" t="n"/>
      <c r="B204" s="8" t="n"/>
      <c r="C204" s="7" t="n"/>
      <c r="D204" s="7" t="n"/>
      <c r="E204" s="7" t="n"/>
      <c r="F204" s="9" t="n"/>
      <c r="G204" s="10" t="n"/>
      <c r="H204" s="10" t="n"/>
      <c r="I204" s="10" t="n"/>
      <c r="J204" s="7" t="n"/>
      <c r="K204" s="11">
        <f>IF($A204="","",IF($J204="Yes",-($H204+$I204),$G204-$H204-$I204))</f>
        <v/>
      </c>
      <c r="L204" s="11">
        <f>IF($A204="","",IFERROR(INDEX(SKUs!$D$5:$D$54,MATCH($E204,SKUs!$A$5:$A$54,0)),0))</f>
        <v/>
      </c>
      <c r="M204" s="11">
        <f>IF($A204="","",IF($J204="Yes",0,$L204*$F204))</f>
        <v/>
      </c>
      <c r="N204" s="11">
        <f>IF($A204="","",$K204-$M204)</f>
        <v/>
      </c>
      <c r="O204" s="12">
        <f>IF($A204="","",TEXT($B204,"yyyy-mm"))</f>
        <v/>
      </c>
    </row>
  </sheetData>
  <dataValidations count="1">
    <dataValidation sqref="J5:J204" showDropDown="0" showInputMessage="0" showErrorMessage="0" allowBlank="1" promptTitle="Returned" prompt="Yes if the customer sent it back. The fee and outbound shipping stay charged."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54"/>
  <sheetViews>
    <sheetView workbookViewId="0">
      <pane ySplit="4" topLeftCell="A5" activePane="bottomLeft" state="frozen"/>
      <selection pane="bottomLeft" activeCell="A1" sqref="A1"/>
    </sheetView>
  </sheetViews>
  <sheetFormatPr baseColWidth="8" defaultRowHeight="15"/>
  <cols>
    <col width="15" customWidth="1" min="1" max="1"/>
    <col width="14" customWidth="1" min="2" max="2"/>
    <col width="20" customWidth="1" min="3" max="3"/>
    <col width="11" customWidth="1" min="4" max="4"/>
    <col width="11" customWidth="1" min="5" max="5"/>
    <col width="13" customWidth="1" min="6" max="6"/>
    <col width="14" customWidth="1" min="7" max="7"/>
    <col width="15" customWidth="1" min="8" max="8"/>
    <col width="12" customWidth="1" min="9" max="9"/>
    <col width="13" customWidth="1" min="10" max="10"/>
    <col width="12" customWidth="1" min="11" max="11"/>
    <col width="26" customWidth="1" min="12" max="12"/>
  </cols>
  <sheetData>
    <row r="1">
      <c r="A1" s="1" t="inlineStr">
        <is>
          <t>SKUs</t>
        </is>
      </c>
    </row>
    <row r="2">
      <c r="A2" s="2" t="inlineStr">
        <is>
          <t>Product reference. Type A-D; E onwards is the all-time picture from Orders.</t>
        </is>
      </c>
    </row>
    <row r="4">
      <c r="A4" s="6" t="inlineStr">
        <is>
          <t>SKU</t>
        </is>
      </c>
      <c r="B4" s="6" t="inlineStr">
        <is>
          <t>Category</t>
        </is>
      </c>
      <c r="C4" s="6" t="inlineStr">
        <is>
          <t>Supplier</t>
        </is>
      </c>
      <c r="D4" s="6" t="inlineStr">
        <is>
          <t>Unit cost</t>
        </is>
      </c>
      <c r="E4" s="6" t="inlineStr">
        <is>
          <t>Lines sold</t>
        </is>
      </c>
      <c r="F4" s="6" t="inlineStr">
        <is>
          <t>Gross</t>
        </is>
      </c>
      <c r="G4" s="6" t="inlineStr">
        <is>
          <t>Net after fees</t>
        </is>
      </c>
      <c r="H4" s="6" t="inlineStr">
        <is>
          <t>Avg net per line</t>
        </is>
      </c>
      <c r="I4" s="6" t="inlineStr">
        <is>
          <t>Return rate</t>
        </is>
      </c>
      <c r="J4" s="6" t="inlineStr">
        <is>
          <t>Contribution</t>
        </is>
      </c>
      <c r="K4" s="6" t="inlineStr">
        <is>
          <t>Net margin %</t>
        </is>
      </c>
      <c r="L4" s="6" t="inlineStr">
        <is>
          <t>Flag</t>
        </is>
      </c>
    </row>
    <row r="5">
      <c r="A5" s="7" t="inlineStr">
        <is>
          <t>TSH-BLK-M</t>
        </is>
      </c>
      <c r="B5" s="7" t="inlineStr">
        <is>
          <t>Apparel</t>
        </is>
      </c>
      <c r="C5" s="7" t="inlineStr">
        <is>
          <t>Northwind Textiles</t>
        </is>
      </c>
      <c r="D5" s="10" t="n">
        <v>11.4</v>
      </c>
      <c r="E5" s="13">
        <f>IF($A5="","",COUNTIFS(Orders!$E$5:$E$204,$A5))</f>
        <v/>
      </c>
      <c r="F5" s="11">
        <f>IF($A5="","",SUMIFS(Orders!$G$5:$G$204,Orders!$E$5:$E$204,$A5))</f>
        <v/>
      </c>
      <c r="G5" s="11">
        <f>IF($A5="","",SUMIFS(Orders!$K$5:$K$204,Orders!$E$5:$E$204,$A5))</f>
        <v/>
      </c>
      <c r="H5" s="11">
        <f>IF($A5="","",IFERROR(SUMIFS(Orders!$K$5:$K$204,Orders!$E$5:$E$204,$A5)/COUNTIFS(Orders!$E$5:$E$204,$A5),0))</f>
        <v/>
      </c>
      <c r="I5" s="14">
        <f>IF($A5="","",IFERROR(COUNTIFS(Orders!$E$5:$E$204,$A5,Orders!$J$5:$J$204,"Yes")/COUNTIFS(Orders!$E$5:$E$204,$A5),0))</f>
        <v/>
      </c>
      <c r="J5" s="11">
        <f>IF($A5="","",SUMIFS(Orders!$N$5:$N$204,Orders!$E$5:$E$204,$A5))</f>
        <v/>
      </c>
      <c r="K5" s="14">
        <f>IF($A5="","",IFERROR($J5/$F5,0))</f>
        <v/>
      </c>
      <c r="L5" s="12">
        <f>IF($A5="","",IF($E5=0,"No sales yet",IF($J5&lt;0,"Loss-making",IF($I5&gt;0.15,"Check sizing / description",""))))</f>
        <v/>
      </c>
    </row>
    <row r="6">
      <c r="A6" s="7" t="inlineStr">
        <is>
          <t>TSH-BLK-L</t>
        </is>
      </c>
      <c r="B6" s="7" t="inlineStr">
        <is>
          <t>Apparel</t>
        </is>
      </c>
      <c r="C6" s="7" t="inlineStr">
        <is>
          <t>Northwind Textiles</t>
        </is>
      </c>
      <c r="D6" s="10" t="n">
        <v>11.4</v>
      </c>
      <c r="E6" s="13">
        <f>IF($A6="","",COUNTIFS(Orders!$E$5:$E$204,$A6))</f>
        <v/>
      </c>
      <c r="F6" s="11">
        <f>IF($A6="","",SUMIFS(Orders!$G$5:$G$204,Orders!$E$5:$E$204,$A6))</f>
        <v/>
      </c>
      <c r="G6" s="11">
        <f>IF($A6="","",SUMIFS(Orders!$K$5:$K$204,Orders!$E$5:$E$204,$A6))</f>
        <v/>
      </c>
      <c r="H6" s="11">
        <f>IF($A6="","",IFERROR(SUMIFS(Orders!$K$5:$K$204,Orders!$E$5:$E$204,$A6)/COUNTIFS(Orders!$E$5:$E$204,$A6),0))</f>
        <v/>
      </c>
      <c r="I6" s="14">
        <f>IF($A6="","",IFERROR(COUNTIFS(Orders!$E$5:$E$204,$A6,Orders!$J$5:$J$204,"Yes")/COUNTIFS(Orders!$E$5:$E$204,$A6),0))</f>
        <v/>
      </c>
      <c r="J6" s="11">
        <f>IF($A6="","",SUMIFS(Orders!$N$5:$N$204,Orders!$E$5:$E$204,$A6))</f>
        <v/>
      </c>
      <c r="K6" s="14">
        <f>IF($A6="","",IFERROR($J6/$F6,0))</f>
        <v/>
      </c>
      <c r="L6" s="12">
        <f>IF($A6="","",IF($E6=0,"No sales yet",IF($J6&lt;0,"Loss-making",IF($I6&gt;0.15,"Check sizing / description",""))))</f>
        <v/>
      </c>
    </row>
    <row r="7">
      <c r="A7" s="7" t="inlineStr">
        <is>
          <t>MUG-CER</t>
        </is>
      </c>
      <c r="B7" s="7" t="inlineStr">
        <is>
          <t>Homeware</t>
        </is>
      </c>
      <c r="C7" s="7" t="inlineStr">
        <is>
          <t>Ceramica Lda</t>
        </is>
      </c>
      <c r="D7" s="10" t="n">
        <v>4.1</v>
      </c>
      <c r="E7" s="13">
        <f>IF($A7="","",COUNTIFS(Orders!$E$5:$E$204,$A7))</f>
        <v/>
      </c>
      <c r="F7" s="11">
        <f>IF($A7="","",SUMIFS(Orders!$G$5:$G$204,Orders!$E$5:$E$204,$A7))</f>
        <v/>
      </c>
      <c r="G7" s="11">
        <f>IF($A7="","",SUMIFS(Orders!$K$5:$K$204,Orders!$E$5:$E$204,$A7))</f>
        <v/>
      </c>
      <c r="H7" s="11">
        <f>IF($A7="","",IFERROR(SUMIFS(Orders!$K$5:$K$204,Orders!$E$5:$E$204,$A7)/COUNTIFS(Orders!$E$5:$E$204,$A7),0))</f>
        <v/>
      </c>
      <c r="I7" s="14">
        <f>IF($A7="","",IFERROR(COUNTIFS(Orders!$E$5:$E$204,$A7,Orders!$J$5:$J$204,"Yes")/COUNTIFS(Orders!$E$5:$E$204,$A7),0))</f>
        <v/>
      </c>
      <c r="J7" s="11">
        <f>IF($A7="","",SUMIFS(Orders!$N$5:$N$204,Orders!$E$5:$E$204,$A7))</f>
        <v/>
      </c>
      <c r="K7" s="14">
        <f>IF($A7="","",IFERROR($J7/$F7,0))</f>
        <v/>
      </c>
      <c r="L7" s="12">
        <f>IF($A7="","",IF($E7=0,"No sales yet",IF($J7&lt;0,"Loss-making",IF($I7&gt;0.15,"Check sizing / description",""))))</f>
        <v/>
      </c>
    </row>
    <row r="8">
      <c r="A8" s="7" t="inlineStr">
        <is>
          <t>HDY-GRY-S</t>
        </is>
      </c>
      <c r="B8" s="7" t="inlineStr">
        <is>
          <t>Apparel</t>
        </is>
      </c>
      <c r="C8" s="7" t="inlineStr">
        <is>
          <t>Northwind Textiles</t>
        </is>
      </c>
      <c r="D8" s="10" t="n">
        <v>21.8</v>
      </c>
      <c r="E8" s="13">
        <f>IF($A8="","",COUNTIFS(Orders!$E$5:$E$204,$A8))</f>
        <v/>
      </c>
      <c r="F8" s="11">
        <f>IF($A8="","",SUMIFS(Orders!$G$5:$G$204,Orders!$E$5:$E$204,$A8))</f>
        <v/>
      </c>
      <c r="G8" s="11">
        <f>IF($A8="","",SUMIFS(Orders!$K$5:$K$204,Orders!$E$5:$E$204,$A8))</f>
        <v/>
      </c>
      <c r="H8" s="11">
        <f>IF($A8="","",IFERROR(SUMIFS(Orders!$K$5:$K$204,Orders!$E$5:$E$204,$A8)/COUNTIFS(Orders!$E$5:$E$204,$A8),0))</f>
        <v/>
      </c>
      <c r="I8" s="14">
        <f>IF($A8="","",IFERROR(COUNTIFS(Orders!$E$5:$E$204,$A8,Orders!$J$5:$J$204,"Yes")/COUNTIFS(Orders!$E$5:$E$204,$A8),0))</f>
        <v/>
      </c>
      <c r="J8" s="11">
        <f>IF($A8="","",SUMIFS(Orders!$N$5:$N$204,Orders!$E$5:$E$204,$A8))</f>
        <v/>
      </c>
      <c r="K8" s="14">
        <f>IF($A8="","",IFERROR($J8/$F8,0))</f>
        <v/>
      </c>
      <c r="L8" s="12">
        <f>IF($A8="","",IF($E8=0,"No sales yet",IF($J8&lt;0,"Loss-making",IF($I8&gt;0.15,"Check sizing / description",""))))</f>
        <v/>
      </c>
    </row>
    <row r="9">
      <c r="A9" s="7" t="n"/>
      <c r="B9" s="7" t="n"/>
      <c r="C9" s="7" t="n"/>
      <c r="D9" s="10" t="n"/>
      <c r="E9" s="13">
        <f>IF($A9="","",COUNTIFS(Orders!$E$5:$E$204,$A9))</f>
        <v/>
      </c>
      <c r="F9" s="11">
        <f>IF($A9="","",SUMIFS(Orders!$G$5:$G$204,Orders!$E$5:$E$204,$A9))</f>
        <v/>
      </c>
      <c r="G9" s="11">
        <f>IF($A9="","",SUMIFS(Orders!$K$5:$K$204,Orders!$E$5:$E$204,$A9))</f>
        <v/>
      </c>
      <c r="H9" s="11">
        <f>IF($A9="","",IFERROR(SUMIFS(Orders!$K$5:$K$204,Orders!$E$5:$E$204,$A9)/COUNTIFS(Orders!$E$5:$E$204,$A9),0))</f>
        <v/>
      </c>
      <c r="I9" s="14">
        <f>IF($A9="","",IFERROR(COUNTIFS(Orders!$E$5:$E$204,$A9,Orders!$J$5:$J$204,"Yes")/COUNTIFS(Orders!$E$5:$E$204,$A9),0))</f>
        <v/>
      </c>
      <c r="J9" s="11">
        <f>IF($A9="","",SUMIFS(Orders!$N$5:$N$204,Orders!$E$5:$E$204,$A9))</f>
        <v/>
      </c>
      <c r="K9" s="14">
        <f>IF($A9="","",IFERROR($J9/$F9,0))</f>
        <v/>
      </c>
      <c r="L9" s="12">
        <f>IF($A9="","",IF($E9=0,"No sales yet",IF($J9&lt;0,"Loss-making",IF($I9&gt;0.15,"Check sizing / description",""))))</f>
        <v/>
      </c>
    </row>
    <row r="10">
      <c r="A10" s="7" t="n"/>
      <c r="B10" s="7" t="n"/>
      <c r="C10" s="7" t="n"/>
      <c r="D10" s="10" t="n"/>
      <c r="E10" s="13">
        <f>IF($A10="","",COUNTIFS(Orders!$E$5:$E$204,$A10))</f>
        <v/>
      </c>
      <c r="F10" s="11">
        <f>IF($A10="","",SUMIFS(Orders!$G$5:$G$204,Orders!$E$5:$E$204,$A10))</f>
        <v/>
      </c>
      <c r="G10" s="11">
        <f>IF($A10="","",SUMIFS(Orders!$K$5:$K$204,Orders!$E$5:$E$204,$A10))</f>
        <v/>
      </c>
      <c r="H10" s="11">
        <f>IF($A10="","",IFERROR(SUMIFS(Orders!$K$5:$K$204,Orders!$E$5:$E$204,$A10)/COUNTIFS(Orders!$E$5:$E$204,$A10),0))</f>
        <v/>
      </c>
      <c r="I10" s="14">
        <f>IF($A10="","",IFERROR(COUNTIFS(Orders!$E$5:$E$204,$A10,Orders!$J$5:$J$204,"Yes")/COUNTIFS(Orders!$E$5:$E$204,$A10),0))</f>
        <v/>
      </c>
      <c r="J10" s="11">
        <f>IF($A10="","",SUMIFS(Orders!$N$5:$N$204,Orders!$E$5:$E$204,$A10))</f>
        <v/>
      </c>
      <c r="K10" s="14">
        <f>IF($A10="","",IFERROR($J10/$F10,0))</f>
        <v/>
      </c>
      <c r="L10" s="12">
        <f>IF($A10="","",IF($E10=0,"No sales yet",IF($J10&lt;0,"Loss-making",IF($I10&gt;0.15,"Check sizing / description",""))))</f>
        <v/>
      </c>
    </row>
    <row r="11">
      <c r="A11" s="7" t="n"/>
      <c r="B11" s="7" t="n"/>
      <c r="C11" s="7" t="n"/>
      <c r="D11" s="10" t="n"/>
      <c r="E11" s="13">
        <f>IF($A11="","",COUNTIFS(Orders!$E$5:$E$204,$A11))</f>
        <v/>
      </c>
      <c r="F11" s="11">
        <f>IF($A11="","",SUMIFS(Orders!$G$5:$G$204,Orders!$E$5:$E$204,$A11))</f>
        <v/>
      </c>
      <c r="G11" s="11">
        <f>IF($A11="","",SUMIFS(Orders!$K$5:$K$204,Orders!$E$5:$E$204,$A11))</f>
        <v/>
      </c>
      <c r="H11" s="11">
        <f>IF($A11="","",IFERROR(SUMIFS(Orders!$K$5:$K$204,Orders!$E$5:$E$204,$A11)/COUNTIFS(Orders!$E$5:$E$204,$A11),0))</f>
        <v/>
      </c>
      <c r="I11" s="14">
        <f>IF($A11="","",IFERROR(COUNTIFS(Orders!$E$5:$E$204,$A11,Orders!$J$5:$J$204,"Yes")/COUNTIFS(Orders!$E$5:$E$204,$A11),0))</f>
        <v/>
      </c>
      <c r="J11" s="11">
        <f>IF($A11="","",SUMIFS(Orders!$N$5:$N$204,Orders!$E$5:$E$204,$A11))</f>
        <v/>
      </c>
      <c r="K11" s="14">
        <f>IF($A11="","",IFERROR($J11/$F11,0))</f>
        <v/>
      </c>
      <c r="L11" s="12">
        <f>IF($A11="","",IF($E11=0,"No sales yet",IF($J11&lt;0,"Loss-making",IF($I11&gt;0.15,"Check sizing / description",""))))</f>
        <v/>
      </c>
    </row>
    <row r="12">
      <c r="A12" s="7" t="n"/>
      <c r="B12" s="7" t="n"/>
      <c r="C12" s="7" t="n"/>
      <c r="D12" s="10" t="n"/>
      <c r="E12" s="13">
        <f>IF($A12="","",COUNTIFS(Orders!$E$5:$E$204,$A12))</f>
        <v/>
      </c>
      <c r="F12" s="11">
        <f>IF($A12="","",SUMIFS(Orders!$G$5:$G$204,Orders!$E$5:$E$204,$A12))</f>
        <v/>
      </c>
      <c r="G12" s="11">
        <f>IF($A12="","",SUMIFS(Orders!$K$5:$K$204,Orders!$E$5:$E$204,$A12))</f>
        <v/>
      </c>
      <c r="H12" s="11">
        <f>IF($A12="","",IFERROR(SUMIFS(Orders!$K$5:$K$204,Orders!$E$5:$E$204,$A12)/COUNTIFS(Orders!$E$5:$E$204,$A12),0))</f>
        <v/>
      </c>
      <c r="I12" s="14">
        <f>IF($A12="","",IFERROR(COUNTIFS(Orders!$E$5:$E$204,$A12,Orders!$J$5:$J$204,"Yes")/COUNTIFS(Orders!$E$5:$E$204,$A12),0))</f>
        <v/>
      </c>
      <c r="J12" s="11">
        <f>IF($A12="","",SUMIFS(Orders!$N$5:$N$204,Orders!$E$5:$E$204,$A12))</f>
        <v/>
      </c>
      <c r="K12" s="14">
        <f>IF($A12="","",IFERROR($J12/$F12,0))</f>
        <v/>
      </c>
      <c r="L12" s="12">
        <f>IF($A12="","",IF($E12=0,"No sales yet",IF($J12&lt;0,"Loss-making",IF($I12&gt;0.15,"Check sizing / description",""))))</f>
        <v/>
      </c>
    </row>
    <row r="13">
      <c r="A13" s="7" t="n"/>
      <c r="B13" s="7" t="n"/>
      <c r="C13" s="7" t="n"/>
      <c r="D13" s="10" t="n"/>
      <c r="E13" s="13">
        <f>IF($A13="","",COUNTIFS(Orders!$E$5:$E$204,$A13))</f>
        <v/>
      </c>
      <c r="F13" s="11">
        <f>IF($A13="","",SUMIFS(Orders!$G$5:$G$204,Orders!$E$5:$E$204,$A13))</f>
        <v/>
      </c>
      <c r="G13" s="11">
        <f>IF($A13="","",SUMIFS(Orders!$K$5:$K$204,Orders!$E$5:$E$204,$A13))</f>
        <v/>
      </c>
      <c r="H13" s="11">
        <f>IF($A13="","",IFERROR(SUMIFS(Orders!$K$5:$K$204,Orders!$E$5:$E$204,$A13)/COUNTIFS(Orders!$E$5:$E$204,$A13),0))</f>
        <v/>
      </c>
      <c r="I13" s="14">
        <f>IF($A13="","",IFERROR(COUNTIFS(Orders!$E$5:$E$204,$A13,Orders!$J$5:$J$204,"Yes")/COUNTIFS(Orders!$E$5:$E$204,$A13),0))</f>
        <v/>
      </c>
      <c r="J13" s="11">
        <f>IF($A13="","",SUMIFS(Orders!$N$5:$N$204,Orders!$E$5:$E$204,$A13))</f>
        <v/>
      </c>
      <c r="K13" s="14">
        <f>IF($A13="","",IFERROR($J13/$F13,0))</f>
        <v/>
      </c>
      <c r="L13" s="12">
        <f>IF($A13="","",IF($E13=0,"No sales yet",IF($J13&lt;0,"Loss-making",IF($I13&gt;0.15,"Check sizing / description",""))))</f>
        <v/>
      </c>
    </row>
    <row r="14">
      <c r="A14" s="7" t="n"/>
      <c r="B14" s="7" t="n"/>
      <c r="C14" s="7" t="n"/>
      <c r="D14" s="10" t="n"/>
      <c r="E14" s="13">
        <f>IF($A14="","",COUNTIFS(Orders!$E$5:$E$204,$A14))</f>
        <v/>
      </c>
      <c r="F14" s="11">
        <f>IF($A14="","",SUMIFS(Orders!$G$5:$G$204,Orders!$E$5:$E$204,$A14))</f>
        <v/>
      </c>
      <c r="G14" s="11">
        <f>IF($A14="","",SUMIFS(Orders!$K$5:$K$204,Orders!$E$5:$E$204,$A14))</f>
        <v/>
      </c>
      <c r="H14" s="11">
        <f>IF($A14="","",IFERROR(SUMIFS(Orders!$K$5:$K$204,Orders!$E$5:$E$204,$A14)/COUNTIFS(Orders!$E$5:$E$204,$A14),0))</f>
        <v/>
      </c>
      <c r="I14" s="14">
        <f>IF($A14="","",IFERROR(COUNTIFS(Orders!$E$5:$E$204,$A14,Orders!$J$5:$J$204,"Yes")/COUNTIFS(Orders!$E$5:$E$204,$A14),0))</f>
        <v/>
      </c>
      <c r="J14" s="11">
        <f>IF($A14="","",SUMIFS(Orders!$N$5:$N$204,Orders!$E$5:$E$204,$A14))</f>
        <v/>
      </c>
      <c r="K14" s="14">
        <f>IF($A14="","",IFERROR($J14/$F14,0))</f>
        <v/>
      </c>
      <c r="L14" s="12">
        <f>IF($A14="","",IF($E14=0,"No sales yet",IF($J14&lt;0,"Loss-making",IF($I14&gt;0.15,"Check sizing / description",""))))</f>
        <v/>
      </c>
    </row>
    <row r="15">
      <c r="A15" s="7" t="n"/>
      <c r="B15" s="7" t="n"/>
      <c r="C15" s="7" t="n"/>
      <c r="D15" s="10" t="n"/>
      <c r="E15" s="13">
        <f>IF($A15="","",COUNTIFS(Orders!$E$5:$E$204,$A15))</f>
        <v/>
      </c>
      <c r="F15" s="11">
        <f>IF($A15="","",SUMIFS(Orders!$G$5:$G$204,Orders!$E$5:$E$204,$A15))</f>
        <v/>
      </c>
      <c r="G15" s="11">
        <f>IF($A15="","",SUMIFS(Orders!$K$5:$K$204,Orders!$E$5:$E$204,$A15))</f>
        <v/>
      </c>
      <c r="H15" s="11">
        <f>IF($A15="","",IFERROR(SUMIFS(Orders!$K$5:$K$204,Orders!$E$5:$E$204,$A15)/COUNTIFS(Orders!$E$5:$E$204,$A15),0))</f>
        <v/>
      </c>
      <c r="I15" s="14">
        <f>IF($A15="","",IFERROR(COUNTIFS(Orders!$E$5:$E$204,$A15,Orders!$J$5:$J$204,"Yes")/COUNTIFS(Orders!$E$5:$E$204,$A15),0))</f>
        <v/>
      </c>
      <c r="J15" s="11">
        <f>IF($A15="","",SUMIFS(Orders!$N$5:$N$204,Orders!$E$5:$E$204,$A15))</f>
        <v/>
      </c>
      <c r="K15" s="14">
        <f>IF($A15="","",IFERROR($J15/$F15,0))</f>
        <v/>
      </c>
      <c r="L15" s="12">
        <f>IF($A15="","",IF($E15=0,"No sales yet",IF($J15&lt;0,"Loss-making",IF($I15&gt;0.15,"Check sizing / description",""))))</f>
        <v/>
      </c>
    </row>
    <row r="16">
      <c r="A16" s="7" t="n"/>
      <c r="B16" s="7" t="n"/>
      <c r="C16" s="7" t="n"/>
      <c r="D16" s="10" t="n"/>
      <c r="E16" s="13">
        <f>IF($A16="","",COUNTIFS(Orders!$E$5:$E$204,$A16))</f>
        <v/>
      </c>
      <c r="F16" s="11">
        <f>IF($A16="","",SUMIFS(Orders!$G$5:$G$204,Orders!$E$5:$E$204,$A16))</f>
        <v/>
      </c>
      <c r="G16" s="11">
        <f>IF($A16="","",SUMIFS(Orders!$K$5:$K$204,Orders!$E$5:$E$204,$A16))</f>
        <v/>
      </c>
      <c r="H16" s="11">
        <f>IF($A16="","",IFERROR(SUMIFS(Orders!$K$5:$K$204,Orders!$E$5:$E$204,$A16)/COUNTIFS(Orders!$E$5:$E$204,$A16),0))</f>
        <v/>
      </c>
      <c r="I16" s="14">
        <f>IF($A16="","",IFERROR(COUNTIFS(Orders!$E$5:$E$204,$A16,Orders!$J$5:$J$204,"Yes")/COUNTIFS(Orders!$E$5:$E$204,$A16),0))</f>
        <v/>
      </c>
      <c r="J16" s="11">
        <f>IF($A16="","",SUMIFS(Orders!$N$5:$N$204,Orders!$E$5:$E$204,$A16))</f>
        <v/>
      </c>
      <c r="K16" s="14">
        <f>IF($A16="","",IFERROR($J16/$F16,0))</f>
        <v/>
      </c>
      <c r="L16" s="12">
        <f>IF($A16="","",IF($E16=0,"No sales yet",IF($J16&lt;0,"Loss-making",IF($I16&gt;0.15,"Check sizing / description",""))))</f>
        <v/>
      </c>
    </row>
    <row r="17">
      <c r="A17" s="7" t="n"/>
      <c r="B17" s="7" t="n"/>
      <c r="C17" s="7" t="n"/>
      <c r="D17" s="10" t="n"/>
      <c r="E17" s="13">
        <f>IF($A17="","",COUNTIFS(Orders!$E$5:$E$204,$A17))</f>
        <v/>
      </c>
      <c r="F17" s="11">
        <f>IF($A17="","",SUMIFS(Orders!$G$5:$G$204,Orders!$E$5:$E$204,$A17))</f>
        <v/>
      </c>
      <c r="G17" s="11">
        <f>IF($A17="","",SUMIFS(Orders!$K$5:$K$204,Orders!$E$5:$E$204,$A17))</f>
        <v/>
      </c>
      <c r="H17" s="11">
        <f>IF($A17="","",IFERROR(SUMIFS(Orders!$K$5:$K$204,Orders!$E$5:$E$204,$A17)/COUNTIFS(Orders!$E$5:$E$204,$A17),0))</f>
        <v/>
      </c>
      <c r="I17" s="14">
        <f>IF($A17="","",IFERROR(COUNTIFS(Orders!$E$5:$E$204,$A17,Orders!$J$5:$J$204,"Yes")/COUNTIFS(Orders!$E$5:$E$204,$A17),0))</f>
        <v/>
      </c>
      <c r="J17" s="11">
        <f>IF($A17="","",SUMIFS(Orders!$N$5:$N$204,Orders!$E$5:$E$204,$A17))</f>
        <v/>
      </c>
      <c r="K17" s="14">
        <f>IF($A17="","",IFERROR($J17/$F17,0))</f>
        <v/>
      </c>
      <c r="L17" s="12">
        <f>IF($A17="","",IF($E17=0,"No sales yet",IF($J17&lt;0,"Loss-making",IF($I17&gt;0.15,"Check sizing / description",""))))</f>
        <v/>
      </c>
    </row>
    <row r="18">
      <c r="A18" s="7" t="n"/>
      <c r="B18" s="7" t="n"/>
      <c r="C18" s="7" t="n"/>
      <c r="D18" s="10" t="n"/>
      <c r="E18" s="13">
        <f>IF($A18="","",COUNTIFS(Orders!$E$5:$E$204,$A18))</f>
        <v/>
      </c>
      <c r="F18" s="11">
        <f>IF($A18="","",SUMIFS(Orders!$G$5:$G$204,Orders!$E$5:$E$204,$A18))</f>
        <v/>
      </c>
      <c r="G18" s="11">
        <f>IF($A18="","",SUMIFS(Orders!$K$5:$K$204,Orders!$E$5:$E$204,$A18))</f>
        <v/>
      </c>
      <c r="H18" s="11">
        <f>IF($A18="","",IFERROR(SUMIFS(Orders!$K$5:$K$204,Orders!$E$5:$E$204,$A18)/COUNTIFS(Orders!$E$5:$E$204,$A18),0))</f>
        <v/>
      </c>
      <c r="I18" s="14">
        <f>IF($A18="","",IFERROR(COUNTIFS(Orders!$E$5:$E$204,$A18,Orders!$J$5:$J$204,"Yes")/COUNTIFS(Orders!$E$5:$E$204,$A18),0))</f>
        <v/>
      </c>
      <c r="J18" s="11">
        <f>IF($A18="","",SUMIFS(Orders!$N$5:$N$204,Orders!$E$5:$E$204,$A18))</f>
        <v/>
      </c>
      <c r="K18" s="14">
        <f>IF($A18="","",IFERROR($J18/$F18,0))</f>
        <v/>
      </c>
      <c r="L18" s="12">
        <f>IF($A18="","",IF($E18=0,"No sales yet",IF($J18&lt;0,"Loss-making",IF($I18&gt;0.15,"Check sizing / description",""))))</f>
        <v/>
      </c>
    </row>
    <row r="19">
      <c r="A19" s="7" t="n"/>
      <c r="B19" s="7" t="n"/>
      <c r="C19" s="7" t="n"/>
      <c r="D19" s="10" t="n"/>
      <c r="E19" s="13">
        <f>IF($A19="","",COUNTIFS(Orders!$E$5:$E$204,$A19))</f>
        <v/>
      </c>
      <c r="F19" s="11">
        <f>IF($A19="","",SUMIFS(Orders!$G$5:$G$204,Orders!$E$5:$E$204,$A19))</f>
        <v/>
      </c>
      <c r="G19" s="11">
        <f>IF($A19="","",SUMIFS(Orders!$K$5:$K$204,Orders!$E$5:$E$204,$A19))</f>
        <v/>
      </c>
      <c r="H19" s="11">
        <f>IF($A19="","",IFERROR(SUMIFS(Orders!$K$5:$K$204,Orders!$E$5:$E$204,$A19)/COUNTIFS(Orders!$E$5:$E$204,$A19),0))</f>
        <v/>
      </c>
      <c r="I19" s="14">
        <f>IF($A19="","",IFERROR(COUNTIFS(Orders!$E$5:$E$204,$A19,Orders!$J$5:$J$204,"Yes")/COUNTIFS(Orders!$E$5:$E$204,$A19),0))</f>
        <v/>
      </c>
      <c r="J19" s="11">
        <f>IF($A19="","",SUMIFS(Orders!$N$5:$N$204,Orders!$E$5:$E$204,$A19))</f>
        <v/>
      </c>
      <c r="K19" s="14">
        <f>IF($A19="","",IFERROR($J19/$F19,0))</f>
        <v/>
      </c>
      <c r="L19" s="12">
        <f>IF($A19="","",IF($E19=0,"No sales yet",IF($J19&lt;0,"Loss-making",IF($I19&gt;0.15,"Check sizing / description",""))))</f>
        <v/>
      </c>
    </row>
    <row r="20">
      <c r="A20" s="7" t="n"/>
      <c r="B20" s="7" t="n"/>
      <c r="C20" s="7" t="n"/>
      <c r="D20" s="10" t="n"/>
      <c r="E20" s="13">
        <f>IF($A20="","",COUNTIFS(Orders!$E$5:$E$204,$A20))</f>
        <v/>
      </c>
      <c r="F20" s="11">
        <f>IF($A20="","",SUMIFS(Orders!$G$5:$G$204,Orders!$E$5:$E$204,$A20))</f>
        <v/>
      </c>
      <c r="G20" s="11">
        <f>IF($A20="","",SUMIFS(Orders!$K$5:$K$204,Orders!$E$5:$E$204,$A20))</f>
        <v/>
      </c>
      <c r="H20" s="11">
        <f>IF($A20="","",IFERROR(SUMIFS(Orders!$K$5:$K$204,Orders!$E$5:$E$204,$A20)/COUNTIFS(Orders!$E$5:$E$204,$A20),0))</f>
        <v/>
      </c>
      <c r="I20" s="14">
        <f>IF($A20="","",IFERROR(COUNTIFS(Orders!$E$5:$E$204,$A20,Orders!$J$5:$J$204,"Yes")/COUNTIFS(Orders!$E$5:$E$204,$A20),0))</f>
        <v/>
      </c>
      <c r="J20" s="11">
        <f>IF($A20="","",SUMIFS(Orders!$N$5:$N$204,Orders!$E$5:$E$204,$A20))</f>
        <v/>
      </c>
      <c r="K20" s="14">
        <f>IF($A20="","",IFERROR($J20/$F20,0))</f>
        <v/>
      </c>
      <c r="L20" s="12">
        <f>IF($A20="","",IF($E20=0,"No sales yet",IF($J20&lt;0,"Loss-making",IF($I20&gt;0.15,"Check sizing / description",""))))</f>
        <v/>
      </c>
    </row>
    <row r="21">
      <c r="A21" s="7" t="n"/>
      <c r="B21" s="7" t="n"/>
      <c r="C21" s="7" t="n"/>
      <c r="D21" s="10" t="n"/>
      <c r="E21" s="13">
        <f>IF($A21="","",COUNTIFS(Orders!$E$5:$E$204,$A21))</f>
        <v/>
      </c>
      <c r="F21" s="11">
        <f>IF($A21="","",SUMIFS(Orders!$G$5:$G$204,Orders!$E$5:$E$204,$A21))</f>
        <v/>
      </c>
      <c r="G21" s="11">
        <f>IF($A21="","",SUMIFS(Orders!$K$5:$K$204,Orders!$E$5:$E$204,$A21))</f>
        <v/>
      </c>
      <c r="H21" s="11">
        <f>IF($A21="","",IFERROR(SUMIFS(Orders!$K$5:$K$204,Orders!$E$5:$E$204,$A21)/COUNTIFS(Orders!$E$5:$E$204,$A21),0))</f>
        <v/>
      </c>
      <c r="I21" s="14">
        <f>IF($A21="","",IFERROR(COUNTIFS(Orders!$E$5:$E$204,$A21,Orders!$J$5:$J$204,"Yes")/COUNTIFS(Orders!$E$5:$E$204,$A21),0))</f>
        <v/>
      </c>
      <c r="J21" s="11">
        <f>IF($A21="","",SUMIFS(Orders!$N$5:$N$204,Orders!$E$5:$E$204,$A21))</f>
        <v/>
      </c>
      <c r="K21" s="14">
        <f>IF($A21="","",IFERROR($J21/$F21,0))</f>
        <v/>
      </c>
      <c r="L21" s="12">
        <f>IF($A21="","",IF($E21=0,"No sales yet",IF($J21&lt;0,"Loss-making",IF($I21&gt;0.15,"Check sizing / description",""))))</f>
        <v/>
      </c>
    </row>
    <row r="22">
      <c r="A22" s="7" t="n"/>
      <c r="B22" s="7" t="n"/>
      <c r="C22" s="7" t="n"/>
      <c r="D22" s="10" t="n"/>
      <c r="E22" s="13">
        <f>IF($A22="","",COUNTIFS(Orders!$E$5:$E$204,$A22))</f>
        <v/>
      </c>
      <c r="F22" s="11">
        <f>IF($A22="","",SUMIFS(Orders!$G$5:$G$204,Orders!$E$5:$E$204,$A22))</f>
        <v/>
      </c>
      <c r="G22" s="11">
        <f>IF($A22="","",SUMIFS(Orders!$K$5:$K$204,Orders!$E$5:$E$204,$A22))</f>
        <v/>
      </c>
      <c r="H22" s="11">
        <f>IF($A22="","",IFERROR(SUMIFS(Orders!$K$5:$K$204,Orders!$E$5:$E$204,$A22)/COUNTIFS(Orders!$E$5:$E$204,$A22),0))</f>
        <v/>
      </c>
      <c r="I22" s="14">
        <f>IF($A22="","",IFERROR(COUNTIFS(Orders!$E$5:$E$204,$A22,Orders!$J$5:$J$204,"Yes")/COUNTIFS(Orders!$E$5:$E$204,$A22),0))</f>
        <v/>
      </c>
      <c r="J22" s="11">
        <f>IF($A22="","",SUMIFS(Orders!$N$5:$N$204,Orders!$E$5:$E$204,$A22))</f>
        <v/>
      </c>
      <c r="K22" s="14">
        <f>IF($A22="","",IFERROR($J22/$F22,0))</f>
        <v/>
      </c>
      <c r="L22" s="12">
        <f>IF($A22="","",IF($E22=0,"No sales yet",IF($J22&lt;0,"Loss-making",IF($I22&gt;0.15,"Check sizing / description",""))))</f>
        <v/>
      </c>
    </row>
    <row r="23">
      <c r="A23" s="7" t="n"/>
      <c r="B23" s="7" t="n"/>
      <c r="C23" s="7" t="n"/>
      <c r="D23" s="10" t="n"/>
      <c r="E23" s="13">
        <f>IF($A23="","",COUNTIFS(Orders!$E$5:$E$204,$A23))</f>
        <v/>
      </c>
      <c r="F23" s="11">
        <f>IF($A23="","",SUMIFS(Orders!$G$5:$G$204,Orders!$E$5:$E$204,$A23))</f>
        <v/>
      </c>
      <c r="G23" s="11">
        <f>IF($A23="","",SUMIFS(Orders!$K$5:$K$204,Orders!$E$5:$E$204,$A23))</f>
        <v/>
      </c>
      <c r="H23" s="11">
        <f>IF($A23="","",IFERROR(SUMIFS(Orders!$K$5:$K$204,Orders!$E$5:$E$204,$A23)/COUNTIFS(Orders!$E$5:$E$204,$A23),0))</f>
        <v/>
      </c>
      <c r="I23" s="14">
        <f>IF($A23="","",IFERROR(COUNTIFS(Orders!$E$5:$E$204,$A23,Orders!$J$5:$J$204,"Yes")/COUNTIFS(Orders!$E$5:$E$204,$A23),0))</f>
        <v/>
      </c>
      <c r="J23" s="11">
        <f>IF($A23="","",SUMIFS(Orders!$N$5:$N$204,Orders!$E$5:$E$204,$A23))</f>
        <v/>
      </c>
      <c r="K23" s="14">
        <f>IF($A23="","",IFERROR($J23/$F23,0))</f>
        <v/>
      </c>
      <c r="L23" s="12">
        <f>IF($A23="","",IF($E23=0,"No sales yet",IF($J23&lt;0,"Loss-making",IF($I23&gt;0.15,"Check sizing / description",""))))</f>
        <v/>
      </c>
    </row>
    <row r="24">
      <c r="A24" s="7" t="n"/>
      <c r="B24" s="7" t="n"/>
      <c r="C24" s="7" t="n"/>
      <c r="D24" s="10" t="n"/>
      <c r="E24" s="13">
        <f>IF($A24="","",COUNTIFS(Orders!$E$5:$E$204,$A24))</f>
        <v/>
      </c>
      <c r="F24" s="11">
        <f>IF($A24="","",SUMIFS(Orders!$G$5:$G$204,Orders!$E$5:$E$204,$A24))</f>
        <v/>
      </c>
      <c r="G24" s="11">
        <f>IF($A24="","",SUMIFS(Orders!$K$5:$K$204,Orders!$E$5:$E$204,$A24))</f>
        <v/>
      </c>
      <c r="H24" s="11">
        <f>IF($A24="","",IFERROR(SUMIFS(Orders!$K$5:$K$204,Orders!$E$5:$E$204,$A24)/COUNTIFS(Orders!$E$5:$E$204,$A24),0))</f>
        <v/>
      </c>
      <c r="I24" s="14">
        <f>IF($A24="","",IFERROR(COUNTIFS(Orders!$E$5:$E$204,$A24,Orders!$J$5:$J$204,"Yes")/COUNTIFS(Orders!$E$5:$E$204,$A24),0))</f>
        <v/>
      </c>
      <c r="J24" s="11">
        <f>IF($A24="","",SUMIFS(Orders!$N$5:$N$204,Orders!$E$5:$E$204,$A24))</f>
        <v/>
      </c>
      <c r="K24" s="14">
        <f>IF($A24="","",IFERROR($J24/$F24,0))</f>
        <v/>
      </c>
      <c r="L24" s="12">
        <f>IF($A24="","",IF($E24=0,"No sales yet",IF($J24&lt;0,"Loss-making",IF($I24&gt;0.15,"Check sizing / description",""))))</f>
        <v/>
      </c>
    </row>
    <row r="25">
      <c r="A25" s="7" t="n"/>
      <c r="B25" s="7" t="n"/>
      <c r="C25" s="7" t="n"/>
      <c r="D25" s="10" t="n"/>
      <c r="E25" s="13">
        <f>IF($A25="","",COUNTIFS(Orders!$E$5:$E$204,$A25))</f>
        <v/>
      </c>
      <c r="F25" s="11">
        <f>IF($A25="","",SUMIFS(Orders!$G$5:$G$204,Orders!$E$5:$E$204,$A25))</f>
        <v/>
      </c>
      <c r="G25" s="11">
        <f>IF($A25="","",SUMIFS(Orders!$K$5:$K$204,Orders!$E$5:$E$204,$A25))</f>
        <v/>
      </c>
      <c r="H25" s="11">
        <f>IF($A25="","",IFERROR(SUMIFS(Orders!$K$5:$K$204,Orders!$E$5:$E$204,$A25)/COUNTIFS(Orders!$E$5:$E$204,$A25),0))</f>
        <v/>
      </c>
      <c r="I25" s="14">
        <f>IF($A25="","",IFERROR(COUNTIFS(Orders!$E$5:$E$204,$A25,Orders!$J$5:$J$204,"Yes")/COUNTIFS(Orders!$E$5:$E$204,$A25),0))</f>
        <v/>
      </c>
      <c r="J25" s="11">
        <f>IF($A25="","",SUMIFS(Orders!$N$5:$N$204,Orders!$E$5:$E$204,$A25))</f>
        <v/>
      </c>
      <c r="K25" s="14">
        <f>IF($A25="","",IFERROR($J25/$F25,0))</f>
        <v/>
      </c>
      <c r="L25" s="12">
        <f>IF($A25="","",IF($E25=0,"No sales yet",IF($J25&lt;0,"Loss-making",IF($I25&gt;0.15,"Check sizing / description",""))))</f>
        <v/>
      </c>
    </row>
    <row r="26">
      <c r="A26" s="7" t="n"/>
      <c r="B26" s="7" t="n"/>
      <c r="C26" s="7" t="n"/>
      <c r="D26" s="10" t="n"/>
      <c r="E26" s="13">
        <f>IF($A26="","",COUNTIFS(Orders!$E$5:$E$204,$A26))</f>
        <v/>
      </c>
      <c r="F26" s="11">
        <f>IF($A26="","",SUMIFS(Orders!$G$5:$G$204,Orders!$E$5:$E$204,$A26))</f>
        <v/>
      </c>
      <c r="G26" s="11">
        <f>IF($A26="","",SUMIFS(Orders!$K$5:$K$204,Orders!$E$5:$E$204,$A26))</f>
        <v/>
      </c>
      <c r="H26" s="11">
        <f>IF($A26="","",IFERROR(SUMIFS(Orders!$K$5:$K$204,Orders!$E$5:$E$204,$A26)/COUNTIFS(Orders!$E$5:$E$204,$A26),0))</f>
        <v/>
      </c>
      <c r="I26" s="14">
        <f>IF($A26="","",IFERROR(COUNTIFS(Orders!$E$5:$E$204,$A26,Orders!$J$5:$J$204,"Yes")/COUNTIFS(Orders!$E$5:$E$204,$A26),0))</f>
        <v/>
      </c>
      <c r="J26" s="11">
        <f>IF($A26="","",SUMIFS(Orders!$N$5:$N$204,Orders!$E$5:$E$204,$A26))</f>
        <v/>
      </c>
      <c r="K26" s="14">
        <f>IF($A26="","",IFERROR($J26/$F26,0))</f>
        <v/>
      </c>
      <c r="L26" s="12">
        <f>IF($A26="","",IF($E26=0,"No sales yet",IF($J26&lt;0,"Loss-making",IF($I26&gt;0.15,"Check sizing / description",""))))</f>
        <v/>
      </c>
    </row>
    <row r="27">
      <c r="A27" s="7" t="n"/>
      <c r="B27" s="7" t="n"/>
      <c r="C27" s="7" t="n"/>
      <c r="D27" s="10" t="n"/>
      <c r="E27" s="13">
        <f>IF($A27="","",COUNTIFS(Orders!$E$5:$E$204,$A27))</f>
        <v/>
      </c>
      <c r="F27" s="11">
        <f>IF($A27="","",SUMIFS(Orders!$G$5:$G$204,Orders!$E$5:$E$204,$A27))</f>
        <v/>
      </c>
      <c r="G27" s="11">
        <f>IF($A27="","",SUMIFS(Orders!$K$5:$K$204,Orders!$E$5:$E$204,$A27))</f>
        <v/>
      </c>
      <c r="H27" s="11">
        <f>IF($A27="","",IFERROR(SUMIFS(Orders!$K$5:$K$204,Orders!$E$5:$E$204,$A27)/COUNTIFS(Orders!$E$5:$E$204,$A27),0))</f>
        <v/>
      </c>
      <c r="I27" s="14">
        <f>IF($A27="","",IFERROR(COUNTIFS(Orders!$E$5:$E$204,$A27,Orders!$J$5:$J$204,"Yes")/COUNTIFS(Orders!$E$5:$E$204,$A27),0))</f>
        <v/>
      </c>
      <c r="J27" s="11">
        <f>IF($A27="","",SUMIFS(Orders!$N$5:$N$204,Orders!$E$5:$E$204,$A27))</f>
        <v/>
      </c>
      <c r="K27" s="14">
        <f>IF($A27="","",IFERROR($J27/$F27,0))</f>
        <v/>
      </c>
      <c r="L27" s="12">
        <f>IF($A27="","",IF($E27=0,"No sales yet",IF($J27&lt;0,"Loss-making",IF($I27&gt;0.15,"Check sizing / description",""))))</f>
        <v/>
      </c>
    </row>
    <row r="28">
      <c r="A28" s="7" t="n"/>
      <c r="B28" s="7" t="n"/>
      <c r="C28" s="7" t="n"/>
      <c r="D28" s="10" t="n"/>
      <c r="E28" s="13">
        <f>IF($A28="","",COUNTIFS(Orders!$E$5:$E$204,$A28))</f>
        <v/>
      </c>
      <c r="F28" s="11">
        <f>IF($A28="","",SUMIFS(Orders!$G$5:$G$204,Orders!$E$5:$E$204,$A28))</f>
        <v/>
      </c>
      <c r="G28" s="11">
        <f>IF($A28="","",SUMIFS(Orders!$K$5:$K$204,Orders!$E$5:$E$204,$A28))</f>
        <v/>
      </c>
      <c r="H28" s="11">
        <f>IF($A28="","",IFERROR(SUMIFS(Orders!$K$5:$K$204,Orders!$E$5:$E$204,$A28)/COUNTIFS(Orders!$E$5:$E$204,$A28),0))</f>
        <v/>
      </c>
      <c r="I28" s="14">
        <f>IF($A28="","",IFERROR(COUNTIFS(Orders!$E$5:$E$204,$A28,Orders!$J$5:$J$204,"Yes")/COUNTIFS(Orders!$E$5:$E$204,$A28),0))</f>
        <v/>
      </c>
      <c r="J28" s="11">
        <f>IF($A28="","",SUMIFS(Orders!$N$5:$N$204,Orders!$E$5:$E$204,$A28))</f>
        <v/>
      </c>
      <c r="K28" s="14">
        <f>IF($A28="","",IFERROR($J28/$F28,0))</f>
        <v/>
      </c>
      <c r="L28" s="12">
        <f>IF($A28="","",IF($E28=0,"No sales yet",IF($J28&lt;0,"Loss-making",IF($I28&gt;0.15,"Check sizing / description",""))))</f>
        <v/>
      </c>
    </row>
    <row r="29">
      <c r="A29" s="7" t="n"/>
      <c r="B29" s="7" t="n"/>
      <c r="C29" s="7" t="n"/>
      <c r="D29" s="10" t="n"/>
      <c r="E29" s="13">
        <f>IF($A29="","",COUNTIFS(Orders!$E$5:$E$204,$A29))</f>
        <v/>
      </c>
      <c r="F29" s="11">
        <f>IF($A29="","",SUMIFS(Orders!$G$5:$G$204,Orders!$E$5:$E$204,$A29))</f>
        <v/>
      </c>
      <c r="G29" s="11">
        <f>IF($A29="","",SUMIFS(Orders!$K$5:$K$204,Orders!$E$5:$E$204,$A29))</f>
        <v/>
      </c>
      <c r="H29" s="11">
        <f>IF($A29="","",IFERROR(SUMIFS(Orders!$K$5:$K$204,Orders!$E$5:$E$204,$A29)/COUNTIFS(Orders!$E$5:$E$204,$A29),0))</f>
        <v/>
      </c>
      <c r="I29" s="14">
        <f>IF($A29="","",IFERROR(COUNTIFS(Orders!$E$5:$E$204,$A29,Orders!$J$5:$J$204,"Yes")/COUNTIFS(Orders!$E$5:$E$204,$A29),0))</f>
        <v/>
      </c>
      <c r="J29" s="11">
        <f>IF($A29="","",SUMIFS(Orders!$N$5:$N$204,Orders!$E$5:$E$204,$A29))</f>
        <v/>
      </c>
      <c r="K29" s="14">
        <f>IF($A29="","",IFERROR($J29/$F29,0))</f>
        <v/>
      </c>
      <c r="L29" s="12">
        <f>IF($A29="","",IF($E29=0,"No sales yet",IF($J29&lt;0,"Loss-making",IF($I29&gt;0.15,"Check sizing / description",""))))</f>
        <v/>
      </c>
    </row>
    <row r="30">
      <c r="A30" s="7" t="n"/>
      <c r="B30" s="7" t="n"/>
      <c r="C30" s="7" t="n"/>
      <c r="D30" s="10" t="n"/>
      <c r="E30" s="13">
        <f>IF($A30="","",COUNTIFS(Orders!$E$5:$E$204,$A30))</f>
        <v/>
      </c>
      <c r="F30" s="11">
        <f>IF($A30="","",SUMIFS(Orders!$G$5:$G$204,Orders!$E$5:$E$204,$A30))</f>
        <v/>
      </c>
      <c r="G30" s="11">
        <f>IF($A30="","",SUMIFS(Orders!$K$5:$K$204,Orders!$E$5:$E$204,$A30))</f>
        <v/>
      </c>
      <c r="H30" s="11">
        <f>IF($A30="","",IFERROR(SUMIFS(Orders!$K$5:$K$204,Orders!$E$5:$E$204,$A30)/COUNTIFS(Orders!$E$5:$E$204,$A30),0))</f>
        <v/>
      </c>
      <c r="I30" s="14">
        <f>IF($A30="","",IFERROR(COUNTIFS(Orders!$E$5:$E$204,$A30,Orders!$J$5:$J$204,"Yes")/COUNTIFS(Orders!$E$5:$E$204,$A30),0))</f>
        <v/>
      </c>
      <c r="J30" s="11">
        <f>IF($A30="","",SUMIFS(Orders!$N$5:$N$204,Orders!$E$5:$E$204,$A30))</f>
        <v/>
      </c>
      <c r="K30" s="14">
        <f>IF($A30="","",IFERROR($J30/$F30,0))</f>
        <v/>
      </c>
      <c r="L30" s="12">
        <f>IF($A30="","",IF($E30=0,"No sales yet",IF($J30&lt;0,"Loss-making",IF($I30&gt;0.15,"Check sizing / description",""))))</f>
        <v/>
      </c>
    </row>
    <row r="31">
      <c r="A31" s="7" t="n"/>
      <c r="B31" s="7" t="n"/>
      <c r="C31" s="7" t="n"/>
      <c r="D31" s="10" t="n"/>
      <c r="E31" s="13">
        <f>IF($A31="","",COUNTIFS(Orders!$E$5:$E$204,$A31))</f>
        <v/>
      </c>
      <c r="F31" s="11">
        <f>IF($A31="","",SUMIFS(Orders!$G$5:$G$204,Orders!$E$5:$E$204,$A31))</f>
        <v/>
      </c>
      <c r="G31" s="11">
        <f>IF($A31="","",SUMIFS(Orders!$K$5:$K$204,Orders!$E$5:$E$204,$A31))</f>
        <v/>
      </c>
      <c r="H31" s="11">
        <f>IF($A31="","",IFERROR(SUMIFS(Orders!$K$5:$K$204,Orders!$E$5:$E$204,$A31)/COUNTIFS(Orders!$E$5:$E$204,$A31),0))</f>
        <v/>
      </c>
      <c r="I31" s="14">
        <f>IF($A31="","",IFERROR(COUNTIFS(Orders!$E$5:$E$204,$A31,Orders!$J$5:$J$204,"Yes")/COUNTIFS(Orders!$E$5:$E$204,$A31),0))</f>
        <v/>
      </c>
      <c r="J31" s="11">
        <f>IF($A31="","",SUMIFS(Orders!$N$5:$N$204,Orders!$E$5:$E$204,$A31))</f>
        <v/>
      </c>
      <c r="K31" s="14">
        <f>IF($A31="","",IFERROR($J31/$F31,0))</f>
        <v/>
      </c>
      <c r="L31" s="12">
        <f>IF($A31="","",IF($E31=0,"No sales yet",IF($J31&lt;0,"Loss-making",IF($I31&gt;0.15,"Check sizing / description",""))))</f>
        <v/>
      </c>
    </row>
    <row r="32">
      <c r="A32" s="7" t="n"/>
      <c r="B32" s="7" t="n"/>
      <c r="C32" s="7" t="n"/>
      <c r="D32" s="10" t="n"/>
      <c r="E32" s="13">
        <f>IF($A32="","",COUNTIFS(Orders!$E$5:$E$204,$A32))</f>
        <v/>
      </c>
      <c r="F32" s="11">
        <f>IF($A32="","",SUMIFS(Orders!$G$5:$G$204,Orders!$E$5:$E$204,$A32))</f>
        <v/>
      </c>
      <c r="G32" s="11">
        <f>IF($A32="","",SUMIFS(Orders!$K$5:$K$204,Orders!$E$5:$E$204,$A32))</f>
        <v/>
      </c>
      <c r="H32" s="11">
        <f>IF($A32="","",IFERROR(SUMIFS(Orders!$K$5:$K$204,Orders!$E$5:$E$204,$A32)/COUNTIFS(Orders!$E$5:$E$204,$A32),0))</f>
        <v/>
      </c>
      <c r="I32" s="14">
        <f>IF($A32="","",IFERROR(COUNTIFS(Orders!$E$5:$E$204,$A32,Orders!$J$5:$J$204,"Yes")/COUNTIFS(Orders!$E$5:$E$204,$A32),0))</f>
        <v/>
      </c>
      <c r="J32" s="11">
        <f>IF($A32="","",SUMIFS(Orders!$N$5:$N$204,Orders!$E$5:$E$204,$A32))</f>
        <v/>
      </c>
      <c r="K32" s="14">
        <f>IF($A32="","",IFERROR($J32/$F32,0))</f>
        <v/>
      </c>
      <c r="L32" s="12">
        <f>IF($A32="","",IF($E32=0,"No sales yet",IF($J32&lt;0,"Loss-making",IF($I32&gt;0.15,"Check sizing / description",""))))</f>
        <v/>
      </c>
    </row>
    <row r="33">
      <c r="A33" s="7" t="n"/>
      <c r="B33" s="7" t="n"/>
      <c r="C33" s="7" t="n"/>
      <c r="D33" s="10" t="n"/>
      <c r="E33" s="13">
        <f>IF($A33="","",COUNTIFS(Orders!$E$5:$E$204,$A33))</f>
        <v/>
      </c>
      <c r="F33" s="11">
        <f>IF($A33="","",SUMIFS(Orders!$G$5:$G$204,Orders!$E$5:$E$204,$A33))</f>
        <v/>
      </c>
      <c r="G33" s="11">
        <f>IF($A33="","",SUMIFS(Orders!$K$5:$K$204,Orders!$E$5:$E$204,$A33))</f>
        <v/>
      </c>
      <c r="H33" s="11">
        <f>IF($A33="","",IFERROR(SUMIFS(Orders!$K$5:$K$204,Orders!$E$5:$E$204,$A33)/COUNTIFS(Orders!$E$5:$E$204,$A33),0))</f>
        <v/>
      </c>
      <c r="I33" s="14">
        <f>IF($A33="","",IFERROR(COUNTIFS(Orders!$E$5:$E$204,$A33,Orders!$J$5:$J$204,"Yes")/COUNTIFS(Orders!$E$5:$E$204,$A33),0))</f>
        <v/>
      </c>
      <c r="J33" s="11">
        <f>IF($A33="","",SUMIFS(Orders!$N$5:$N$204,Orders!$E$5:$E$204,$A33))</f>
        <v/>
      </c>
      <c r="K33" s="14">
        <f>IF($A33="","",IFERROR($J33/$F33,0))</f>
        <v/>
      </c>
      <c r="L33" s="12">
        <f>IF($A33="","",IF($E33=0,"No sales yet",IF($J33&lt;0,"Loss-making",IF($I33&gt;0.15,"Check sizing / description",""))))</f>
        <v/>
      </c>
    </row>
    <row r="34">
      <c r="A34" s="7" t="n"/>
      <c r="B34" s="7" t="n"/>
      <c r="C34" s="7" t="n"/>
      <c r="D34" s="10" t="n"/>
      <c r="E34" s="13">
        <f>IF($A34="","",COUNTIFS(Orders!$E$5:$E$204,$A34))</f>
        <v/>
      </c>
      <c r="F34" s="11">
        <f>IF($A34="","",SUMIFS(Orders!$G$5:$G$204,Orders!$E$5:$E$204,$A34))</f>
        <v/>
      </c>
      <c r="G34" s="11">
        <f>IF($A34="","",SUMIFS(Orders!$K$5:$K$204,Orders!$E$5:$E$204,$A34))</f>
        <v/>
      </c>
      <c r="H34" s="11">
        <f>IF($A34="","",IFERROR(SUMIFS(Orders!$K$5:$K$204,Orders!$E$5:$E$204,$A34)/COUNTIFS(Orders!$E$5:$E$204,$A34),0))</f>
        <v/>
      </c>
      <c r="I34" s="14">
        <f>IF($A34="","",IFERROR(COUNTIFS(Orders!$E$5:$E$204,$A34,Orders!$J$5:$J$204,"Yes")/COUNTIFS(Orders!$E$5:$E$204,$A34),0))</f>
        <v/>
      </c>
      <c r="J34" s="11">
        <f>IF($A34="","",SUMIFS(Orders!$N$5:$N$204,Orders!$E$5:$E$204,$A34))</f>
        <v/>
      </c>
      <c r="K34" s="14">
        <f>IF($A34="","",IFERROR($J34/$F34,0))</f>
        <v/>
      </c>
      <c r="L34" s="12">
        <f>IF($A34="","",IF($E34=0,"No sales yet",IF($J34&lt;0,"Loss-making",IF($I34&gt;0.15,"Check sizing / description",""))))</f>
        <v/>
      </c>
    </row>
    <row r="35">
      <c r="A35" s="7" t="n"/>
      <c r="B35" s="7" t="n"/>
      <c r="C35" s="7" t="n"/>
      <c r="D35" s="10" t="n"/>
      <c r="E35" s="13">
        <f>IF($A35="","",COUNTIFS(Orders!$E$5:$E$204,$A35))</f>
        <v/>
      </c>
      <c r="F35" s="11">
        <f>IF($A35="","",SUMIFS(Orders!$G$5:$G$204,Orders!$E$5:$E$204,$A35))</f>
        <v/>
      </c>
      <c r="G35" s="11">
        <f>IF($A35="","",SUMIFS(Orders!$K$5:$K$204,Orders!$E$5:$E$204,$A35))</f>
        <v/>
      </c>
      <c r="H35" s="11">
        <f>IF($A35="","",IFERROR(SUMIFS(Orders!$K$5:$K$204,Orders!$E$5:$E$204,$A35)/COUNTIFS(Orders!$E$5:$E$204,$A35),0))</f>
        <v/>
      </c>
      <c r="I35" s="14">
        <f>IF($A35="","",IFERROR(COUNTIFS(Orders!$E$5:$E$204,$A35,Orders!$J$5:$J$204,"Yes")/COUNTIFS(Orders!$E$5:$E$204,$A35),0))</f>
        <v/>
      </c>
      <c r="J35" s="11">
        <f>IF($A35="","",SUMIFS(Orders!$N$5:$N$204,Orders!$E$5:$E$204,$A35))</f>
        <v/>
      </c>
      <c r="K35" s="14">
        <f>IF($A35="","",IFERROR($J35/$F35,0))</f>
        <v/>
      </c>
      <c r="L35" s="12">
        <f>IF($A35="","",IF($E35=0,"No sales yet",IF($J35&lt;0,"Loss-making",IF($I35&gt;0.15,"Check sizing / description",""))))</f>
        <v/>
      </c>
    </row>
    <row r="36">
      <c r="A36" s="7" t="n"/>
      <c r="B36" s="7" t="n"/>
      <c r="C36" s="7" t="n"/>
      <c r="D36" s="10" t="n"/>
      <c r="E36" s="13">
        <f>IF($A36="","",COUNTIFS(Orders!$E$5:$E$204,$A36))</f>
        <v/>
      </c>
      <c r="F36" s="11">
        <f>IF($A36="","",SUMIFS(Orders!$G$5:$G$204,Orders!$E$5:$E$204,$A36))</f>
        <v/>
      </c>
      <c r="G36" s="11">
        <f>IF($A36="","",SUMIFS(Orders!$K$5:$K$204,Orders!$E$5:$E$204,$A36))</f>
        <v/>
      </c>
      <c r="H36" s="11">
        <f>IF($A36="","",IFERROR(SUMIFS(Orders!$K$5:$K$204,Orders!$E$5:$E$204,$A36)/COUNTIFS(Orders!$E$5:$E$204,$A36),0))</f>
        <v/>
      </c>
      <c r="I36" s="14">
        <f>IF($A36="","",IFERROR(COUNTIFS(Orders!$E$5:$E$204,$A36,Orders!$J$5:$J$204,"Yes")/COUNTIFS(Orders!$E$5:$E$204,$A36),0))</f>
        <v/>
      </c>
      <c r="J36" s="11">
        <f>IF($A36="","",SUMIFS(Orders!$N$5:$N$204,Orders!$E$5:$E$204,$A36))</f>
        <v/>
      </c>
      <c r="K36" s="14">
        <f>IF($A36="","",IFERROR($J36/$F36,0))</f>
        <v/>
      </c>
      <c r="L36" s="12">
        <f>IF($A36="","",IF($E36=0,"No sales yet",IF($J36&lt;0,"Loss-making",IF($I36&gt;0.15,"Check sizing / description",""))))</f>
        <v/>
      </c>
    </row>
    <row r="37">
      <c r="A37" s="7" t="n"/>
      <c r="B37" s="7" t="n"/>
      <c r="C37" s="7" t="n"/>
      <c r="D37" s="10" t="n"/>
      <c r="E37" s="13">
        <f>IF($A37="","",COUNTIFS(Orders!$E$5:$E$204,$A37))</f>
        <v/>
      </c>
      <c r="F37" s="11">
        <f>IF($A37="","",SUMIFS(Orders!$G$5:$G$204,Orders!$E$5:$E$204,$A37))</f>
        <v/>
      </c>
      <c r="G37" s="11">
        <f>IF($A37="","",SUMIFS(Orders!$K$5:$K$204,Orders!$E$5:$E$204,$A37))</f>
        <v/>
      </c>
      <c r="H37" s="11">
        <f>IF($A37="","",IFERROR(SUMIFS(Orders!$K$5:$K$204,Orders!$E$5:$E$204,$A37)/COUNTIFS(Orders!$E$5:$E$204,$A37),0))</f>
        <v/>
      </c>
      <c r="I37" s="14">
        <f>IF($A37="","",IFERROR(COUNTIFS(Orders!$E$5:$E$204,$A37,Orders!$J$5:$J$204,"Yes")/COUNTIFS(Orders!$E$5:$E$204,$A37),0))</f>
        <v/>
      </c>
      <c r="J37" s="11">
        <f>IF($A37="","",SUMIFS(Orders!$N$5:$N$204,Orders!$E$5:$E$204,$A37))</f>
        <v/>
      </c>
      <c r="K37" s="14">
        <f>IF($A37="","",IFERROR($J37/$F37,0))</f>
        <v/>
      </c>
      <c r="L37" s="12">
        <f>IF($A37="","",IF($E37=0,"No sales yet",IF($J37&lt;0,"Loss-making",IF($I37&gt;0.15,"Check sizing / description",""))))</f>
        <v/>
      </c>
    </row>
    <row r="38">
      <c r="A38" s="7" t="n"/>
      <c r="B38" s="7" t="n"/>
      <c r="C38" s="7" t="n"/>
      <c r="D38" s="10" t="n"/>
      <c r="E38" s="13">
        <f>IF($A38="","",COUNTIFS(Orders!$E$5:$E$204,$A38))</f>
        <v/>
      </c>
      <c r="F38" s="11">
        <f>IF($A38="","",SUMIFS(Orders!$G$5:$G$204,Orders!$E$5:$E$204,$A38))</f>
        <v/>
      </c>
      <c r="G38" s="11">
        <f>IF($A38="","",SUMIFS(Orders!$K$5:$K$204,Orders!$E$5:$E$204,$A38))</f>
        <v/>
      </c>
      <c r="H38" s="11">
        <f>IF($A38="","",IFERROR(SUMIFS(Orders!$K$5:$K$204,Orders!$E$5:$E$204,$A38)/COUNTIFS(Orders!$E$5:$E$204,$A38),0))</f>
        <v/>
      </c>
      <c r="I38" s="14">
        <f>IF($A38="","",IFERROR(COUNTIFS(Orders!$E$5:$E$204,$A38,Orders!$J$5:$J$204,"Yes")/COUNTIFS(Orders!$E$5:$E$204,$A38),0))</f>
        <v/>
      </c>
      <c r="J38" s="11">
        <f>IF($A38="","",SUMIFS(Orders!$N$5:$N$204,Orders!$E$5:$E$204,$A38))</f>
        <v/>
      </c>
      <c r="K38" s="14">
        <f>IF($A38="","",IFERROR($J38/$F38,0))</f>
        <v/>
      </c>
      <c r="L38" s="12">
        <f>IF($A38="","",IF($E38=0,"No sales yet",IF($J38&lt;0,"Loss-making",IF($I38&gt;0.15,"Check sizing / description",""))))</f>
        <v/>
      </c>
    </row>
    <row r="39">
      <c r="A39" s="7" t="n"/>
      <c r="B39" s="7" t="n"/>
      <c r="C39" s="7" t="n"/>
      <c r="D39" s="10" t="n"/>
      <c r="E39" s="13">
        <f>IF($A39="","",COUNTIFS(Orders!$E$5:$E$204,$A39))</f>
        <v/>
      </c>
      <c r="F39" s="11">
        <f>IF($A39="","",SUMIFS(Orders!$G$5:$G$204,Orders!$E$5:$E$204,$A39))</f>
        <v/>
      </c>
      <c r="G39" s="11">
        <f>IF($A39="","",SUMIFS(Orders!$K$5:$K$204,Orders!$E$5:$E$204,$A39))</f>
        <v/>
      </c>
      <c r="H39" s="11">
        <f>IF($A39="","",IFERROR(SUMIFS(Orders!$K$5:$K$204,Orders!$E$5:$E$204,$A39)/COUNTIFS(Orders!$E$5:$E$204,$A39),0))</f>
        <v/>
      </c>
      <c r="I39" s="14">
        <f>IF($A39="","",IFERROR(COUNTIFS(Orders!$E$5:$E$204,$A39,Orders!$J$5:$J$204,"Yes")/COUNTIFS(Orders!$E$5:$E$204,$A39),0))</f>
        <v/>
      </c>
      <c r="J39" s="11">
        <f>IF($A39="","",SUMIFS(Orders!$N$5:$N$204,Orders!$E$5:$E$204,$A39))</f>
        <v/>
      </c>
      <c r="K39" s="14">
        <f>IF($A39="","",IFERROR($J39/$F39,0))</f>
        <v/>
      </c>
      <c r="L39" s="12">
        <f>IF($A39="","",IF($E39=0,"No sales yet",IF($J39&lt;0,"Loss-making",IF($I39&gt;0.15,"Check sizing / description",""))))</f>
        <v/>
      </c>
    </row>
    <row r="40">
      <c r="A40" s="7" t="n"/>
      <c r="B40" s="7" t="n"/>
      <c r="C40" s="7" t="n"/>
      <c r="D40" s="10" t="n"/>
      <c r="E40" s="13">
        <f>IF($A40="","",COUNTIFS(Orders!$E$5:$E$204,$A40))</f>
        <v/>
      </c>
      <c r="F40" s="11">
        <f>IF($A40="","",SUMIFS(Orders!$G$5:$G$204,Orders!$E$5:$E$204,$A40))</f>
        <v/>
      </c>
      <c r="G40" s="11">
        <f>IF($A40="","",SUMIFS(Orders!$K$5:$K$204,Orders!$E$5:$E$204,$A40))</f>
        <v/>
      </c>
      <c r="H40" s="11">
        <f>IF($A40="","",IFERROR(SUMIFS(Orders!$K$5:$K$204,Orders!$E$5:$E$204,$A40)/COUNTIFS(Orders!$E$5:$E$204,$A40),0))</f>
        <v/>
      </c>
      <c r="I40" s="14">
        <f>IF($A40="","",IFERROR(COUNTIFS(Orders!$E$5:$E$204,$A40,Orders!$J$5:$J$204,"Yes")/COUNTIFS(Orders!$E$5:$E$204,$A40),0))</f>
        <v/>
      </c>
      <c r="J40" s="11">
        <f>IF($A40="","",SUMIFS(Orders!$N$5:$N$204,Orders!$E$5:$E$204,$A40))</f>
        <v/>
      </c>
      <c r="K40" s="14">
        <f>IF($A40="","",IFERROR($J40/$F40,0))</f>
        <v/>
      </c>
      <c r="L40" s="12">
        <f>IF($A40="","",IF($E40=0,"No sales yet",IF($J40&lt;0,"Loss-making",IF($I40&gt;0.15,"Check sizing / description",""))))</f>
        <v/>
      </c>
    </row>
    <row r="41">
      <c r="A41" s="7" t="n"/>
      <c r="B41" s="7" t="n"/>
      <c r="C41" s="7" t="n"/>
      <c r="D41" s="10" t="n"/>
      <c r="E41" s="13">
        <f>IF($A41="","",COUNTIFS(Orders!$E$5:$E$204,$A41))</f>
        <v/>
      </c>
      <c r="F41" s="11">
        <f>IF($A41="","",SUMIFS(Orders!$G$5:$G$204,Orders!$E$5:$E$204,$A41))</f>
        <v/>
      </c>
      <c r="G41" s="11">
        <f>IF($A41="","",SUMIFS(Orders!$K$5:$K$204,Orders!$E$5:$E$204,$A41))</f>
        <v/>
      </c>
      <c r="H41" s="11">
        <f>IF($A41="","",IFERROR(SUMIFS(Orders!$K$5:$K$204,Orders!$E$5:$E$204,$A41)/COUNTIFS(Orders!$E$5:$E$204,$A41),0))</f>
        <v/>
      </c>
      <c r="I41" s="14">
        <f>IF($A41="","",IFERROR(COUNTIFS(Orders!$E$5:$E$204,$A41,Orders!$J$5:$J$204,"Yes")/COUNTIFS(Orders!$E$5:$E$204,$A41),0))</f>
        <v/>
      </c>
      <c r="J41" s="11">
        <f>IF($A41="","",SUMIFS(Orders!$N$5:$N$204,Orders!$E$5:$E$204,$A41))</f>
        <v/>
      </c>
      <c r="K41" s="14">
        <f>IF($A41="","",IFERROR($J41/$F41,0))</f>
        <v/>
      </c>
      <c r="L41" s="12">
        <f>IF($A41="","",IF($E41=0,"No sales yet",IF($J41&lt;0,"Loss-making",IF($I41&gt;0.15,"Check sizing / description",""))))</f>
        <v/>
      </c>
    </row>
    <row r="42">
      <c r="A42" s="7" t="n"/>
      <c r="B42" s="7" t="n"/>
      <c r="C42" s="7" t="n"/>
      <c r="D42" s="10" t="n"/>
      <c r="E42" s="13">
        <f>IF($A42="","",COUNTIFS(Orders!$E$5:$E$204,$A42))</f>
        <v/>
      </c>
      <c r="F42" s="11">
        <f>IF($A42="","",SUMIFS(Orders!$G$5:$G$204,Orders!$E$5:$E$204,$A42))</f>
        <v/>
      </c>
      <c r="G42" s="11">
        <f>IF($A42="","",SUMIFS(Orders!$K$5:$K$204,Orders!$E$5:$E$204,$A42))</f>
        <v/>
      </c>
      <c r="H42" s="11">
        <f>IF($A42="","",IFERROR(SUMIFS(Orders!$K$5:$K$204,Orders!$E$5:$E$204,$A42)/COUNTIFS(Orders!$E$5:$E$204,$A42),0))</f>
        <v/>
      </c>
      <c r="I42" s="14">
        <f>IF($A42="","",IFERROR(COUNTIFS(Orders!$E$5:$E$204,$A42,Orders!$J$5:$J$204,"Yes")/COUNTIFS(Orders!$E$5:$E$204,$A42),0))</f>
        <v/>
      </c>
      <c r="J42" s="11">
        <f>IF($A42="","",SUMIFS(Orders!$N$5:$N$204,Orders!$E$5:$E$204,$A42))</f>
        <v/>
      </c>
      <c r="K42" s="14">
        <f>IF($A42="","",IFERROR($J42/$F42,0))</f>
        <v/>
      </c>
      <c r="L42" s="12">
        <f>IF($A42="","",IF($E42=0,"No sales yet",IF($J42&lt;0,"Loss-making",IF($I42&gt;0.15,"Check sizing / description",""))))</f>
        <v/>
      </c>
    </row>
    <row r="43">
      <c r="A43" s="7" t="n"/>
      <c r="B43" s="7" t="n"/>
      <c r="C43" s="7" t="n"/>
      <c r="D43" s="10" t="n"/>
      <c r="E43" s="13">
        <f>IF($A43="","",COUNTIFS(Orders!$E$5:$E$204,$A43))</f>
        <v/>
      </c>
      <c r="F43" s="11">
        <f>IF($A43="","",SUMIFS(Orders!$G$5:$G$204,Orders!$E$5:$E$204,$A43))</f>
        <v/>
      </c>
      <c r="G43" s="11">
        <f>IF($A43="","",SUMIFS(Orders!$K$5:$K$204,Orders!$E$5:$E$204,$A43))</f>
        <v/>
      </c>
      <c r="H43" s="11">
        <f>IF($A43="","",IFERROR(SUMIFS(Orders!$K$5:$K$204,Orders!$E$5:$E$204,$A43)/COUNTIFS(Orders!$E$5:$E$204,$A43),0))</f>
        <v/>
      </c>
      <c r="I43" s="14">
        <f>IF($A43="","",IFERROR(COUNTIFS(Orders!$E$5:$E$204,$A43,Orders!$J$5:$J$204,"Yes")/COUNTIFS(Orders!$E$5:$E$204,$A43),0))</f>
        <v/>
      </c>
      <c r="J43" s="11">
        <f>IF($A43="","",SUMIFS(Orders!$N$5:$N$204,Orders!$E$5:$E$204,$A43))</f>
        <v/>
      </c>
      <c r="K43" s="14">
        <f>IF($A43="","",IFERROR($J43/$F43,0))</f>
        <v/>
      </c>
      <c r="L43" s="12">
        <f>IF($A43="","",IF($E43=0,"No sales yet",IF($J43&lt;0,"Loss-making",IF($I43&gt;0.15,"Check sizing / description",""))))</f>
        <v/>
      </c>
    </row>
    <row r="44">
      <c r="A44" s="7" t="n"/>
      <c r="B44" s="7" t="n"/>
      <c r="C44" s="7" t="n"/>
      <c r="D44" s="10" t="n"/>
      <c r="E44" s="13">
        <f>IF($A44="","",COUNTIFS(Orders!$E$5:$E$204,$A44))</f>
        <v/>
      </c>
      <c r="F44" s="11">
        <f>IF($A44="","",SUMIFS(Orders!$G$5:$G$204,Orders!$E$5:$E$204,$A44))</f>
        <v/>
      </c>
      <c r="G44" s="11">
        <f>IF($A44="","",SUMIFS(Orders!$K$5:$K$204,Orders!$E$5:$E$204,$A44))</f>
        <v/>
      </c>
      <c r="H44" s="11">
        <f>IF($A44="","",IFERROR(SUMIFS(Orders!$K$5:$K$204,Orders!$E$5:$E$204,$A44)/COUNTIFS(Orders!$E$5:$E$204,$A44),0))</f>
        <v/>
      </c>
      <c r="I44" s="14">
        <f>IF($A44="","",IFERROR(COUNTIFS(Orders!$E$5:$E$204,$A44,Orders!$J$5:$J$204,"Yes")/COUNTIFS(Orders!$E$5:$E$204,$A44),0))</f>
        <v/>
      </c>
      <c r="J44" s="11">
        <f>IF($A44="","",SUMIFS(Orders!$N$5:$N$204,Orders!$E$5:$E$204,$A44))</f>
        <v/>
      </c>
      <c r="K44" s="14">
        <f>IF($A44="","",IFERROR($J44/$F44,0))</f>
        <v/>
      </c>
      <c r="L44" s="12">
        <f>IF($A44="","",IF($E44=0,"No sales yet",IF($J44&lt;0,"Loss-making",IF($I44&gt;0.15,"Check sizing / description",""))))</f>
        <v/>
      </c>
    </row>
    <row r="45">
      <c r="A45" s="7" t="n"/>
      <c r="B45" s="7" t="n"/>
      <c r="C45" s="7" t="n"/>
      <c r="D45" s="10" t="n"/>
      <c r="E45" s="13">
        <f>IF($A45="","",COUNTIFS(Orders!$E$5:$E$204,$A45))</f>
        <v/>
      </c>
      <c r="F45" s="11">
        <f>IF($A45="","",SUMIFS(Orders!$G$5:$G$204,Orders!$E$5:$E$204,$A45))</f>
        <v/>
      </c>
      <c r="G45" s="11">
        <f>IF($A45="","",SUMIFS(Orders!$K$5:$K$204,Orders!$E$5:$E$204,$A45))</f>
        <v/>
      </c>
      <c r="H45" s="11">
        <f>IF($A45="","",IFERROR(SUMIFS(Orders!$K$5:$K$204,Orders!$E$5:$E$204,$A45)/COUNTIFS(Orders!$E$5:$E$204,$A45),0))</f>
        <v/>
      </c>
      <c r="I45" s="14">
        <f>IF($A45="","",IFERROR(COUNTIFS(Orders!$E$5:$E$204,$A45,Orders!$J$5:$J$204,"Yes")/COUNTIFS(Orders!$E$5:$E$204,$A45),0))</f>
        <v/>
      </c>
      <c r="J45" s="11">
        <f>IF($A45="","",SUMIFS(Orders!$N$5:$N$204,Orders!$E$5:$E$204,$A45))</f>
        <v/>
      </c>
      <c r="K45" s="14">
        <f>IF($A45="","",IFERROR($J45/$F45,0))</f>
        <v/>
      </c>
      <c r="L45" s="12">
        <f>IF($A45="","",IF($E45=0,"No sales yet",IF($J45&lt;0,"Loss-making",IF($I45&gt;0.15,"Check sizing / description",""))))</f>
        <v/>
      </c>
    </row>
    <row r="46">
      <c r="A46" s="7" t="n"/>
      <c r="B46" s="7" t="n"/>
      <c r="C46" s="7" t="n"/>
      <c r="D46" s="10" t="n"/>
      <c r="E46" s="13">
        <f>IF($A46="","",COUNTIFS(Orders!$E$5:$E$204,$A46))</f>
        <v/>
      </c>
      <c r="F46" s="11">
        <f>IF($A46="","",SUMIFS(Orders!$G$5:$G$204,Orders!$E$5:$E$204,$A46))</f>
        <v/>
      </c>
      <c r="G46" s="11">
        <f>IF($A46="","",SUMIFS(Orders!$K$5:$K$204,Orders!$E$5:$E$204,$A46))</f>
        <v/>
      </c>
      <c r="H46" s="11">
        <f>IF($A46="","",IFERROR(SUMIFS(Orders!$K$5:$K$204,Orders!$E$5:$E$204,$A46)/COUNTIFS(Orders!$E$5:$E$204,$A46),0))</f>
        <v/>
      </c>
      <c r="I46" s="14">
        <f>IF($A46="","",IFERROR(COUNTIFS(Orders!$E$5:$E$204,$A46,Orders!$J$5:$J$204,"Yes")/COUNTIFS(Orders!$E$5:$E$204,$A46),0))</f>
        <v/>
      </c>
      <c r="J46" s="11">
        <f>IF($A46="","",SUMIFS(Orders!$N$5:$N$204,Orders!$E$5:$E$204,$A46))</f>
        <v/>
      </c>
      <c r="K46" s="14">
        <f>IF($A46="","",IFERROR($J46/$F46,0))</f>
        <v/>
      </c>
      <c r="L46" s="12">
        <f>IF($A46="","",IF($E46=0,"No sales yet",IF($J46&lt;0,"Loss-making",IF($I46&gt;0.15,"Check sizing / description",""))))</f>
        <v/>
      </c>
    </row>
    <row r="47">
      <c r="A47" s="7" t="n"/>
      <c r="B47" s="7" t="n"/>
      <c r="C47" s="7" t="n"/>
      <c r="D47" s="10" t="n"/>
      <c r="E47" s="13">
        <f>IF($A47="","",COUNTIFS(Orders!$E$5:$E$204,$A47))</f>
        <v/>
      </c>
      <c r="F47" s="11">
        <f>IF($A47="","",SUMIFS(Orders!$G$5:$G$204,Orders!$E$5:$E$204,$A47))</f>
        <v/>
      </c>
      <c r="G47" s="11">
        <f>IF($A47="","",SUMIFS(Orders!$K$5:$K$204,Orders!$E$5:$E$204,$A47))</f>
        <v/>
      </c>
      <c r="H47" s="11">
        <f>IF($A47="","",IFERROR(SUMIFS(Orders!$K$5:$K$204,Orders!$E$5:$E$204,$A47)/COUNTIFS(Orders!$E$5:$E$204,$A47),0))</f>
        <v/>
      </c>
      <c r="I47" s="14">
        <f>IF($A47="","",IFERROR(COUNTIFS(Orders!$E$5:$E$204,$A47,Orders!$J$5:$J$204,"Yes")/COUNTIFS(Orders!$E$5:$E$204,$A47),0))</f>
        <v/>
      </c>
      <c r="J47" s="11">
        <f>IF($A47="","",SUMIFS(Orders!$N$5:$N$204,Orders!$E$5:$E$204,$A47))</f>
        <v/>
      </c>
      <c r="K47" s="14">
        <f>IF($A47="","",IFERROR($J47/$F47,0))</f>
        <v/>
      </c>
      <c r="L47" s="12">
        <f>IF($A47="","",IF($E47=0,"No sales yet",IF($J47&lt;0,"Loss-making",IF($I47&gt;0.15,"Check sizing / description",""))))</f>
        <v/>
      </c>
    </row>
    <row r="48">
      <c r="A48" s="7" t="n"/>
      <c r="B48" s="7" t="n"/>
      <c r="C48" s="7" t="n"/>
      <c r="D48" s="10" t="n"/>
      <c r="E48" s="13">
        <f>IF($A48="","",COUNTIFS(Orders!$E$5:$E$204,$A48))</f>
        <v/>
      </c>
      <c r="F48" s="11">
        <f>IF($A48="","",SUMIFS(Orders!$G$5:$G$204,Orders!$E$5:$E$204,$A48))</f>
        <v/>
      </c>
      <c r="G48" s="11">
        <f>IF($A48="","",SUMIFS(Orders!$K$5:$K$204,Orders!$E$5:$E$204,$A48))</f>
        <v/>
      </c>
      <c r="H48" s="11">
        <f>IF($A48="","",IFERROR(SUMIFS(Orders!$K$5:$K$204,Orders!$E$5:$E$204,$A48)/COUNTIFS(Orders!$E$5:$E$204,$A48),0))</f>
        <v/>
      </c>
      <c r="I48" s="14">
        <f>IF($A48="","",IFERROR(COUNTIFS(Orders!$E$5:$E$204,$A48,Orders!$J$5:$J$204,"Yes")/COUNTIFS(Orders!$E$5:$E$204,$A48),0))</f>
        <v/>
      </c>
      <c r="J48" s="11">
        <f>IF($A48="","",SUMIFS(Orders!$N$5:$N$204,Orders!$E$5:$E$204,$A48))</f>
        <v/>
      </c>
      <c r="K48" s="14">
        <f>IF($A48="","",IFERROR($J48/$F48,0))</f>
        <v/>
      </c>
      <c r="L48" s="12">
        <f>IF($A48="","",IF($E48=0,"No sales yet",IF($J48&lt;0,"Loss-making",IF($I48&gt;0.15,"Check sizing / description",""))))</f>
        <v/>
      </c>
    </row>
    <row r="49">
      <c r="A49" s="7" t="n"/>
      <c r="B49" s="7" t="n"/>
      <c r="C49" s="7" t="n"/>
      <c r="D49" s="10" t="n"/>
      <c r="E49" s="13">
        <f>IF($A49="","",COUNTIFS(Orders!$E$5:$E$204,$A49))</f>
        <v/>
      </c>
      <c r="F49" s="11">
        <f>IF($A49="","",SUMIFS(Orders!$G$5:$G$204,Orders!$E$5:$E$204,$A49))</f>
        <v/>
      </c>
      <c r="G49" s="11">
        <f>IF($A49="","",SUMIFS(Orders!$K$5:$K$204,Orders!$E$5:$E$204,$A49))</f>
        <v/>
      </c>
      <c r="H49" s="11">
        <f>IF($A49="","",IFERROR(SUMIFS(Orders!$K$5:$K$204,Orders!$E$5:$E$204,$A49)/COUNTIFS(Orders!$E$5:$E$204,$A49),0))</f>
        <v/>
      </c>
      <c r="I49" s="14">
        <f>IF($A49="","",IFERROR(COUNTIFS(Orders!$E$5:$E$204,$A49,Orders!$J$5:$J$204,"Yes")/COUNTIFS(Orders!$E$5:$E$204,$A49),0))</f>
        <v/>
      </c>
      <c r="J49" s="11">
        <f>IF($A49="","",SUMIFS(Orders!$N$5:$N$204,Orders!$E$5:$E$204,$A49))</f>
        <v/>
      </c>
      <c r="K49" s="14">
        <f>IF($A49="","",IFERROR($J49/$F49,0))</f>
        <v/>
      </c>
      <c r="L49" s="12">
        <f>IF($A49="","",IF($E49=0,"No sales yet",IF($J49&lt;0,"Loss-making",IF($I49&gt;0.15,"Check sizing / description",""))))</f>
        <v/>
      </c>
    </row>
    <row r="50">
      <c r="A50" s="7" t="n"/>
      <c r="B50" s="7" t="n"/>
      <c r="C50" s="7" t="n"/>
      <c r="D50" s="10" t="n"/>
      <c r="E50" s="13">
        <f>IF($A50="","",COUNTIFS(Orders!$E$5:$E$204,$A50))</f>
        <v/>
      </c>
      <c r="F50" s="11">
        <f>IF($A50="","",SUMIFS(Orders!$G$5:$G$204,Orders!$E$5:$E$204,$A50))</f>
        <v/>
      </c>
      <c r="G50" s="11">
        <f>IF($A50="","",SUMIFS(Orders!$K$5:$K$204,Orders!$E$5:$E$204,$A50))</f>
        <v/>
      </c>
      <c r="H50" s="11">
        <f>IF($A50="","",IFERROR(SUMIFS(Orders!$K$5:$K$204,Orders!$E$5:$E$204,$A50)/COUNTIFS(Orders!$E$5:$E$204,$A50),0))</f>
        <v/>
      </c>
      <c r="I50" s="14">
        <f>IF($A50="","",IFERROR(COUNTIFS(Orders!$E$5:$E$204,$A50,Orders!$J$5:$J$204,"Yes")/COUNTIFS(Orders!$E$5:$E$204,$A50),0))</f>
        <v/>
      </c>
      <c r="J50" s="11">
        <f>IF($A50="","",SUMIFS(Orders!$N$5:$N$204,Orders!$E$5:$E$204,$A50))</f>
        <v/>
      </c>
      <c r="K50" s="14">
        <f>IF($A50="","",IFERROR($J50/$F50,0))</f>
        <v/>
      </c>
      <c r="L50" s="12">
        <f>IF($A50="","",IF($E50=0,"No sales yet",IF($J50&lt;0,"Loss-making",IF($I50&gt;0.15,"Check sizing / description",""))))</f>
        <v/>
      </c>
    </row>
    <row r="51">
      <c r="A51" s="7" t="n"/>
      <c r="B51" s="7" t="n"/>
      <c r="C51" s="7" t="n"/>
      <c r="D51" s="10" t="n"/>
      <c r="E51" s="13">
        <f>IF($A51="","",COUNTIFS(Orders!$E$5:$E$204,$A51))</f>
        <v/>
      </c>
      <c r="F51" s="11">
        <f>IF($A51="","",SUMIFS(Orders!$G$5:$G$204,Orders!$E$5:$E$204,$A51))</f>
        <v/>
      </c>
      <c r="G51" s="11">
        <f>IF($A51="","",SUMIFS(Orders!$K$5:$K$204,Orders!$E$5:$E$204,$A51))</f>
        <v/>
      </c>
      <c r="H51" s="11">
        <f>IF($A51="","",IFERROR(SUMIFS(Orders!$K$5:$K$204,Orders!$E$5:$E$204,$A51)/COUNTIFS(Orders!$E$5:$E$204,$A51),0))</f>
        <v/>
      </c>
      <c r="I51" s="14">
        <f>IF($A51="","",IFERROR(COUNTIFS(Orders!$E$5:$E$204,$A51,Orders!$J$5:$J$204,"Yes")/COUNTIFS(Orders!$E$5:$E$204,$A51),0))</f>
        <v/>
      </c>
      <c r="J51" s="11">
        <f>IF($A51="","",SUMIFS(Orders!$N$5:$N$204,Orders!$E$5:$E$204,$A51))</f>
        <v/>
      </c>
      <c r="K51" s="14">
        <f>IF($A51="","",IFERROR($J51/$F51,0))</f>
        <v/>
      </c>
      <c r="L51" s="12">
        <f>IF($A51="","",IF($E51=0,"No sales yet",IF($J51&lt;0,"Loss-making",IF($I51&gt;0.15,"Check sizing / description",""))))</f>
        <v/>
      </c>
    </row>
    <row r="52">
      <c r="A52" s="7" t="n"/>
      <c r="B52" s="7" t="n"/>
      <c r="C52" s="7" t="n"/>
      <c r="D52" s="10" t="n"/>
      <c r="E52" s="13">
        <f>IF($A52="","",COUNTIFS(Orders!$E$5:$E$204,$A52))</f>
        <v/>
      </c>
      <c r="F52" s="11">
        <f>IF($A52="","",SUMIFS(Orders!$G$5:$G$204,Orders!$E$5:$E$204,$A52))</f>
        <v/>
      </c>
      <c r="G52" s="11">
        <f>IF($A52="","",SUMIFS(Orders!$K$5:$K$204,Orders!$E$5:$E$204,$A52))</f>
        <v/>
      </c>
      <c r="H52" s="11">
        <f>IF($A52="","",IFERROR(SUMIFS(Orders!$K$5:$K$204,Orders!$E$5:$E$204,$A52)/COUNTIFS(Orders!$E$5:$E$204,$A52),0))</f>
        <v/>
      </c>
      <c r="I52" s="14">
        <f>IF($A52="","",IFERROR(COUNTIFS(Orders!$E$5:$E$204,$A52,Orders!$J$5:$J$204,"Yes")/COUNTIFS(Orders!$E$5:$E$204,$A52),0))</f>
        <v/>
      </c>
      <c r="J52" s="11">
        <f>IF($A52="","",SUMIFS(Orders!$N$5:$N$204,Orders!$E$5:$E$204,$A52))</f>
        <v/>
      </c>
      <c r="K52" s="14">
        <f>IF($A52="","",IFERROR($J52/$F52,0))</f>
        <v/>
      </c>
      <c r="L52" s="12">
        <f>IF($A52="","",IF($E52=0,"No sales yet",IF($J52&lt;0,"Loss-making",IF($I52&gt;0.15,"Check sizing / description",""))))</f>
        <v/>
      </c>
    </row>
    <row r="53">
      <c r="A53" s="7" t="n"/>
      <c r="B53" s="7" t="n"/>
      <c r="C53" s="7" t="n"/>
      <c r="D53" s="10" t="n"/>
      <c r="E53" s="13">
        <f>IF($A53="","",COUNTIFS(Orders!$E$5:$E$204,$A53))</f>
        <v/>
      </c>
      <c r="F53" s="11">
        <f>IF($A53="","",SUMIFS(Orders!$G$5:$G$204,Orders!$E$5:$E$204,$A53))</f>
        <v/>
      </c>
      <c r="G53" s="11">
        <f>IF($A53="","",SUMIFS(Orders!$K$5:$K$204,Orders!$E$5:$E$204,$A53))</f>
        <v/>
      </c>
      <c r="H53" s="11">
        <f>IF($A53="","",IFERROR(SUMIFS(Orders!$K$5:$K$204,Orders!$E$5:$E$204,$A53)/COUNTIFS(Orders!$E$5:$E$204,$A53),0))</f>
        <v/>
      </c>
      <c r="I53" s="14">
        <f>IF($A53="","",IFERROR(COUNTIFS(Orders!$E$5:$E$204,$A53,Orders!$J$5:$J$204,"Yes")/COUNTIFS(Orders!$E$5:$E$204,$A53),0))</f>
        <v/>
      </c>
      <c r="J53" s="11">
        <f>IF($A53="","",SUMIFS(Orders!$N$5:$N$204,Orders!$E$5:$E$204,$A53))</f>
        <v/>
      </c>
      <c r="K53" s="14">
        <f>IF($A53="","",IFERROR($J53/$F53,0))</f>
        <v/>
      </c>
      <c r="L53" s="12">
        <f>IF($A53="","",IF($E53=0,"No sales yet",IF($J53&lt;0,"Loss-making",IF($I53&gt;0.15,"Check sizing / description",""))))</f>
        <v/>
      </c>
    </row>
    <row r="54">
      <c r="A54" s="7" t="n"/>
      <c r="B54" s="7" t="n"/>
      <c r="C54" s="7" t="n"/>
      <c r="D54" s="10" t="n"/>
      <c r="E54" s="13">
        <f>IF($A54="","",COUNTIFS(Orders!$E$5:$E$204,$A54))</f>
        <v/>
      </c>
      <c r="F54" s="11">
        <f>IF($A54="","",SUMIFS(Orders!$G$5:$G$204,Orders!$E$5:$E$204,$A54))</f>
        <v/>
      </c>
      <c r="G54" s="11">
        <f>IF($A54="","",SUMIFS(Orders!$K$5:$K$204,Orders!$E$5:$E$204,$A54))</f>
        <v/>
      </c>
      <c r="H54" s="11">
        <f>IF($A54="","",IFERROR(SUMIFS(Orders!$K$5:$K$204,Orders!$E$5:$E$204,$A54)/COUNTIFS(Orders!$E$5:$E$204,$A54),0))</f>
        <v/>
      </c>
      <c r="I54" s="14">
        <f>IF($A54="","",IFERROR(COUNTIFS(Orders!$E$5:$E$204,$A54,Orders!$J$5:$J$204,"Yes")/COUNTIFS(Orders!$E$5:$E$204,$A54),0))</f>
        <v/>
      </c>
      <c r="J54" s="11">
        <f>IF($A54="","",SUMIFS(Orders!$N$5:$N$204,Orders!$E$5:$E$204,$A54))</f>
        <v/>
      </c>
      <c r="K54" s="14">
        <f>IF($A54="","",IFERROR($J54/$F54,0))</f>
        <v/>
      </c>
      <c r="L54" s="12">
        <f>IF($A54="","",IF($E54=0,"No sales yet",IF($J54&lt;0,"Loss-making",IF($I54&gt;0.15,"Check sizing / description",""))))</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34"/>
  <sheetViews>
    <sheetView workbookViewId="0">
      <pane ySplit="4" topLeftCell="A5" activePane="bottomLeft" state="frozen"/>
      <selection pane="bottomLeft" activeCell="A1" sqref="A1"/>
    </sheetView>
  </sheetViews>
  <sheetFormatPr baseColWidth="8" defaultRowHeight="15"/>
  <cols>
    <col width="16" customWidth="1" min="1" max="1"/>
    <col width="13" customWidth="1" min="2" max="2"/>
    <col width="10" customWidth="1" min="3" max="3"/>
    <col width="14" customWidth="1" min="4" max="4"/>
    <col width="14" customWidth="1" min="5" max="5"/>
    <col width="10" customWidth="1" min="6" max="6"/>
    <col width="16" customWidth="1" min="7" max="7"/>
    <col width="17" customWidth="1" min="8" max="8"/>
  </cols>
  <sheetData>
    <row r="1">
      <c r="A1" s="1" t="inlineStr">
        <is>
          <t>Cohorts</t>
        </is>
      </c>
    </row>
    <row r="2">
      <c r="A2" s="2" t="inlineStr">
        <is>
          <t>One row per customer. Paste the customer column from Orders, then Data &gt; Remove duplicates.</t>
        </is>
      </c>
    </row>
    <row r="4">
      <c r="A4" s="6" t="inlineStr">
        <is>
          <t>Customer</t>
        </is>
      </c>
      <c r="B4" s="6" t="inlineStr">
        <is>
          <t>First month</t>
        </is>
      </c>
      <c r="C4" s="6" t="inlineStr">
        <is>
          <t>Orders</t>
        </is>
      </c>
      <c r="D4" s="6" t="inlineStr">
        <is>
          <t>Revenue</t>
        </is>
      </c>
      <c r="E4" s="6" t="inlineStr">
        <is>
          <t>Net</t>
        </is>
      </c>
      <c r="F4" s="6" t="inlineStr">
        <is>
          <t>Returns</t>
        </is>
      </c>
      <c r="G4" s="6" t="inlineStr">
        <is>
          <t>Repeat customer</t>
        </is>
      </c>
      <c r="H4" s="6" t="inlineStr">
        <is>
          <t>Revenue per order</t>
        </is>
      </c>
    </row>
    <row r="5">
      <c r="A5" s="7" t="inlineStr">
        <is>
          <t>C-1042</t>
        </is>
      </c>
      <c r="B5" s="12">
        <f>IF($A5="","",IFERROR(INDEX(Orders!$O$5:$O$204,MATCH($A5,Orders!$C$5:$C$204,0)),""))</f>
        <v/>
      </c>
      <c r="C5" s="13">
        <f>IF($A5="","",COUNTIFS(Orders!$C$5:$C$204,$A5))</f>
        <v/>
      </c>
      <c r="D5" s="11">
        <f>IF($A5="","",SUMIFS(Orders!$G$5:$G$204,Orders!$C$5:$C$204,$A5))</f>
        <v/>
      </c>
      <c r="E5" s="11">
        <f>IF($A5="","",SUMIFS(Orders!$K$5:$K$204,Orders!$C$5:$C$204,$A5))</f>
        <v/>
      </c>
      <c r="F5" s="13">
        <f>IF($A5="","",COUNTIFS(Orders!$C$5:$C$204,$A5,Orders!$J$5:$J$204,"Yes"))</f>
        <v/>
      </c>
      <c r="G5" s="12">
        <f>IF($A5="","",IF($C5&gt;1,"Yes","No"))</f>
        <v/>
      </c>
      <c r="H5" s="11">
        <f>IF($A5="","",IFERROR($D5/$C5,0))</f>
        <v/>
      </c>
    </row>
    <row r="6">
      <c r="A6" s="7" t="inlineStr">
        <is>
          <t>C-1043</t>
        </is>
      </c>
      <c r="B6" s="12">
        <f>IF($A6="","",IFERROR(INDEX(Orders!$O$5:$O$204,MATCH($A6,Orders!$C$5:$C$204,0)),""))</f>
        <v/>
      </c>
      <c r="C6" s="13">
        <f>IF($A6="","",COUNTIFS(Orders!$C$5:$C$204,$A6))</f>
        <v/>
      </c>
      <c r="D6" s="11">
        <f>IF($A6="","",SUMIFS(Orders!$G$5:$G$204,Orders!$C$5:$C$204,$A6))</f>
        <v/>
      </c>
      <c r="E6" s="11">
        <f>IF($A6="","",SUMIFS(Orders!$K$5:$K$204,Orders!$C$5:$C$204,$A6))</f>
        <v/>
      </c>
      <c r="F6" s="13">
        <f>IF($A6="","",COUNTIFS(Orders!$C$5:$C$204,$A6,Orders!$J$5:$J$204,"Yes"))</f>
        <v/>
      </c>
      <c r="G6" s="12">
        <f>IF($A6="","",IF($C6&gt;1,"Yes","No"))</f>
        <v/>
      </c>
      <c r="H6" s="11">
        <f>IF($A6="","",IFERROR($D6/$C6,0))</f>
        <v/>
      </c>
    </row>
    <row r="7">
      <c r="A7" s="7" t="inlineStr">
        <is>
          <t>C-1044</t>
        </is>
      </c>
      <c r="B7" s="12">
        <f>IF($A7="","",IFERROR(INDEX(Orders!$O$5:$O$204,MATCH($A7,Orders!$C$5:$C$204,0)),""))</f>
        <v/>
      </c>
      <c r="C7" s="13">
        <f>IF($A7="","",COUNTIFS(Orders!$C$5:$C$204,$A7))</f>
        <v/>
      </c>
      <c r="D7" s="11">
        <f>IF($A7="","",SUMIFS(Orders!$G$5:$G$204,Orders!$C$5:$C$204,$A7))</f>
        <v/>
      </c>
      <c r="E7" s="11">
        <f>IF($A7="","",SUMIFS(Orders!$K$5:$K$204,Orders!$C$5:$C$204,$A7))</f>
        <v/>
      </c>
      <c r="F7" s="13">
        <f>IF($A7="","",COUNTIFS(Orders!$C$5:$C$204,$A7,Orders!$J$5:$J$204,"Yes"))</f>
        <v/>
      </c>
      <c r="G7" s="12">
        <f>IF($A7="","",IF($C7&gt;1,"Yes","No"))</f>
        <v/>
      </c>
      <c r="H7" s="11">
        <f>IF($A7="","",IFERROR($D7/$C7,0))</f>
        <v/>
      </c>
    </row>
    <row r="8">
      <c r="A8" s="7" t="n"/>
      <c r="B8" s="12">
        <f>IF($A8="","",IFERROR(INDEX(Orders!$O$5:$O$204,MATCH($A8,Orders!$C$5:$C$204,0)),""))</f>
        <v/>
      </c>
      <c r="C8" s="13">
        <f>IF($A8="","",COUNTIFS(Orders!$C$5:$C$204,$A8))</f>
        <v/>
      </c>
      <c r="D8" s="11">
        <f>IF($A8="","",SUMIFS(Orders!$G$5:$G$204,Orders!$C$5:$C$204,$A8))</f>
        <v/>
      </c>
      <c r="E8" s="11">
        <f>IF($A8="","",SUMIFS(Orders!$K$5:$K$204,Orders!$C$5:$C$204,$A8))</f>
        <v/>
      </c>
      <c r="F8" s="13">
        <f>IF($A8="","",COUNTIFS(Orders!$C$5:$C$204,$A8,Orders!$J$5:$J$204,"Yes"))</f>
        <v/>
      </c>
      <c r="G8" s="12">
        <f>IF($A8="","",IF($C8&gt;1,"Yes","No"))</f>
        <v/>
      </c>
      <c r="H8" s="11">
        <f>IF($A8="","",IFERROR($D8/$C8,0))</f>
        <v/>
      </c>
    </row>
    <row r="9">
      <c r="A9" s="7" t="n"/>
      <c r="B9" s="12">
        <f>IF($A9="","",IFERROR(INDEX(Orders!$O$5:$O$204,MATCH($A9,Orders!$C$5:$C$204,0)),""))</f>
        <v/>
      </c>
      <c r="C9" s="13">
        <f>IF($A9="","",COUNTIFS(Orders!$C$5:$C$204,$A9))</f>
        <v/>
      </c>
      <c r="D9" s="11">
        <f>IF($A9="","",SUMIFS(Orders!$G$5:$G$204,Orders!$C$5:$C$204,$A9))</f>
        <v/>
      </c>
      <c r="E9" s="11">
        <f>IF($A9="","",SUMIFS(Orders!$K$5:$K$204,Orders!$C$5:$C$204,$A9))</f>
        <v/>
      </c>
      <c r="F9" s="13">
        <f>IF($A9="","",COUNTIFS(Orders!$C$5:$C$204,$A9,Orders!$J$5:$J$204,"Yes"))</f>
        <v/>
      </c>
      <c r="G9" s="12">
        <f>IF($A9="","",IF($C9&gt;1,"Yes","No"))</f>
        <v/>
      </c>
      <c r="H9" s="11">
        <f>IF($A9="","",IFERROR($D9/$C9,0))</f>
        <v/>
      </c>
    </row>
    <row r="10">
      <c r="A10" s="7" t="n"/>
      <c r="B10" s="12">
        <f>IF($A10="","",IFERROR(INDEX(Orders!$O$5:$O$204,MATCH($A10,Orders!$C$5:$C$204,0)),""))</f>
        <v/>
      </c>
      <c r="C10" s="13">
        <f>IF($A10="","",COUNTIFS(Orders!$C$5:$C$204,$A10))</f>
        <v/>
      </c>
      <c r="D10" s="11">
        <f>IF($A10="","",SUMIFS(Orders!$G$5:$G$204,Orders!$C$5:$C$204,$A10))</f>
        <v/>
      </c>
      <c r="E10" s="11">
        <f>IF($A10="","",SUMIFS(Orders!$K$5:$K$204,Orders!$C$5:$C$204,$A10))</f>
        <v/>
      </c>
      <c r="F10" s="13">
        <f>IF($A10="","",COUNTIFS(Orders!$C$5:$C$204,$A10,Orders!$J$5:$J$204,"Yes"))</f>
        <v/>
      </c>
      <c r="G10" s="12">
        <f>IF($A10="","",IF($C10&gt;1,"Yes","No"))</f>
        <v/>
      </c>
      <c r="H10" s="11">
        <f>IF($A10="","",IFERROR($D10/$C10,0))</f>
        <v/>
      </c>
    </row>
    <row r="11">
      <c r="A11" s="7" t="n"/>
      <c r="B11" s="12">
        <f>IF($A11="","",IFERROR(INDEX(Orders!$O$5:$O$204,MATCH($A11,Orders!$C$5:$C$204,0)),""))</f>
        <v/>
      </c>
      <c r="C11" s="13">
        <f>IF($A11="","",COUNTIFS(Orders!$C$5:$C$204,$A11))</f>
        <v/>
      </c>
      <c r="D11" s="11">
        <f>IF($A11="","",SUMIFS(Orders!$G$5:$G$204,Orders!$C$5:$C$204,$A11))</f>
        <v/>
      </c>
      <c r="E11" s="11">
        <f>IF($A11="","",SUMIFS(Orders!$K$5:$K$204,Orders!$C$5:$C$204,$A11))</f>
        <v/>
      </c>
      <c r="F11" s="13">
        <f>IF($A11="","",COUNTIFS(Orders!$C$5:$C$204,$A11,Orders!$J$5:$J$204,"Yes"))</f>
        <v/>
      </c>
      <c r="G11" s="12">
        <f>IF($A11="","",IF($C11&gt;1,"Yes","No"))</f>
        <v/>
      </c>
      <c r="H11" s="11">
        <f>IF($A11="","",IFERROR($D11/$C11,0))</f>
        <v/>
      </c>
    </row>
    <row r="12">
      <c r="A12" s="7" t="n"/>
      <c r="B12" s="12">
        <f>IF($A12="","",IFERROR(INDEX(Orders!$O$5:$O$204,MATCH($A12,Orders!$C$5:$C$204,0)),""))</f>
        <v/>
      </c>
      <c r="C12" s="13">
        <f>IF($A12="","",COUNTIFS(Orders!$C$5:$C$204,$A12))</f>
        <v/>
      </c>
      <c r="D12" s="11">
        <f>IF($A12="","",SUMIFS(Orders!$G$5:$G$204,Orders!$C$5:$C$204,$A12))</f>
        <v/>
      </c>
      <c r="E12" s="11">
        <f>IF($A12="","",SUMIFS(Orders!$K$5:$K$204,Orders!$C$5:$C$204,$A12))</f>
        <v/>
      </c>
      <c r="F12" s="13">
        <f>IF($A12="","",COUNTIFS(Orders!$C$5:$C$204,$A12,Orders!$J$5:$J$204,"Yes"))</f>
        <v/>
      </c>
      <c r="G12" s="12">
        <f>IF($A12="","",IF($C12&gt;1,"Yes","No"))</f>
        <v/>
      </c>
      <c r="H12" s="11">
        <f>IF($A12="","",IFERROR($D12/$C12,0))</f>
        <v/>
      </c>
    </row>
    <row r="13">
      <c r="A13" s="7" t="n"/>
      <c r="B13" s="12">
        <f>IF($A13="","",IFERROR(INDEX(Orders!$O$5:$O$204,MATCH($A13,Orders!$C$5:$C$204,0)),""))</f>
        <v/>
      </c>
      <c r="C13" s="13">
        <f>IF($A13="","",COUNTIFS(Orders!$C$5:$C$204,$A13))</f>
        <v/>
      </c>
      <c r="D13" s="11">
        <f>IF($A13="","",SUMIFS(Orders!$G$5:$G$204,Orders!$C$5:$C$204,$A13))</f>
        <v/>
      </c>
      <c r="E13" s="11">
        <f>IF($A13="","",SUMIFS(Orders!$K$5:$K$204,Orders!$C$5:$C$204,$A13))</f>
        <v/>
      </c>
      <c r="F13" s="13">
        <f>IF($A13="","",COUNTIFS(Orders!$C$5:$C$204,$A13,Orders!$J$5:$J$204,"Yes"))</f>
        <v/>
      </c>
      <c r="G13" s="12">
        <f>IF($A13="","",IF($C13&gt;1,"Yes","No"))</f>
        <v/>
      </c>
      <c r="H13" s="11">
        <f>IF($A13="","",IFERROR($D13/$C13,0))</f>
        <v/>
      </c>
    </row>
    <row r="14">
      <c r="A14" s="7" t="n"/>
      <c r="B14" s="12">
        <f>IF($A14="","",IFERROR(INDEX(Orders!$O$5:$O$204,MATCH($A14,Orders!$C$5:$C$204,0)),""))</f>
        <v/>
      </c>
      <c r="C14" s="13">
        <f>IF($A14="","",COUNTIFS(Orders!$C$5:$C$204,$A14))</f>
        <v/>
      </c>
      <c r="D14" s="11">
        <f>IF($A14="","",SUMIFS(Orders!$G$5:$G$204,Orders!$C$5:$C$204,$A14))</f>
        <v/>
      </c>
      <c r="E14" s="11">
        <f>IF($A14="","",SUMIFS(Orders!$K$5:$K$204,Orders!$C$5:$C$204,$A14))</f>
        <v/>
      </c>
      <c r="F14" s="13">
        <f>IF($A14="","",COUNTIFS(Orders!$C$5:$C$204,$A14,Orders!$J$5:$J$204,"Yes"))</f>
        <v/>
      </c>
      <c r="G14" s="12">
        <f>IF($A14="","",IF($C14&gt;1,"Yes","No"))</f>
        <v/>
      </c>
      <c r="H14" s="11">
        <f>IF($A14="","",IFERROR($D14/$C14,0))</f>
        <v/>
      </c>
    </row>
    <row r="15">
      <c r="A15" s="7" t="n"/>
      <c r="B15" s="12">
        <f>IF($A15="","",IFERROR(INDEX(Orders!$O$5:$O$204,MATCH($A15,Orders!$C$5:$C$204,0)),""))</f>
        <v/>
      </c>
      <c r="C15" s="13">
        <f>IF($A15="","",COUNTIFS(Orders!$C$5:$C$204,$A15))</f>
        <v/>
      </c>
      <c r="D15" s="11">
        <f>IF($A15="","",SUMIFS(Orders!$G$5:$G$204,Orders!$C$5:$C$204,$A15))</f>
        <v/>
      </c>
      <c r="E15" s="11">
        <f>IF($A15="","",SUMIFS(Orders!$K$5:$K$204,Orders!$C$5:$C$204,$A15))</f>
        <v/>
      </c>
      <c r="F15" s="13">
        <f>IF($A15="","",COUNTIFS(Orders!$C$5:$C$204,$A15,Orders!$J$5:$J$204,"Yes"))</f>
        <v/>
      </c>
      <c r="G15" s="12">
        <f>IF($A15="","",IF($C15&gt;1,"Yes","No"))</f>
        <v/>
      </c>
      <c r="H15" s="11">
        <f>IF($A15="","",IFERROR($D15/$C15,0))</f>
        <v/>
      </c>
    </row>
    <row r="16">
      <c r="A16" s="7" t="n"/>
      <c r="B16" s="12">
        <f>IF($A16="","",IFERROR(INDEX(Orders!$O$5:$O$204,MATCH($A16,Orders!$C$5:$C$204,0)),""))</f>
        <v/>
      </c>
      <c r="C16" s="13">
        <f>IF($A16="","",COUNTIFS(Orders!$C$5:$C$204,$A16))</f>
        <v/>
      </c>
      <c r="D16" s="11">
        <f>IF($A16="","",SUMIFS(Orders!$G$5:$G$204,Orders!$C$5:$C$204,$A16))</f>
        <v/>
      </c>
      <c r="E16" s="11">
        <f>IF($A16="","",SUMIFS(Orders!$K$5:$K$204,Orders!$C$5:$C$204,$A16))</f>
        <v/>
      </c>
      <c r="F16" s="13">
        <f>IF($A16="","",COUNTIFS(Orders!$C$5:$C$204,$A16,Orders!$J$5:$J$204,"Yes"))</f>
        <v/>
      </c>
      <c r="G16" s="12">
        <f>IF($A16="","",IF($C16&gt;1,"Yes","No"))</f>
        <v/>
      </c>
      <c r="H16" s="11">
        <f>IF($A16="","",IFERROR($D16/$C16,0))</f>
        <v/>
      </c>
    </row>
    <row r="17">
      <c r="A17" s="7" t="n"/>
      <c r="B17" s="12">
        <f>IF($A17="","",IFERROR(INDEX(Orders!$O$5:$O$204,MATCH($A17,Orders!$C$5:$C$204,0)),""))</f>
        <v/>
      </c>
      <c r="C17" s="13">
        <f>IF($A17="","",COUNTIFS(Orders!$C$5:$C$204,$A17))</f>
        <v/>
      </c>
      <c r="D17" s="11">
        <f>IF($A17="","",SUMIFS(Orders!$G$5:$G$204,Orders!$C$5:$C$204,$A17))</f>
        <v/>
      </c>
      <c r="E17" s="11">
        <f>IF($A17="","",SUMIFS(Orders!$K$5:$K$204,Orders!$C$5:$C$204,$A17))</f>
        <v/>
      </c>
      <c r="F17" s="13">
        <f>IF($A17="","",COUNTIFS(Orders!$C$5:$C$204,$A17,Orders!$J$5:$J$204,"Yes"))</f>
        <v/>
      </c>
      <c r="G17" s="12">
        <f>IF($A17="","",IF($C17&gt;1,"Yes","No"))</f>
        <v/>
      </c>
      <c r="H17" s="11">
        <f>IF($A17="","",IFERROR($D17/$C17,0))</f>
        <v/>
      </c>
    </row>
    <row r="18">
      <c r="A18" s="7" t="n"/>
      <c r="B18" s="12">
        <f>IF($A18="","",IFERROR(INDEX(Orders!$O$5:$O$204,MATCH($A18,Orders!$C$5:$C$204,0)),""))</f>
        <v/>
      </c>
      <c r="C18" s="13">
        <f>IF($A18="","",COUNTIFS(Orders!$C$5:$C$204,$A18))</f>
        <v/>
      </c>
      <c r="D18" s="11">
        <f>IF($A18="","",SUMIFS(Orders!$G$5:$G$204,Orders!$C$5:$C$204,$A18))</f>
        <v/>
      </c>
      <c r="E18" s="11">
        <f>IF($A18="","",SUMIFS(Orders!$K$5:$K$204,Orders!$C$5:$C$204,$A18))</f>
        <v/>
      </c>
      <c r="F18" s="13">
        <f>IF($A18="","",COUNTIFS(Orders!$C$5:$C$204,$A18,Orders!$J$5:$J$204,"Yes"))</f>
        <v/>
      </c>
      <c r="G18" s="12">
        <f>IF($A18="","",IF($C18&gt;1,"Yes","No"))</f>
        <v/>
      </c>
      <c r="H18" s="11">
        <f>IF($A18="","",IFERROR($D18/$C18,0))</f>
        <v/>
      </c>
    </row>
    <row r="19">
      <c r="A19" s="7" t="n"/>
      <c r="B19" s="12">
        <f>IF($A19="","",IFERROR(INDEX(Orders!$O$5:$O$204,MATCH($A19,Orders!$C$5:$C$204,0)),""))</f>
        <v/>
      </c>
      <c r="C19" s="13">
        <f>IF($A19="","",COUNTIFS(Orders!$C$5:$C$204,$A19))</f>
        <v/>
      </c>
      <c r="D19" s="11">
        <f>IF($A19="","",SUMIFS(Orders!$G$5:$G$204,Orders!$C$5:$C$204,$A19))</f>
        <v/>
      </c>
      <c r="E19" s="11">
        <f>IF($A19="","",SUMIFS(Orders!$K$5:$K$204,Orders!$C$5:$C$204,$A19))</f>
        <v/>
      </c>
      <c r="F19" s="13">
        <f>IF($A19="","",COUNTIFS(Orders!$C$5:$C$204,$A19,Orders!$J$5:$J$204,"Yes"))</f>
        <v/>
      </c>
      <c r="G19" s="12">
        <f>IF($A19="","",IF($C19&gt;1,"Yes","No"))</f>
        <v/>
      </c>
      <c r="H19" s="11">
        <f>IF($A19="","",IFERROR($D19/$C19,0))</f>
        <v/>
      </c>
    </row>
    <row r="20">
      <c r="A20" s="7" t="n"/>
      <c r="B20" s="12">
        <f>IF($A20="","",IFERROR(INDEX(Orders!$O$5:$O$204,MATCH($A20,Orders!$C$5:$C$204,0)),""))</f>
        <v/>
      </c>
      <c r="C20" s="13">
        <f>IF($A20="","",COUNTIFS(Orders!$C$5:$C$204,$A20))</f>
        <v/>
      </c>
      <c r="D20" s="11">
        <f>IF($A20="","",SUMIFS(Orders!$G$5:$G$204,Orders!$C$5:$C$204,$A20))</f>
        <v/>
      </c>
      <c r="E20" s="11">
        <f>IF($A20="","",SUMIFS(Orders!$K$5:$K$204,Orders!$C$5:$C$204,$A20))</f>
        <v/>
      </c>
      <c r="F20" s="13">
        <f>IF($A20="","",COUNTIFS(Orders!$C$5:$C$204,$A20,Orders!$J$5:$J$204,"Yes"))</f>
        <v/>
      </c>
      <c r="G20" s="12">
        <f>IF($A20="","",IF($C20&gt;1,"Yes","No"))</f>
        <v/>
      </c>
      <c r="H20" s="11">
        <f>IF($A20="","",IFERROR($D20/$C20,0))</f>
        <v/>
      </c>
    </row>
    <row r="21">
      <c r="A21" s="7" t="n"/>
      <c r="B21" s="12">
        <f>IF($A21="","",IFERROR(INDEX(Orders!$O$5:$O$204,MATCH($A21,Orders!$C$5:$C$204,0)),""))</f>
        <v/>
      </c>
      <c r="C21" s="13">
        <f>IF($A21="","",COUNTIFS(Orders!$C$5:$C$204,$A21))</f>
        <v/>
      </c>
      <c r="D21" s="11">
        <f>IF($A21="","",SUMIFS(Orders!$G$5:$G$204,Orders!$C$5:$C$204,$A21))</f>
        <v/>
      </c>
      <c r="E21" s="11">
        <f>IF($A21="","",SUMIFS(Orders!$K$5:$K$204,Orders!$C$5:$C$204,$A21))</f>
        <v/>
      </c>
      <c r="F21" s="13">
        <f>IF($A21="","",COUNTIFS(Orders!$C$5:$C$204,$A21,Orders!$J$5:$J$204,"Yes"))</f>
        <v/>
      </c>
      <c r="G21" s="12">
        <f>IF($A21="","",IF($C21&gt;1,"Yes","No"))</f>
        <v/>
      </c>
      <c r="H21" s="11">
        <f>IF($A21="","",IFERROR($D21/$C21,0))</f>
        <v/>
      </c>
    </row>
    <row r="22">
      <c r="A22" s="7" t="n"/>
      <c r="B22" s="12">
        <f>IF($A22="","",IFERROR(INDEX(Orders!$O$5:$O$204,MATCH($A22,Orders!$C$5:$C$204,0)),""))</f>
        <v/>
      </c>
      <c r="C22" s="13">
        <f>IF($A22="","",COUNTIFS(Orders!$C$5:$C$204,$A22))</f>
        <v/>
      </c>
      <c r="D22" s="11">
        <f>IF($A22="","",SUMIFS(Orders!$G$5:$G$204,Orders!$C$5:$C$204,$A22))</f>
        <v/>
      </c>
      <c r="E22" s="11">
        <f>IF($A22="","",SUMIFS(Orders!$K$5:$K$204,Orders!$C$5:$C$204,$A22))</f>
        <v/>
      </c>
      <c r="F22" s="13">
        <f>IF($A22="","",COUNTIFS(Orders!$C$5:$C$204,$A22,Orders!$J$5:$J$204,"Yes"))</f>
        <v/>
      </c>
      <c r="G22" s="12">
        <f>IF($A22="","",IF($C22&gt;1,"Yes","No"))</f>
        <v/>
      </c>
      <c r="H22" s="11">
        <f>IF($A22="","",IFERROR($D22/$C22,0))</f>
        <v/>
      </c>
    </row>
    <row r="23">
      <c r="A23" s="7" t="n"/>
      <c r="B23" s="12">
        <f>IF($A23="","",IFERROR(INDEX(Orders!$O$5:$O$204,MATCH($A23,Orders!$C$5:$C$204,0)),""))</f>
        <v/>
      </c>
      <c r="C23" s="13">
        <f>IF($A23="","",COUNTIFS(Orders!$C$5:$C$204,$A23))</f>
        <v/>
      </c>
      <c r="D23" s="11">
        <f>IF($A23="","",SUMIFS(Orders!$G$5:$G$204,Orders!$C$5:$C$204,$A23))</f>
        <v/>
      </c>
      <c r="E23" s="11">
        <f>IF($A23="","",SUMIFS(Orders!$K$5:$K$204,Orders!$C$5:$C$204,$A23))</f>
        <v/>
      </c>
      <c r="F23" s="13">
        <f>IF($A23="","",COUNTIFS(Orders!$C$5:$C$204,$A23,Orders!$J$5:$J$204,"Yes"))</f>
        <v/>
      </c>
      <c r="G23" s="12">
        <f>IF($A23="","",IF($C23&gt;1,"Yes","No"))</f>
        <v/>
      </c>
      <c r="H23" s="11">
        <f>IF($A23="","",IFERROR($D23/$C23,0))</f>
        <v/>
      </c>
    </row>
    <row r="24">
      <c r="A24" s="7" t="n"/>
      <c r="B24" s="12">
        <f>IF($A24="","",IFERROR(INDEX(Orders!$O$5:$O$204,MATCH($A24,Orders!$C$5:$C$204,0)),""))</f>
        <v/>
      </c>
      <c r="C24" s="13">
        <f>IF($A24="","",COUNTIFS(Orders!$C$5:$C$204,$A24))</f>
        <v/>
      </c>
      <c r="D24" s="11">
        <f>IF($A24="","",SUMIFS(Orders!$G$5:$G$204,Orders!$C$5:$C$204,$A24))</f>
        <v/>
      </c>
      <c r="E24" s="11">
        <f>IF($A24="","",SUMIFS(Orders!$K$5:$K$204,Orders!$C$5:$C$204,$A24))</f>
        <v/>
      </c>
      <c r="F24" s="13">
        <f>IF($A24="","",COUNTIFS(Orders!$C$5:$C$204,$A24,Orders!$J$5:$J$204,"Yes"))</f>
        <v/>
      </c>
      <c r="G24" s="12">
        <f>IF($A24="","",IF($C24&gt;1,"Yes","No"))</f>
        <v/>
      </c>
      <c r="H24" s="11">
        <f>IF($A24="","",IFERROR($D24/$C24,0))</f>
        <v/>
      </c>
    </row>
    <row r="25">
      <c r="A25" s="7" t="n"/>
      <c r="B25" s="12">
        <f>IF($A25="","",IFERROR(INDEX(Orders!$O$5:$O$204,MATCH($A25,Orders!$C$5:$C$204,0)),""))</f>
        <v/>
      </c>
      <c r="C25" s="13">
        <f>IF($A25="","",COUNTIFS(Orders!$C$5:$C$204,$A25))</f>
        <v/>
      </c>
      <c r="D25" s="11">
        <f>IF($A25="","",SUMIFS(Orders!$G$5:$G$204,Orders!$C$5:$C$204,$A25))</f>
        <v/>
      </c>
      <c r="E25" s="11">
        <f>IF($A25="","",SUMIFS(Orders!$K$5:$K$204,Orders!$C$5:$C$204,$A25))</f>
        <v/>
      </c>
      <c r="F25" s="13">
        <f>IF($A25="","",COUNTIFS(Orders!$C$5:$C$204,$A25,Orders!$J$5:$J$204,"Yes"))</f>
        <v/>
      </c>
      <c r="G25" s="12">
        <f>IF($A25="","",IF($C25&gt;1,"Yes","No"))</f>
        <v/>
      </c>
      <c r="H25" s="11">
        <f>IF($A25="","",IFERROR($D25/$C25,0))</f>
        <v/>
      </c>
    </row>
    <row r="26">
      <c r="A26" s="7" t="n"/>
      <c r="B26" s="12">
        <f>IF($A26="","",IFERROR(INDEX(Orders!$O$5:$O$204,MATCH($A26,Orders!$C$5:$C$204,0)),""))</f>
        <v/>
      </c>
      <c r="C26" s="13">
        <f>IF($A26="","",COUNTIFS(Orders!$C$5:$C$204,$A26))</f>
        <v/>
      </c>
      <c r="D26" s="11">
        <f>IF($A26="","",SUMIFS(Orders!$G$5:$G$204,Orders!$C$5:$C$204,$A26))</f>
        <v/>
      </c>
      <c r="E26" s="11">
        <f>IF($A26="","",SUMIFS(Orders!$K$5:$K$204,Orders!$C$5:$C$204,$A26))</f>
        <v/>
      </c>
      <c r="F26" s="13">
        <f>IF($A26="","",COUNTIFS(Orders!$C$5:$C$204,$A26,Orders!$J$5:$J$204,"Yes"))</f>
        <v/>
      </c>
      <c r="G26" s="12">
        <f>IF($A26="","",IF($C26&gt;1,"Yes","No"))</f>
        <v/>
      </c>
      <c r="H26" s="11">
        <f>IF($A26="","",IFERROR($D26/$C26,0))</f>
        <v/>
      </c>
    </row>
    <row r="27">
      <c r="A27" s="7" t="n"/>
      <c r="B27" s="12">
        <f>IF($A27="","",IFERROR(INDEX(Orders!$O$5:$O$204,MATCH($A27,Orders!$C$5:$C$204,0)),""))</f>
        <v/>
      </c>
      <c r="C27" s="13">
        <f>IF($A27="","",COUNTIFS(Orders!$C$5:$C$204,$A27))</f>
        <v/>
      </c>
      <c r="D27" s="11">
        <f>IF($A27="","",SUMIFS(Orders!$G$5:$G$204,Orders!$C$5:$C$204,$A27))</f>
        <v/>
      </c>
      <c r="E27" s="11">
        <f>IF($A27="","",SUMIFS(Orders!$K$5:$K$204,Orders!$C$5:$C$204,$A27))</f>
        <v/>
      </c>
      <c r="F27" s="13">
        <f>IF($A27="","",COUNTIFS(Orders!$C$5:$C$204,$A27,Orders!$J$5:$J$204,"Yes"))</f>
        <v/>
      </c>
      <c r="G27" s="12">
        <f>IF($A27="","",IF($C27&gt;1,"Yes","No"))</f>
        <v/>
      </c>
      <c r="H27" s="11">
        <f>IF($A27="","",IFERROR($D27/$C27,0))</f>
        <v/>
      </c>
    </row>
    <row r="28">
      <c r="A28" s="7" t="n"/>
      <c r="B28" s="12">
        <f>IF($A28="","",IFERROR(INDEX(Orders!$O$5:$O$204,MATCH($A28,Orders!$C$5:$C$204,0)),""))</f>
        <v/>
      </c>
      <c r="C28" s="13">
        <f>IF($A28="","",COUNTIFS(Orders!$C$5:$C$204,$A28))</f>
        <v/>
      </c>
      <c r="D28" s="11">
        <f>IF($A28="","",SUMIFS(Orders!$G$5:$G$204,Orders!$C$5:$C$204,$A28))</f>
        <v/>
      </c>
      <c r="E28" s="11">
        <f>IF($A28="","",SUMIFS(Orders!$K$5:$K$204,Orders!$C$5:$C$204,$A28))</f>
        <v/>
      </c>
      <c r="F28" s="13">
        <f>IF($A28="","",COUNTIFS(Orders!$C$5:$C$204,$A28,Orders!$J$5:$J$204,"Yes"))</f>
        <v/>
      </c>
      <c r="G28" s="12">
        <f>IF($A28="","",IF($C28&gt;1,"Yes","No"))</f>
        <v/>
      </c>
      <c r="H28" s="11">
        <f>IF($A28="","",IFERROR($D28/$C28,0))</f>
        <v/>
      </c>
    </row>
    <row r="29">
      <c r="A29" s="7" t="n"/>
      <c r="B29" s="12">
        <f>IF($A29="","",IFERROR(INDEX(Orders!$O$5:$O$204,MATCH($A29,Orders!$C$5:$C$204,0)),""))</f>
        <v/>
      </c>
      <c r="C29" s="13">
        <f>IF($A29="","",COUNTIFS(Orders!$C$5:$C$204,$A29))</f>
        <v/>
      </c>
      <c r="D29" s="11">
        <f>IF($A29="","",SUMIFS(Orders!$G$5:$G$204,Orders!$C$5:$C$204,$A29))</f>
        <v/>
      </c>
      <c r="E29" s="11">
        <f>IF($A29="","",SUMIFS(Orders!$K$5:$K$204,Orders!$C$5:$C$204,$A29))</f>
        <v/>
      </c>
      <c r="F29" s="13">
        <f>IF($A29="","",COUNTIFS(Orders!$C$5:$C$204,$A29,Orders!$J$5:$J$204,"Yes"))</f>
        <v/>
      </c>
      <c r="G29" s="12">
        <f>IF($A29="","",IF($C29&gt;1,"Yes","No"))</f>
        <v/>
      </c>
      <c r="H29" s="11">
        <f>IF($A29="","",IFERROR($D29/$C29,0))</f>
        <v/>
      </c>
    </row>
    <row r="30">
      <c r="A30" s="7" t="n"/>
      <c r="B30" s="12">
        <f>IF($A30="","",IFERROR(INDEX(Orders!$O$5:$O$204,MATCH($A30,Orders!$C$5:$C$204,0)),""))</f>
        <v/>
      </c>
      <c r="C30" s="13">
        <f>IF($A30="","",COUNTIFS(Orders!$C$5:$C$204,$A30))</f>
        <v/>
      </c>
      <c r="D30" s="11">
        <f>IF($A30="","",SUMIFS(Orders!$G$5:$G$204,Orders!$C$5:$C$204,$A30))</f>
        <v/>
      </c>
      <c r="E30" s="11">
        <f>IF($A30="","",SUMIFS(Orders!$K$5:$K$204,Orders!$C$5:$C$204,$A30))</f>
        <v/>
      </c>
      <c r="F30" s="13">
        <f>IF($A30="","",COUNTIFS(Orders!$C$5:$C$204,$A30,Orders!$J$5:$J$204,"Yes"))</f>
        <v/>
      </c>
      <c r="G30" s="12">
        <f>IF($A30="","",IF($C30&gt;1,"Yes","No"))</f>
        <v/>
      </c>
      <c r="H30" s="11">
        <f>IF($A30="","",IFERROR($D30/$C30,0))</f>
        <v/>
      </c>
    </row>
    <row r="31">
      <c r="A31" s="7" t="n"/>
      <c r="B31" s="12">
        <f>IF($A31="","",IFERROR(INDEX(Orders!$O$5:$O$204,MATCH($A31,Orders!$C$5:$C$204,0)),""))</f>
        <v/>
      </c>
      <c r="C31" s="13">
        <f>IF($A31="","",COUNTIFS(Orders!$C$5:$C$204,$A31))</f>
        <v/>
      </c>
      <c r="D31" s="11">
        <f>IF($A31="","",SUMIFS(Orders!$G$5:$G$204,Orders!$C$5:$C$204,$A31))</f>
        <v/>
      </c>
      <c r="E31" s="11">
        <f>IF($A31="","",SUMIFS(Orders!$K$5:$K$204,Orders!$C$5:$C$204,$A31))</f>
        <v/>
      </c>
      <c r="F31" s="13">
        <f>IF($A31="","",COUNTIFS(Orders!$C$5:$C$204,$A31,Orders!$J$5:$J$204,"Yes"))</f>
        <v/>
      </c>
      <c r="G31" s="12">
        <f>IF($A31="","",IF($C31&gt;1,"Yes","No"))</f>
        <v/>
      </c>
      <c r="H31" s="11">
        <f>IF($A31="","",IFERROR($D31/$C31,0))</f>
        <v/>
      </c>
    </row>
    <row r="32">
      <c r="A32" s="7" t="n"/>
      <c r="B32" s="12">
        <f>IF($A32="","",IFERROR(INDEX(Orders!$O$5:$O$204,MATCH($A32,Orders!$C$5:$C$204,0)),""))</f>
        <v/>
      </c>
      <c r="C32" s="13">
        <f>IF($A32="","",COUNTIFS(Orders!$C$5:$C$204,$A32))</f>
        <v/>
      </c>
      <c r="D32" s="11">
        <f>IF($A32="","",SUMIFS(Orders!$G$5:$G$204,Orders!$C$5:$C$204,$A32))</f>
        <v/>
      </c>
      <c r="E32" s="11">
        <f>IF($A32="","",SUMIFS(Orders!$K$5:$K$204,Orders!$C$5:$C$204,$A32))</f>
        <v/>
      </c>
      <c r="F32" s="13">
        <f>IF($A32="","",COUNTIFS(Orders!$C$5:$C$204,$A32,Orders!$J$5:$J$204,"Yes"))</f>
        <v/>
      </c>
      <c r="G32" s="12">
        <f>IF($A32="","",IF($C32&gt;1,"Yes","No"))</f>
        <v/>
      </c>
      <c r="H32" s="11">
        <f>IF($A32="","",IFERROR($D32/$C32,0))</f>
        <v/>
      </c>
    </row>
    <row r="33">
      <c r="A33" s="7" t="n"/>
      <c r="B33" s="12">
        <f>IF($A33="","",IFERROR(INDEX(Orders!$O$5:$O$204,MATCH($A33,Orders!$C$5:$C$204,0)),""))</f>
        <v/>
      </c>
      <c r="C33" s="13">
        <f>IF($A33="","",COUNTIFS(Orders!$C$5:$C$204,$A33))</f>
        <v/>
      </c>
      <c r="D33" s="11">
        <f>IF($A33="","",SUMIFS(Orders!$G$5:$G$204,Orders!$C$5:$C$204,$A33))</f>
        <v/>
      </c>
      <c r="E33" s="11">
        <f>IF($A33="","",SUMIFS(Orders!$K$5:$K$204,Orders!$C$5:$C$204,$A33))</f>
        <v/>
      </c>
      <c r="F33" s="13">
        <f>IF($A33="","",COUNTIFS(Orders!$C$5:$C$204,$A33,Orders!$J$5:$J$204,"Yes"))</f>
        <v/>
      </c>
      <c r="G33" s="12">
        <f>IF($A33="","",IF($C33&gt;1,"Yes","No"))</f>
        <v/>
      </c>
      <c r="H33" s="11">
        <f>IF($A33="","",IFERROR($D33/$C33,0))</f>
        <v/>
      </c>
    </row>
    <row r="34">
      <c r="A34" s="7" t="n"/>
      <c r="B34" s="12">
        <f>IF($A34="","",IFERROR(INDEX(Orders!$O$5:$O$204,MATCH($A34,Orders!$C$5:$C$204,0)),""))</f>
        <v/>
      </c>
      <c r="C34" s="13">
        <f>IF($A34="","",COUNTIFS(Orders!$C$5:$C$204,$A34))</f>
        <v/>
      </c>
      <c r="D34" s="11">
        <f>IF($A34="","",SUMIFS(Orders!$G$5:$G$204,Orders!$C$5:$C$204,$A34))</f>
        <v/>
      </c>
      <c r="E34" s="11">
        <f>IF($A34="","",SUMIFS(Orders!$K$5:$K$204,Orders!$C$5:$C$204,$A34))</f>
        <v/>
      </c>
      <c r="F34" s="13">
        <f>IF($A34="","",COUNTIFS(Orders!$C$5:$C$204,$A34,Orders!$J$5:$J$204,"Yes"))</f>
        <v/>
      </c>
      <c r="G34" s="12">
        <f>IF($A34="","",IF($C34&gt;1,"Yes","No"))</f>
        <v/>
      </c>
      <c r="H34" s="11">
        <f>IF($A34="","",IFERROR($D34/$C34,0))</f>
        <v/>
      </c>
    </row>
    <row r="35">
      <c r="A35" s="7" t="n"/>
      <c r="B35" s="12">
        <f>IF($A35="","",IFERROR(INDEX(Orders!$O$5:$O$204,MATCH($A35,Orders!$C$5:$C$204,0)),""))</f>
        <v/>
      </c>
      <c r="C35" s="13">
        <f>IF($A35="","",COUNTIFS(Orders!$C$5:$C$204,$A35))</f>
        <v/>
      </c>
      <c r="D35" s="11">
        <f>IF($A35="","",SUMIFS(Orders!$G$5:$G$204,Orders!$C$5:$C$204,$A35))</f>
        <v/>
      </c>
      <c r="E35" s="11">
        <f>IF($A35="","",SUMIFS(Orders!$K$5:$K$204,Orders!$C$5:$C$204,$A35))</f>
        <v/>
      </c>
      <c r="F35" s="13">
        <f>IF($A35="","",COUNTIFS(Orders!$C$5:$C$204,$A35,Orders!$J$5:$J$204,"Yes"))</f>
        <v/>
      </c>
      <c r="G35" s="12">
        <f>IF($A35="","",IF($C35&gt;1,"Yes","No"))</f>
        <v/>
      </c>
      <c r="H35" s="11">
        <f>IF($A35="","",IFERROR($D35/$C35,0))</f>
        <v/>
      </c>
    </row>
    <row r="36">
      <c r="A36" s="7" t="n"/>
      <c r="B36" s="12">
        <f>IF($A36="","",IFERROR(INDEX(Orders!$O$5:$O$204,MATCH($A36,Orders!$C$5:$C$204,0)),""))</f>
        <v/>
      </c>
      <c r="C36" s="13">
        <f>IF($A36="","",COUNTIFS(Orders!$C$5:$C$204,$A36))</f>
        <v/>
      </c>
      <c r="D36" s="11">
        <f>IF($A36="","",SUMIFS(Orders!$G$5:$G$204,Orders!$C$5:$C$204,$A36))</f>
        <v/>
      </c>
      <c r="E36" s="11">
        <f>IF($A36="","",SUMIFS(Orders!$K$5:$K$204,Orders!$C$5:$C$204,$A36))</f>
        <v/>
      </c>
      <c r="F36" s="13">
        <f>IF($A36="","",COUNTIFS(Orders!$C$5:$C$204,$A36,Orders!$J$5:$J$204,"Yes"))</f>
        <v/>
      </c>
      <c r="G36" s="12">
        <f>IF($A36="","",IF($C36&gt;1,"Yes","No"))</f>
        <v/>
      </c>
      <c r="H36" s="11">
        <f>IF($A36="","",IFERROR($D36/$C36,0))</f>
        <v/>
      </c>
    </row>
    <row r="37">
      <c r="A37" s="7" t="n"/>
      <c r="B37" s="12">
        <f>IF($A37="","",IFERROR(INDEX(Orders!$O$5:$O$204,MATCH($A37,Orders!$C$5:$C$204,0)),""))</f>
        <v/>
      </c>
      <c r="C37" s="13">
        <f>IF($A37="","",COUNTIFS(Orders!$C$5:$C$204,$A37))</f>
        <v/>
      </c>
      <c r="D37" s="11">
        <f>IF($A37="","",SUMIFS(Orders!$G$5:$G$204,Orders!$C$5:$C$204,$A37))</f>
        <v/>
      </c>
      <c r="E37" s="11">
        <f>IF($A37="","",SUMIFS(Orders!$K$5:$K$204,Orders!$C$5:$C$204,$A37))</f>
        <v/>
      </c>
      <c r="F37" s="13">
        <f>IF($A37="","",COUNTIFS(Orders!$C$5:$C$204,$A37,Orders!$J$5:$J$204,"Yes"))</f>
        <v/>
      </c>
      <c r="G37" s="12">
        <f>IF($A37="","",IF($C37&gt;1,"Yes","No"))</f>
        <v/>
      </c>
      <c r="H37" s="11">
        <f>IF($A37="","",IFERROR($D37/$C37,0))</f>
        <v/>
      </c>
    </row>
    <row r="38">
      <c r="A38" s="7" t="n"/>
      <c r="B38" s="12">
        <f>IF($A38="","",IFERROR(INDEX(Orders!$O$5:$O$204,MATCH($A38,Orders!$C$5:$C$204,0)),""))</f>
        <v/>
      </c>
      <c r="C38" s="13">
        <f>IF($A38="","",COUNTIFS(Orders!$C$5:$C$204,$A38))</f>
        <v/>
      </c>
      <c r="D38" s="11">
        <f>IF($A38="","",SUMIFS(Orders!$G$5:$G$204,Orders!$C$5:$C$204,$A38))</f>
        <v/>
      </c>
      <c r="E38" s="11">
        <f>IF($A38="","",SUMIFS(Orders!$K$5:$K$204,Orders!$C$5:$C$204,$A38))</f>
        <v/>
      </c>
      <c r="F38" s="13">
        <f>IF($A38="","",COUNTIFS(Orders!$C$5:$C$204,$A38,Orders!$J$5:$J$204,"Yes"))</f>
        <v/>
      </c>
      <c r="G38" s="12">
        <f>IF($A38="","",IF($C38&gt;1,"Yes","No"))</f>
        <v/>
      </c>
      <c r="H38" s="11">
        <f>IF($A38="","",IFERROR($D38/$C38,0))</f>
        <v/>
      </c>
    </row>
    <row r="39">
      <c r="A39" s="7" t="n"/>
      <c r="B39" s="12">
        <f>IF($A39="","",IFERROR(INDEX(Orders!$O$5:$O$204,MATCH($A39,Orders!$C$5:$C$204,0)),""))</f>
        <v/>
      </c>
      <c r="C39" s="13">
        <f>IF($A39="","",COUNTIFS(Orders!$C$5:$C$204,$A39))</f>
        <v/>
      </c>
      <c r="D39" s="11">
        <f>IF($A39="","",SUMIFS(Orders!$G$5:$G$204,Orders!$C$5:$C$204,$A39))</f>
        <v/>
      </c>
      <c r="E39" s="11">
        <f>IF($A39="","",SUMIFS(Orders!$K$5:$K$204,Orders!$C$5:$C$204,$A39))</f>
        <v/>
      </c>
      <c r="F39" s="13">
        <f>IF($A39="","",COUNTIFS(Orders!$C$5:$C$204,$A39,Orders!$J$5:$J$204,"Yes"))</f>
        <v/>
      </c>
      <c r="G39" s="12">
        <f>IF($A39="","",IF($C39&gt;1,"Yes","No"))</f>
        <v/>
      </c>
      <c r="H39" s="11">
        <f>IF($A39="","",IFERROR($D39/$C39,0))</f>
        <v/>
      </c>
    </row>
    <row r="40">
      <c r="A40" s="7" t="n"/>
      <c r="B40" s="12">
        <f>IF($A40="","",IFERROR(INDEX(Orders!$O$5:$O$204,MATCH($A40,Orders!$C$5:$C$204,0)),""))</f>
        <v/>
      </c>
      <c r="C40" s="13">
        <f>IF($A40="","",COUNTIFS(Orders!$C$5:$C$204,$A40))</f>
        <v/>
      </c>
      <c r="D40" s="11">
        <f>IF($A40="","",SUMIFS(Orders!$G$5:$G$204,Orders!$C$5:$C$204,$A40))</f>
        <v/>
      </c>
      <c r="E40" s="11">
        <f>IF($A40="","",SUMIFS(Orders!$K$5:$K$204,Orders!$C$5:$C$204,$A40))</f>
        <v/>
      </c>
      <c r="F40" s="13">
        <f>IF($A40="","",COUNTIFS(Orders!$C$5:$C$204,$A40,Orders!$J$5:$J$204,"Yes"))</f>
        <v/>
      </c>
      <c r="G40" s="12">
        <f>IF($A40="","",IF($C40&gt;1,"Yes","No"))</f>
        <v/>
      </c>
      <c r="H40" s="11">
        <f>IF($A40="","",IFERROR($D40/$C40,0))</f>
        <v/>
      </c>
    </row>
    <row r="41">
      <c r="A41" s="7" t="n"/>
      <c r="B41" s="12">
        <f>IF($A41="","",IFERROR(INDEX(Orders!$O$5:$O$204,MATCH($A41,Orders!$C$5:$C$204,0)),""))</f>
        <v/>
      </c>
      <c r="C41" s="13">
        <f>IF($A41="","",COUNTIFS(Orders!$C$5:$C$204,$A41))</f>
        <v/>
      </c>
      <c r="D41" s="11">
        <f>IF($A41="","",SUMIFS(Orders!$G$5:$G$204,Orders!$C$5:$C$204,$A41))</f>
        <v/>
      </c>
      <c r="E41" s="11">
        <f>IF($A41="","",SUMIFS(Orders!$K$5:$K$204,Orders!$C$5:$C$204,$A41))</f>
        <v/>
      </c>
      <c r="F41" s="13">
        <f>IF($A41="","",COUNTIFS(Orders!$C$5:$C$204,$A41,Orders!$J$5:$J$204,"Yes"))</f>
        <v/>
      </c>
      <c r="G41" s="12">
        <f>IF($A41="","",IF($C41&gt;1,"Yes","No"))</f>
        <v/>
      </c>
      <c r="H41" s="11">
        <f>IF($A41="","",IFERROR($D41/$C41,0))</f>
        <v/>
      </c>
    </row>
    <row r="42">
      <c r="A42" s="7" t="n"/>
      <c r="B42" s="12">
        <f>IF($A42="","",IFERROR(INDEX(Orders!$O$5:$O$204,MATCH($A42,Orders!$C$5:$C$204,0)),""))</f>
        <v/>
      </c>
      <c r="C42" s="13">
        <f>IF($A42="","",COUNTIFS(Orders!$C$5:$C$204,$A42))</f>
        <v/>
      </c>
      <c r="D42" s="11">
        <f>IF($A42="","",SUMIFS(Orders!$G$5:$G$204,Orders!$C$5:$C$204,$A42))</f>
        <v/>
      </c>
      <c r="E42" s="11">
        <f>IF($A42="","",SUMIFS(Orders!$K$5:$K$204,Orders!$C$5:$C$204,$A42))</f>
        <v/>
      </c>
      <c r="F42" s="13">
        <f>IF($A42="","",COUNTIFS(Orders!$C$5:$C$204,$A42,Orders!$J$5:$J$204,"Yes"))</f>
        <v/>
      </c>
      <c r="G42" s="12">
        <f>IF($A42="","",IF($C42&gt;1,"Yes","No"))</f>
        <v/>
      </c>
      <c r="H42" s="11">
        <f>IF($A42="","",IFERROR($D42/$C42,0))</f>
        <v/>
      </c>
    </row>
    <row r="43">
      <c r="A43" s="7" t="n"/>
      <c r="B43" s="12">
        <f>IF($A43="","",IFERROR(INDEX(Orders!$O$5:$O$204,MATCH($A43,Orders!$C$5:$C$204,0)),""))</f>
        <v/>
      </c>
      <c r="C43" s="13">
        <f>IF($A43="","",COUNTIFS(Orders!$C$5:$C$204,$A43))</f>
        <v/>
      </c>
      <c r="D43" s="11">
        <f>IF($A43="","",SUMIFS(Orders!$G$5:$G$204,Orders!$C$5:$C$204,$A43))</f>
        <v/>
      </c>
      <c r="E43" s="11">
        <f>IF($A43="","",SUMIFS(Orders!$K$5:$K$204,Orders!$C$5:$C$204,$A43))</f>
        <v/>
      </c>
      <c r="F43" s="13">
        <f>IF($A43="","",COUNTIFS(Orders!$C$5:$C$204,$A43,Orders!$J$5:$J$204,"Yes"))</f>
        <v/>
      </c>
      <c r="G43" s="12">
        <f>IF($A43="","",IF($C43&gt;1,"Yes","No"))</f>
        <v/>
      </c>
      <c r="H43" s="11">
        <f>IF($A43="","",IFERROR($D43/$C43,0))</f>
        <v/>
      </c>
    </row>
    <row r="44">
      <c r="A44" s="7" t="n"/>
      <c r="B44" s="12">
        <f>IF($A44="","",IFERROR(INDEX(Orders!$O$5:$O$204,MATCH($A44,Orders!$C$5:$C$204,0)),""))</f>
        <v/>
      </c>
      <c r="C44" s="13">
        <f>IF($A44="","",COUNTIFS(Orders!$C$5:$C$204,$A44))</f>
        <v/>
      </c>
      <c r="D44" s="11">
        <f>IF($A44="","",SUMIFS(Orders!$G$5:$G$204,Orders!$C$5:$C$204,$A44))</f>
        <v/>
      </c>
      <c r="E44" s="11">
        <f>IF($A44="","",SUMIFS(Orders!$K$5:$K$204,Orders!$C$5:$C$204,$A44))</f>
        <v/>
      </c>
      <c r="F44" s="13">
        <f>IF($A44="","",COUNTIFS(Orders!$C$5:$C$204,$A44,Orders!$J$5:$J$204,"Yes"))</f>
        <v/>
      </c>
      <c r="G44" s="12">
        <f>IF($A44="","",IF($C44&gt;1,"Yes","No"))</f>
        <v/>
      </c>
      <c r="H44" s="11">
        <f>IF($A44="","",IFERROR($D44/$C44,0))</f>
        <v/>
      </c>
    </row>
    <row r="45">
      <c r="A45" s="7" t="n"/>
      <c r="B45" s="12">
        <f>IF($A45="","",IFERROR(INDEX(Orders!$O$5:$O$204,MATCH($A45,Orders!$C$5:$C$204,0)),""))</f>
        <v/>
      </c>
      <c r="C45" s="13">
        <f>IF($A45="","",COUNTIFS(Orders!$C$5:$C$204,$A45))</f>
        <v/>
      </c>
      <c r="D45" s="11">
        <f>IF($A45="","",SUMIFS(Orders!$G$5:$G$204,Orders!$C$5:$C$204,$A45))</f>
        <v/>
      </c>
      <c r="E45" s="11">
        <f>IF($A45="","",SUMIFS(Orders!$K$5:$K$204,Orders!$C$5:$C$204,$A45))</f>
        <v/>
      </c>
      <c r="F45" s="13">
        <f>IF($A45="","",COUNTIFS(Orders!$C$5:$C$204,$A45,Orders!$J$5:$J$204,"Yes"))</f>
        <v/>
      </c>
      <c r="G45" s="12">
        <f>IF($A45="","",IF($C45&gt;1,"Yes","No"))</f>
        <v/>
      </c>
      <c r="H45" s="11">
        <f>IF($A45="","",IFERROR($D45/$C45,0))</f>
        <v/>
      </c>
    </row>
    <row r="46">
      <c r="A46" s="7" t="n"/>
      <c r="B46" s="12">
        <f>IF($A46="","",IFERROR(INDEX(Orders!$O$5:$O$204,MATCH($A46,Orders!$C$5:$C$204,0)),""))</f>
        <v/>
      </c>
      <c r="C46" s="13">
        <f>IF($A46="","",COUNTIFS(Orders!$C$5:$C$204,$A46))</f>
        <v/>
      </c>
      <c r="D46" s="11">
        <f>IF($A46="","",SUMIFS(Orders!$G$5:$G$204,Orders!$C$5:$C$204,$A46))</f>
        <v/>
      </c>
      <c r="E46" s="11">
        <f>IF($A46="","",SUMIFS(Orders!$K$5:$K$204,Orders!$C$5:$C$204,$A46))</f>
        <v/>
      </c>
      <c r="F46" s="13">
        <f>IF($A46="","",COUNTIFS(Orders!$C$5:$C$204,$A46,Orders!$J$5:$J$204,"Yes"))</f>
        <v/>
      </c>
      <c r="G46" s="12">
        <f>IF($A46="","",IF($C46&gt;1,"Yes","No"))</f>
        <v/>
      </c>
      <c r="H46" s="11">
        <f>IF($A46="","",IFERROR($D46/$C46,0))</f>
        <v/>
      </c>
    </row>
    <row r="47">
      <c r="A47" s="7" t="n"/>
      <c r="B47" s="12">
        <f>IF($A47="","",IFERROR(INDEX(Orders!$O$5:$O$204,MATCH($A47,Orders!$C$5:$C$204,0)),""))</f>
        <v/>
      </c>
      <c r="C47" s="13">
        <f>IF($A47="","",COUNTIFS(Orders!$C$5:$C$204,$A47))</f>
        <v/>
      </c>
      <c r="D47" s="11">
        <f>IF($A47="","",SUMIFS(Orders!$G$5:$G$204,Orders!$C$5:$C$204,$A47))</f>
        <v/>
      </c>
      <c r="E47" s="11">
        <f>IF($A47="","",SUMIFS(Orders!$K$5:$K$204,Orders!$C$5:$C$204,$A47))</f>
        <v/>
      </c>
      <c r="F47" s="13">
        <f>IF($A47="","",COUNTIFS(Orders!$C$5:$C$204,$A47,Orders!$J$5:$J$204,"Yes"))</f>
        <v/>
      </c>
      <c r="G47" s="12">
        <f>IF($A47="","",IF($C47&gt;1,"Yes","No"))</f>
        <v/>
      </c>
      <c r="H47" s="11">
        <f>IF($A47="","",IFERROR($D47/$C47,0))</f>
        <v/>
      </c>
    </row>
    <row r="48">
      <c r="A48" s="7" t="n"/>
      <c r="B48" s="12">
        <f>IF($A48="","",IFERROR(INDEX(Orders!$O$5:$O$204,MATCH($A48,Orders!$C$5:$C$204,0)),""))</f>
        <v/>
      </c>
      <c r="C48" s="13">
        <f>IF($A48="","",COUNTIFS(Orders!$C$5:$C$204,$A48))</f>
        <v/>
      </c>
      <c r="D48" s="11">
        <f>IF($A48="","",SUMIFS(Orders!$G$5:$G$204,Orders!$C$5:$C$204,$A48))</f>
        <v/>
      </c>
      <c r="E48" s="11">
        <f>IF($A48="","",SUMIFS(Orders!$K$5:$K$204,Orders!$C$5:$C$204,$A48))</f>
        <v/>
      </c>
      <c r="F48" s="13">
        <f>IF($A48="","",COUNTIFS(Orders!$C$5:$C$204,$A48,Orders!$J$5:$J$204,"Yes"))</f>
        <v/>
      </c>
      <c r="G48" s="12">
        <f>IF($A48="","",IF($C48&gt;1,"Yes","No"))</f>
        <v/>
      </c>
      <c r="H48" s="11">
        <f>IF($A48="","",IFERROR($D48/$C48,0))</f>
        <v/>
      </c>
    </row>
    <row r="49">
      <c r="A49" s="7" t="n"/>
      <c r="B49" s="12">
        <f>IF($A49="","",IFERROR(INDEX(Orders!$O$5:$O$204,MATCH($A49,Orders!$C$5:$C$204,0)),""))</f>
        <v/>
      </c>
      <c r="C49" s="13">
        <f>IF($A49="","",COUNTIFS(Orders!$C$5:$C$204,$A49))</f>
        <v/>
      </c>
      <c r="D49" s="11">
        <f>IF($A49="","",SUMIFS(Orders!$G$5:$G$204,Orders!$C$5:$C$204,$A49))</f>
        <v/>
      </c>
      <c r="E49" s="11">
        <f>IF($A49="","",SUMIFS(Orders!$K$5:$K$204,Orders!$C$5:$C$204,$A49))</f>
        <v/>
      </c>
      <c r="F49" s="13">
        <f>IF($A49="","",COUNTIFS(Orders!$C$5:$C$204,$A49,Orders!$J$5:$J$204,"Yes"))</f>
        <v/>
      </c>
      <c r="G49" s="12">
        <f>IF($A49="","",IF($C49&gt;1,"Yes","No"))</f>
        <v/>
      </c>
      <c r="H49" s="11">
        <f>IF($A49="","",IFERROR($D49/$C49,0))</f>
        <v/>
      </c>
    </row>
    <row r="50">
      <c r="A50" s="7" t="n"/>
      <c r="B50" s="12">
        <f>IF($A50="","",IFERROR(INDEX(Orders!$O$5:$O$204,MATCH($A50,Orders!$C$5:$C$204,0)),""))</f>
        <v/>
      </c>
      <c r="C50" s="13">
        <f>IF($A50="","",COUNTIFS(Orders!$C$5:$C$204,$A50))</f>
        <v/>
      </c>
      <c r="D50" s="11">
        <f>IF($A50="","",SUMIFS(Orders!$G$5:$G$204,Orders!$C$5:$C$204,$A50))</f>
        <v/>
      </c>
      <c r="E50" s="11">
        <f>IF($A50="","",SUMIFS(Orders!$K$5:$K$204,Orders!$C$5:$C$204,$A50))</f>
        <v/>
      </c>
      <c r="F50" s="13">
        <f>IF($A50="","",COUNTIFS(Orders!$C$5:$C$204,$A50,Orders!$J$5:$J$204,"Yes"))</f>
        <v/>
      </c>
      <c r="G50" s="12">
        <f>IF($A50="","",IF($C50&gt;1,"Yes","No"))</f>
        <v/>
      </c>
      <c r="H50" s="11">
        <f>IF($A50="","",IFERROR($D50/$C50,0))</f>
        <v/>
      </c>
    </row>
    <row r="51">
      <c r="A51" s="7" t="n"/>
      <c r="B51" s="12">
        <f>IF($A51="","",IFERROR(INDEX(Orders!$O$5:$O$204,MATCH($A51,Orders!$C$5:$C$204,0)),""))</f>
        <v/>
      </c>
      <c r="C51" s="13">
        <f>IF($A51="","",COUNTIFS(Orders!$C$5:$C$204,$A51))</f>
        <v/>
      </c>
      <c r="D51" s="11">
        <f>IF($A51="","",SUMIFS(Orders!$G$5:$G$204,Orders!$C$5:$C$204,$A51))</f>
        <v/>
      </c>
      <c r="E51" s="11">
        <f>IF($A51="","",SUMIFS(Orders!$K$5:$K$204,Orders!$C$5:$C$204,$A51))</f>
        <v/>
      </c>
      <c r="F51" s="13">
        <f>IF($A51="","",COUNTIFS(Orders!$C$5:$C$204,$A51,Orders!$J$5:$J$204,"Yes"))</f>
        <v/>
      </c>
      <c r="G51" s="12">
        <f>IF($A51="","",IF($C51&gt;1,"Yes","No"))</f>
        <v/>
      </c>
      <c r="H51" s="11">
        <f>IF($A51="","",IFERROR($D51/$C51,0))</f>
        <v/>
      </c>
    </row>
    <row r="52">
      <c r="A52" s="7" t="n"/>
      <c r="B52" s="12">
        <f>IF($A52="","",IFERROR(INDEX(Orders!$O$5:$O$204,MATCH($A52,Orders!$C$5:$C$204,0)),""))</f>
        <v/>
      </c>
      <c r="C52" s="13">
        <f>IF($A52="","",COUNTIFS(Orders!$C$5:$C$204,$A52))</f>
        <v/>
      </c>
      <c r="D52" s="11">
        <f>IF($A52="","",SUMIFS(Orders!$G$5:$G$204,Orders!$C$5:$C$204,$A52))</f>
        <v/>
      </c>
      <c r="E52" s="11">
        <f>IF($A52="","",SUMIFS(Orders!$K$5:$K$204,Orders!$C$5:$C$204,$A52))</f>
        <v/>
      </c>
      <c r="F52" s="13">
        <f>IF($A52="","",COUNTIFS(Orders!$C$5:$C$204,$A52,Orders!$J$5:$J$204,"Yes"))</f>
        <v/>
      </c>
      <c r="G52" s="12">
        <f>IF($A52="","",IF($C52&gt;1,"Yes","No"))</f>
        <v/>
      </c>
      <c r="H52" s="11">
        <f>IF($A52="","",IFERROR($D52/$C52,0))</f>
        <v/>
      </c>
    </row>
    <row r="53">
      <c r="A53" s="7" t="n"/>
      <c r="B53" s="12">
        <f>IF($A53="","",IFERROR(INDEX(Orders!$O$5:$O$204,MATCH($A53,Orders!$C$5:$C$204,0)),""))</f>
        <v/>
      </c>
      <c r="C53" s="13">
        <f>IF($A53="","",COUNTIFS(Orders!$C$5:$C$204,$A53))</f>
        <v/>
      </c>
      <c r="D53" s="11">
        <f>IF($A53="","",SUMIFS(Orders!$G$5:$G$204,Orders!$C$5:$C$204,$A53))</f>
        <v/>
      </c>
      <c r="E53" s="11">
        <f>IF($A53="","",SUMIFS(Orders!$K$5:$K$204,Orders!$C$5:$C$204,$A53))</f>
        <v/>
      </c>
      <c r="F53" s="13">
        <f>IF($A53="","",COUNTIFS(Orders!$C$5:$C$204,$A53,Orders!$J$5:$J$204,"Yes"))</f>
        <v/>
      </c>
      <c r="G53" s="12">
        <f>IF($A53="","",IF($C53&gt;1,"Yes","No"))</f>
        <v/>
      </c>
      <c r="H53" s="11">
        <f>IF($A53="","",IFERROR($D53/$C53,0))</f>
        <v/>
      </c>
    </row>
    <row r="54">
      <c r="A54" s="7" t="n"/>
      <c r="B54" s="12">
        <f>IF($A54="","",IFERROR(INDEX(Orders!$O$5:$O$204,MATCH($A54,Orders!$C$5:$C$204,0)),""))</f>
        <v/>
      </c>
      <c r="C54" s="13">
        <f>IF($A54="","",COUNTIFS(Orders!$C$5:$C$204,$A54))</f>
        <v/>
      </c>
      <c r="D54" s="11">
        <f>IF($A54="","",SUMIFS(Orders!$G$5:$G$204,Orders!$C$5:$C$204,$A54))</f>
        <v/>
      </c>
      <c r="E54" s="11">
        <f>IF($A54="","",SUMIFS(Orders!$K$5:$K$204,Orders!$C$5:$C$204,$A54))</f>
        <v/>
      </c>
      <c r="F54" s="13">
        <f>IF($A54="","",COUNTIFS(Orders!$C$5:$C$204,$A54,Orders!$J$5:$J$204,"Yes"))</f>
        <v/>
      </c>
      <c r="G54" s="12">
        <f>IF($A54="","",IF($C54&gt;1,"Yes","No"))</f>
        <v/>
      </c>
      <c r="H54" s="11">
        <f>IF($A54="","",IFERROR($D54/$C54,0))</f>
        <v/>
      </c>
    </row>
    <row r="55">
      <c r="A55" s="7" t="n"/>
      <c r="B55" s="12">
        <f>IF($A55="","",IFERROR(INDEX(Orders!$O$5:$O$204,MATCH($A55,Orders!$C$5:$C$204,0)),""))</f>
        <v/>
      </c>
      <c r="C55" s="13">
        <f>IF($A55="","",COUNTIFS(Orders!$C$5:$C$204,$A55))</f>
        <v/>
      </c>
      <c r="D55" s="11">
        <f>IF($A55="","",SUMIFS(Orders!$G$5:$G$204,Orders!$C$5:$C$204,$A55))</f>
        <v/>
      </c>
      <c r="E55" s="11">
        <f>IF($A55="","",SUMIFS(Orders!$K$5:$K$204,Orders!$C$5:$C$204,$A55))</f>
        <v/>
      </c>
      <c r="F55" s="13">
        <f>IF($A55="","",COUNTIFS(Orders!$C$5:$C$204,$A55,Orders!$J$5:$J$204,"Yes"))</f>
        <v/>
      </c>
      <c r="G55" s="12">
        <f>IF($A55="","",IF($C55&gt;1,"Yes","No"))</f>
        <v/>
      </c>
      <c r="H55" s="11">
        <f>IF($A55="","",IFERROR($D55/$C55,0))</f>
        <v/>
      </c>
    </row>
    <row r="56">
      <c r="A56" s="7" t="n"/>
      <c r="B56" s="12">
        <f>IF($A56="","",IFERROR(INDEX(Orders!$O$5:$O$204,MATCH($A56,Orders!$C$5:$C$204,0)),""))</f>
        <v/>
      </c>
      <c r="C56" s="13">
        <f>IF($A56="","",COUNTIFS(Orders!$C$5:$C$204,$A56))</f>
        <v/>
      </c>
      <c r="D56" s="11">
        <f>IF($A56="","",SUMIFS(Orders!$G$5:$G$204,Orders!$C$5:$C$204,$A56))</f>
        <v/>
      </c>
      <c r="E56" s="11">
        <f>IF($A56="","",SUMIFS(Orders!$K$5:$K$204,Orders!$C$5:$C$204,$A56))</f>
        <v/>
      </c>
      <c r="F56" s="13">
        <f>IF($A56="","",COUNTIFS(Orders!$C$5:$C$204,$A56,Orders!$J$5:$J$204,"Yes"))</f>
        <v/>
      </c>
      <c r="G56" s="12">
        <f>IF($A56="","",IF($C56&gt;1,"Yes","No"))</f>
        <v/>
      </c>
      <c r="H56" s="11">
        <f>IF($A56="","",IFERROR($D56/$C56,0))</f>
        <v/>
      </c>
    </row>
    <row r="57">
      <c r="A57" s="7" t="n"/>
      <c r="B57" s="12">
        <f>IF($A57="","",IFERROR(INDEX(Orders!$O$5:$O$204,MATCH($A57,Orders!$C$5:$C$204,0)),""))</f>
        <v/>
      </c>
      <c r="C57" s="13">
        <f>IF($A57="","",COUNTIFS(Orders!$C$5:$C$204,$A57))</f>
        <v/>
      </c>
      <c r="D57" s="11">
        <f>IF($A57="","",SUMIFS(Orders!$G$5:$G$204,Orders!$C$5:$C$204,$A57))</f>
        <v/>
      </c>
      <c r="E57" s="11">
        <f>IF($A57="","",SUMIFS(Orders!$K$5:$K$204,Orders!$C$5:$C$204,$A57))</f>
        <v/>
      </c>
      <c r="F57" s="13">
        <f>IF($A57="","",COUNTIFS(Orders!$C$5:$C$204,$A57,Orders!$J$5:$J$204,"Yes"))</f>
        <v/>
      </c>
      <c r="G57" s="12">
        <f>IF($A57="","",IF($C57&gt;1,"Yes","No"))</f>
        <v/>
      </c>
      <c r="H57" s="11">
        <f>IF($A57="","",IFERROR($D57/$C57,0))</f>
        <v/>
      </c>
    </row>
    <row r="58">
      <c r="A58" s="7" t="n"/>
      <c r="B58" s="12">
        <f>IF($A58="","",IFERROR(INDEX(Orders!$O$5:$O$204,MATCH($A58,Orders!$C$5:$C$204,0)),""))</f>
        <v/>
      </c>
      <c r="C58" s="13">
        <f>IF($A58="","",COUNTIFS(Orders!$C$5:$C$204,$A58))</f>
        <v/>
      </c>
      <c r="D58" s="11">
        <f>IF($A58="","",SUMIFS(Orders!$G$5:$G$204,Orders!$C$5:$C$204,$A58))</f>
        <v/>
      </c>
      <c r="E58" s="11">
        <f>IF($A58="","",SUMIFS(Orders!$K$5:$K$204,Orders!$C$5:$C$204,$A58))</f>
        <v/>
      </c>
      <c r="F58" s="13">
        <f>IF($A58="","",COUNTIFS(Orders!$C$5:$C$204,$A58,Orders!$J$5:$J$204,"Yes"))</f>
        <v/>
      </c>
      <c r="G58" s="12">
        <f>IF($A58="","",IF($C58&gt;1,"Yes","No"))</f>
        <v/>
      </c>
      <c r="H58" s="11">
        <f>IF($A58="","",IFERROR($D58/$C58,0))</f>
        <v/>
      </c>
    </row>
    <row r="59">
      <c r="A59" s="7" t="n"/>
      <c r="B59" s="12">
        <f>IF($A59="","",IFERROR(INDEX(Orders!$O$5:$O$204,MATCH($A59,Orders!$C$5:$C$204,0)),""))</f>
        <v/>
      </c>
      <c r="C59" s="13">
        <f>IF($A59="","",COUNTIFS(Orders!$C$5:$C$204,$A59))</f>
        <v/>
      </c>
      <c r="D59" s="11">
        <f>IF($A59="","",SUMIFS(Orders!$G$5:$G$204,Orders!$C$5:$C$204,$A59))</f>
        <v/>
      </c>
      <c r="E59" s="11">
        <f>IF($A59="","",SUMIFS(Orders!$K$5:$K$204,Orders!$C$5:$C$204,$A59))</f>
        <v/>
      </c>
      <c r="F59" s="13">
        <f>IF($A59="","",COUNTIFS(Orders!$C$5:$C$204,$A59,Orders!$J$5:$J$204,"Yes"))</f>
        <v/>
      </c>
      <c r="G59" s="12">
        <f>IF($A59="","",IF($C59&gt;1,"Yes","No"))</f>
        <v/>
      </c>
      <c r="H59" s="11">
        <f>IF($A59="","",IFERROR($D59/$C59,0))</f>
        <v/>
      </c>
    </row>
    <row r="60">
      <c r="A60" s="7" t="n"/>
      <c r="B60" s="12">
        <f>IF($A60="","",IFERROR(INDEX(Orders!$O$5:$O$204,MATCH($A60,Orders!$C$5:$C$204,0)),""))</f>
        <v/>
      </c>
      <c r="C60" s="13">
        <f>IF($A60="","",COUNTIFS(Orders!$C$5:$C$204,$A60))</f>
        <v/>
      </c>
      <c r="D60" s="11">
        <f>IF($A60="","",SUMIFS(Orders!$G$5:$G$204,Orders!$C$5:$C$204,$A60))</f>
        <v/>
      </c>
      <c r="E60" s="11">
        <f>IF($A60="","",SUMIFS(Orders!$K$5:$K$204,Orders!$C$5:$C$204,$A60))</f>
        <v/>
      </c>
      <c r="F60" s="13">
        <f>IF($A60="","",COUNTIFS(Orders!$C$5:$C$204,$A60,Orders!$J$5:$J$204,"Yes"))</f>
        <v/>
      </c>
      <c r="G60" s="12">
        <f>IF($A60="","",IF($C60&gt;1,"Yes","No"))</f>
        <v/>
      </c>
      <c r="H60" s="11">
        <f>IF($A60="","",IFERROR($D60/$C60,0))</f>
        <v/>
      </c>
    </row>
    <row r="61">
      <c r="A61" s="7" t="n"/>
      <c r="B61" s="12">
        <f>IF($A61="","",IFERROR(INDEX(Orders!$O$5:$O$204,MATCH($A61,Orders!$C$5:$C$204,0)),""))</f>
        <v/>
      </c>
      <c r="C61" s="13">
        <f>IF($A61="","",COUNTIFS(Orders!$C$5:$C$204,$A61))</f>
        <v/>
      </c>
      <c r="D61" s="11">
        <f>IF($A61="","",SUMIFS(Orders!$G$5:$G$204,Orders!$C$5:$C$204,$A61))</f>
        <v/>
      </c>
      <c r="E61" s="11">
        <f>IF($A61="","",SUMIFS(Orders!$K$5:$K$204,Orders!$C$5:$C$204,$A61))</f>
        <v/>
      </c>
      <c r="F61" s="13">
        <f>IF($A61="","",COUNTIFS(Orders!$C$5:$C$204,$A61,Orders!$J$5:$J$204,"Yes"))</f>
        <v/>
      </c>
      <c r="G61" s="12">
        <f>IF($A61="","",IF($C61&gt;1,"Yes","No"))</f>
        <v/>
      </c>
      <c r="H61" s="11">
        <f>IF($A61="","",IFERROR($D61/$C61,0))</f>
        <v/>
      </c>
    </row>
    <row r="62">
      <c r="A62" s="7" t="n"/>
      <c r="B62" s="12">
        <f>IF($A62="","",IFERROR(INDEX(Orders!$O$5:$O$204,MATCH($A62,Orders!$C$5:$C$204,0)),""))</f>
        <v/>
      </c>
      <c r="C62" s="13">
        <f>IF($A62="","",COUNTIFS(Orders!$C$5:$C$204,$A62))</f>
        <v/>
      </c>
      <c r="D62" s="11">
        <f>IF($A62="","",SUMIFS(Orders!$G$5:$G$204,Orders!$C$5:$C$204,$A62))</f>
        <v/>
      </c>
      <c r="E62" s="11">
        <f>IF($A62="","",SUMIFS(Orders!$K$5:$K$204,Orders!$C$5:$C$204,$A62))</f>
        <v/>
      </c>
      <c r="F62" s="13">
        <f>IF($A62="","",COUNTIFS(Orders!$C$5:$C$204,$A62,Orders!$J$5:$J$204,"Yes"))</f>
        <v/>
      </c>
      <c r="G62" s="12">
        <f>IF($A62="","",IF($C62&gt;1,"Yes","No"))</f>
        <v/>
      </c>
      <c r="H62" s="11">
        <f>IF($A62="","",IFERROR($D62/$C62,0))</f>
        <v/>
      </c>
    </row>
    <row r="63">
      <c r="A63" s="7" t="n"/>
      <c r="B63" s="12">
        <f>IF($A63="","",IFERROR(INDEX(Orders!$O$5:$O$204,MATCH($A63,Orders!$C$5:$C$204,0)),""))</f>
        <v/>
      </c>
      <c r="C63" s="13">
        <f>IF($A63="","",COUNTIFS(Orders!$C$5:$C$204,$A63))</f>
        <v/>
      </c>
      <c r="D63" s="11">
        <f>IF($A63="","",SUMIFS(Orders!$G$5:$G$204,Orders!$C$5:$C$204,$A63))</f>
        <v/>
      </c>
      <c r="E63" s="11">
        <f>IF($A63="","",SUMIFS(Orders!$K$5:$K$204,Orders!$C$5:$C$204,$A63))</f>
        <v/>
      </c>
      <c r="F63" s="13">
        <f>IF($A63="","",COUNTIFS(Orders!$C$5:$C$204,$A63,Orders!$J$5:$J$204,"Yes"))</f>
        <v/>
      </c>
      <c r="G63" s="12">
        <f>IF($A63="","",IF($C63&gt;1,"Yes","No"))</f>
        <v/>
      </c>
      <c r="H63" s="11">
        <f>IF($A63="","",IFERROR($D63/$C63,0))</f>
        <v/>
      </c>
    </row>
    <row r="64">
      <c r="A64" s="7" t="n"/>
      <c r="B64" s="12">
        <f>IF($A64="","",IFERROR(INDEX(Orders!$O$5:$O$204,MATCH($A64,Orders!$C$5:$C$204,0)),""))</f>
        <v/>
      </c>
      <c r="C64" s="13">
        <f>IF($A64="","",COUNTIFS(Orders!$C$5:$C$204,$A64))</f>
        <v/>
      </c>
      <c r="D64" s="11">
        <f>IF($A64="","",SUMIFS(Orders!$G$5:$G$204,Orders!$C$5:$C$204,$A64))</f>
        <v/>
      </c>
      <c r="E64" s="11">
        <f>IF($A64="","",SUMIFS(Orders!$K$5:$K$204,Orders!$C$5:$C$204,$A64))</f>
        <v/>
      </c>
      <c r="F64" s="13">
        <f>IF($A64="","",COUNTIFS(Orders!$C$5:$C$204,$A64,Orders!$J$5:$J$204,"Yes"))</f>
        <v/>
      </c>
      <c r="G64" s="12">
        <f>IF($A64="","",IF($C64&gt;1,"Yes","No"))</f>
        <v/>
      </c>
      <c r="H64" s="11">
        <f>IF($A64="","",IFERROR($D64/$C64,0))</f>
        <v/>
      </c>
    </row>
    <row r="65">
      <c r="A65" s="7" t="n"/>
      <c r="B65" s="12">
        <f>IF($A65="","",IFERROR(INDEX(Orders!$O$5:$O$204,MATCH($A65,Orders!$C$5:$C$204,0)),""))</f>
        <v/>
      </c>
      <c r="C65" s="13">
        <f>IF($A65="","",COUNTIFS(Orders!$C$5:$C$204,$A65))</f>
        <v/>
      </c>
      <c r="D65" s="11">
        <f>IF($A65="","",SUMIFS(Orders!$G$5:$G$204,Orders!$C$5:$C$204,$A65))</f>
        <v/>
      </c>
      <c r="E65" s="11">
        <f>IF($A65="","",SUMIFS(Orders!$K$5:$K$204,Orders!$C$5:$C$204,$A65))</f>
        <v/>
      </c>
      <c r="F65" s="13">
        <f>IF($A65="","",COUNTIFS(Orders!$C$5:$C$204,$A65,Orders!$J$5:$J$204,"Yes"))</f>
        <v/>
      </c>
      <c r="G65" s="12">
        <f>IF($A65="","",IF($C65&gt;1,"Yes","No"))</f>
        <v/>
      </c>
      <c r="H65" s="11">
        <f>IF($A65="","",IFERROR($D65/$C65,0))</f>
        <v/>
      </c>
    </row>
    <row r="66">
      <c r="A66" s="7" t="n"/>
      <c r="B66" s="12">
        <f>IF($A66="","",IFERROR(INDEX(Orders!$O$5:$O$204,MATCH($A66,Orders!$C$5:$C$204,0)),""))</f>
        <v/>
      </c>
      <c r="C66" s="13">
        <f>IF($A66="","",COUNTIFS(Orders!$C$5:$C$204,$A66))</f>
        <v/>
      </c>
      <c r="D66" s="11">
        <f>IF($A66="","",SUMIFS(Orders!$G$5:$G$204,Orders!$C$5:$C$204,$A66))</f>
        <v/>
      </c>
      <c r="E66" s="11">
        <f>IF($A66="","",SUMIFS(Orders!$K$5:$K$204,Orders!$C$5:$C$204,$A66))</f>
        <v/>
      </c>
      <c r="F66" s="13">
        <f>IF($A66="","",COUNTIFS(Orders!$C$5:$C$204,$A66,Orders!$J$5:$J$204,"Yes"))</f>
        <v/>
      </c>
      <c r="G66" s="12">
        <f>IF($A66="","",IF($C66&gt;1,"Yes","No"))</f>
        <v/>
      </c>
      <c r="H66" s="11">
        <f>IF($A66="","",IFERROR($D66/$C66,0))</f>
        <v/>
      </c>
    </row>
    <row r="67">
      <c r="A67" s="7" t="n"/>
      <c r="B67" s="12">
        <f>IF($A67="","",IFERROR(INDEX(Orders!$O$5:$O$204,MATCH($A67,Orders!$C$5:$C$204,0)),""))</f>
        <v/>
      </c>
      <c r="C67" s="13">
        <f>IF($A67="","",COUNTIFS(Orders!$C$5:$C$204,$A67))</f>
        <v/>
      </c>
      <c r="D67" s="11">
        <f>IF($A67="","",SUMIFS(Orders!$G$5:$G$204,Orders!$C$5:$C$204,$A67))</f>
        <v/>
      </c>
      <c r="E67" s="11">
        <f>IF($A67="","",SUMIFS(Orders!$K$5:$K$204,Orders!$C$5:$C$204,$A67))</f>
        <v/>
      </c>
      <c r="F67" s="13">
        <f>IF($A67="","",COUNTIFS(Orders!$C$5:$C$204,$A67,Orders!$J$5:$J$204,"Yes"))</f>
        <v/>
      </c>
      <c r="G67" s="12">
        <f>IF($A67="","",IF($C67&gt;1,"Yes","No"))</f>
        <v/>
      </c>
      <c r="H67" s="11">
        <f>IF($A67="","",IFERROR($D67/$C67,0))</f>
        <v/>
      </c>
    </row>
    <row r="68">
      <c r="A68" s="7" t="n"/>
      <c r="B68" s="12">
        <f>IF($A68="","",IFERROR(INDEX(Orders!$O$5:$O$204,MATCH($A68,Orders!$C$5:$C$204,0)),""))</f>
        <v/>
      </c>
      <c r="C68" s="13">
        <f>IF($A68="","",COUNTIFS(Orders!$C$5:$C$204,$A68))</f>
        <v/>
      </c>
      <c r="D68" s="11">
        <f>IF($A68="","",SUMIFS(Orders!$G$5:$G$204,Orders!$C$5:$C$204,$A68))</f>
        <v/>
      </c>
      <c r="E68" s="11">
        <f>IF($A68="","",SUMIFS(Orders!$K$5:$K$204,Orders!$C$5:$C$204,$A68))</f>
        <v/>
      </c>
      <c r="F68" s="13">
        <f>IF($A68="","",COUNTIFS(Orders!$C$5:$C$204,$A68,Orders!$J$5:$J$204,"Yes"))</f>
        <v/>
      </c>
      <c r="G68" s="12">
        <f>IF($A68="","",IF($C68&gt;1,"Yes","No"))</f>
        <v/>
      </c>
      <c r="H68" s="11">
        <f>IF($A68="","",IFERROR($D68/$C68,0))</f>
        <v/>
      </c>
    </row>
    <row r="69">
      <c r="A69" s="7" t="n"/>
      <c r="B69" s="12">
        <f>IF($A69="","",IFERROR(INDEX(Orders!$O$5:$O$204,MATCH($A69,Orders!$C$5:$C$204,0)),""))</f>
        <v/>
      </c>
      <c r="C69" s="13">
        <f>IF($A69="","",COUNTIFS(Orders!$C$5:$C$204,$A69))</f>
        <v/>
      </c>
      <c r="D69" s="11">
        <f>IF($A69="","",SUMIFS(Orders!$G$5:$G$204,Orders!$C$5:$C$204,$A69))</f>
        <v/>
      </c>
      <c r="E69" s="11">
        <f>IF($A69="","",SUMIFS(Orders!$K$5:$K$204,Orders!$C$5:$C$204,$A69))</f>
        <v/>
      </c>
      <c r="F69" s="13">
        <f>IF($A69="","",COUNTIFS(Orders!$C$5:$C$204,$A69,Orders!$J$5:$J$204,"Yes"))</f>
        <v/>
      </c>
      <c r="G69" s="12">
        <f>IF($A69="","",IF($C69&gt;1,"Yes","No"))</f>
        <v/>
      </c>
      <c r="H69" s="11">
        <f>IF($A69="","",IFERROR($D69/$C69,0))</f>
        <v/>
      </c>
    </row>
    <row r="70">
      <c r="A70" s="7" t="n"/>
      <c r="B70" s="12">
        <f>IF($A70="","",IFERROR(INDEX(Orders!$O$5:$O$204,MATCH($A70,Orders!$C$5:$C$204,0)),""))</f>
        <v/>
      </c>
      <c r="C70" s="13">
        <f>IF($A70="","",COUNTIFS(Orders!$C$5:$C$204,$A70))</f>
        <v/>
      </c>
      <c r="D70" s="11">
        <f>IF($A70="","",SUMIFS(Orders!$G$5:$G$204,Orders!$C$5:$C$204,$A70))</f>
        <v/>
      </c>
      <c r="E70" s="11">
        <f>IF($A70="","",SUMIFS(Orders!$K$5:$K$204,Orders!$C$5:$C$204,$A70))</f>
        <v/>
      </c>
      <c r="F70" s="13">
        <f>IF($A70="","",COUNTIFS(Orders!$C$5:$C$204,$A70,Orders!$J$5:$J$204,"Yes"))</f>
        <v/>
      </c>
      <c r="G70" s="12">
        <f>IF($A70="","",IF($C70&gt;1,"Yes","No"))</f>
        <v/>
      </c>
      <c r="H70" s="11">
        <f>IF($A70="","",IFERROR($D70/$C70,0))</f>
        <v/>
      </c>
    </row>
    <row r="71">
      <c r="A71" s="7" t="n"/>
      <c r="B71" s="12">
        <f>IF($A71="","",IFERROR(INDEX(Orders!$O$5:$O$204,MATCH($A71,Orders!$C$5:$C$204,0)),""))</f>
        <v/>
      </c>
      <c r="C71" s="13">
        <f>IF($A71="","",COUNTIFS(Orders!$C$5:$C$204,$A71))</f>
        <v/>
      </c>
      <c r="D71" s="11">
        <f>IF($A71="","",SUMIFS(Orders!$G$5:$G$204,Orders!$C$5:$C$204,$A71))</f>
        <v/>
      </c>
      <c r="E71" s="11">
        <f>IF($A71="","",SUMIFS(Orders!$K$5:$K$204,Orders!$C$5:$C$204,$A71))</f>
        <v/>
      </c>
      <c r="F71" s="13">
        <f>IF($A71="","",COUNTIFS(Orders!$C$5:$C$204,$A71,Orders!$J$5:$J$204,"Yes"))</f>
        <v/>
      </c>
      <c r="G71" s="12">
        <f>IF($A71="","",IF($C71&gt;1,"Yes","No"))</f>
        <v/>
      </c>
      <c r="H71" s="11">
        <f>IF($A71="","",IFERROR($D71/$C71,0))</f>
        <v/>
      </c>
    </row>
    <row r="72">
      <c r="A72" s="7" t="n"/>
      <c r="B72" s="12">
        <f>IF($A72="","",IFERROR(INDEX(Orders!$O$5:$O$204,MATCH($A72,Orders!$C$5:$C$204,0)),""))</f>
        <v/>
      </c>
      <c r="C72" s="13">
        <f>IF($A72="","",COUNTIFS(Orders!$C$5:$C$204,$A72))</f>
        <v/>
      </c>
      <c r="D72" s="11">
        <f>IF($A72="","",SUMIFS(Orders!$G$5:$G$204,Orders!$C$5:$C$204,$A72))</f>
        <v/>
      </c>
      <c r="E72" s="11">
        <f>IF($A72="","",SUMIFS(Orders!$K$5:$K$204,Orders!$C$5:$C$204,$A72))</f>
        <v/>
      </c>
      <c r="F72" s="13">
        <f>IF($A72="","",COUNTIFS(Orders!$C$5:$C$204,$A72,Orders!$J$5:$J$204,"Yes"))</f>
        <v/>
      </c>
      <c r="G72" s="12">
        <f>IF($A72="","",IF($C72&gt;1,"Yes","No"))</f>
        <v/>
      </c>
      <c r="H72" s="11">
        <f>IF($A72="","",IFERROR($D72/$C72,0))</f>
        <v/>
      </c>
    </row>
    <row r="73">
      <c r="A73" s="7" t="n"/>
      <c r="B73" s="12">
        <f>IF($A73="","",IFERROR(INDEX(Orders!$O$5:$O$204,MATCH($A73,Orders!$C$5:$C$204,0)),""))</f>
        <v/>
      </c>
      <c r="C73" s="13">
        <f>IF($A73="","",COUNTIFS(Orders!$C$5:$C$204,$A73))</f>
        <v/>
      </c>
      <c r="D73" s="11">
        <f>IF($A73="","",SUMIFS(Orders!$G$5:$G$204,Orders!$C$5:$C$204,$A73))</f>
        <v/>
      </c>
      <c r="E73" s="11">
        <f>IF($A73="","",SUMIFS(Orders!$K$5:$K$204,Orders!$C$5:$C$204,$A73))</f>
        <v/>
      </c>
      <c r="F73" s="13">
        <f>IF($A73="","",COUNTIFS(Orders!$C$5:$C$204,$A73,Orders!$J$5:$J$204,"Yes"))</f>
        <v/>
      </c>
      <c r="G73" s="12">
        <f>IF($A73="","",IF($C73&gt;1,"Yes","No"))</f>
        <v/>
      </c>
      <c r="H73" s="11">
        <f>IF($A73="","",IFERROR($D73/$C73,0))</f>
        <v/>
      </c>
    </row>
    <row r="74">
      <c r="A74" s="7" t="n"/>
      <c r="B74" s="12">
        <f>IF($A74="","",IFERROR(INDEX(Orders!$O$5:$O$204,MATCH($A74,Orders!$C$5:$C$204,0)),""))</f>
        <v/>
      </c>
      <c r="C74" s="13">
        <f>IF($A74="","",COUNTIFS(Orders!$C$5:$C$204,$A74))</f>
        <v/>
      </c>
      <c r="D74" s="11">
        <f>IF($A74="","",SUMIFS(Orders!$G$5:$G$204,Orders!$C$5:$C$204,$A74))</f>
        <v/>
      </c>
      <c r="E74" s="11">
        <f>IF($A74="","",SUMIFS(Orders!$K$5:$K$204,Orders!$C$5:$C$204,$A74))</f>
        <v/>
      </c>
      <c r="F74" s="13">
        <f>IF($A74="","",COUNTIFS(Orders!$C$5:$C$204,$A74,Orders!$J$5:$J$204,"Yes"))</f>
        <v/>
      </c>
      <c r="G74" s="12">
        <f>IF($A74="","",IF($C74&gt;1,"Yes","No"))</f>
        <v/>
      </c>
      <c r="H74" s="11">
        <f>IF($A74="","",IFERROR($D74/$C74,0))</f>
        <v/>
      </c>
    </row>
    <row r="75">
      <c r="A75" s="7" t="n"/>
      <c r="B75" s="12">
        <f>IF($A75="","",IFERROR(INDEX(Orders!$O$5:$O$204,MATCH($A75,Orders!$C$5:$C$204,0)),""))</f>
        <v/>
      </c>
      <c r="C75" s="13">
        <f>IF($A75="","",COUNTIFS(Orders!$C$5:$C$204,$A75))</f>
        <v/>
      </c>
      <c r="D75" s="11">
        <f>IF($A75="","",SUMIFS(Orders!$G$5:$G$204,Orders!$C$5:$C$204,$A75))</f>
        <v/>
      </c>
      <c r="E75" s="11">
        <f>IF($A75="","",SUMIFS(Orders!$K$5:$K$204,Orders!$C$5:$C$204,$A75))</f>
        <v/>
      </c>
      <c r="F75" s="13">
        <f>IF($A75="","",COUNTIFS(Orders!$C$5:$C$204,$A75,Orders!$J$5:$J$204,"Yes"))</f>
        <v/>
      </c>
      <c r="G75" s="12">
        <f>IF($A75="","",IF($C75&gt;1,"Yes","No"))</f>
        <v/>
      </c>
      <c r="H75" s="11">
        <f>IF($A75="","",IFERROR($D75/$C75,0))</f>
        <v/>
      </c>
    </row>
    <row r="76">
      <c r="A76" s="7" t="n"/>
      <c r="B76" s="12">
        <f>IF($A76="","",IFERROR(INDEX(Orders!$O$5:$O$204,MATCH($A76,Orders!$C$5:$C$204,0)),""))</f>
        <v/>
      </c>
      <c r="C76" s="13">
        <f>IF($A76="","",COUNTIFS(Orders!$C$5:$C$204,$A76))</f>
        <v/>
      </c>
      <c r="D76" s="11">
        <f>IF($A76="","",SUMIFS(Orders!$G$5:$G$204,Orders!$C$5:$C$204,$A76))</f>
        <v/>
      </c>
      <c r="E76" s="11">
        <f>IF($A76="","",SUMIFS(Orders!$K$5:$K$204,Orders!$C$5:$C$204,$A76))</f>
        <v/>
      </c>
      <c r="F76" s="13">
        <f>IF($A76="","",COUNTIFS(Orders!$C$5:$C$204,$A76,Orders!$J$5:$J$204,"Yes"))</f>
        <v/>
      </c>
      <c r="G76" s="12">
        <f>IF($A76="","",IF($C76&gt;1,"Yes","No"))</f>
        <v/>
      </c>
      <c r="H76" s="11">
        <f>IF($A76="","",IFERROR($D76/$C76,0))</f>
        <v/>
      </c>
    </row>
    <row r="77">
      <c r="A77" s="7" t="n"/>
      <c r="B77" s="12">
        <f>IF($A77="","",IFERROR(INDEX(Orders!$O$5:$O$204,MATCH($A77,Orders!$C$5:$C$204,0)),""))</f>
        <v/>
      </c>
      <c r="C77" s="13">
        <f>IF($A77="","",COUNTIFS(Orders!$C$5:$C$204,$A77))</f>
        <v/>
      </c>
      <c r="D77" s="11">
        <f>IF($A77="","",SUMIFS(Orders!$G$5:$G$204,Orders!$C$5:$C$204,$A77))</f>
        <v/>
      </c>
      <c r="E77" s="11">
        <f>IF($A77="","",SUMIFS(Orders!$K$5:$K$204,Orders!$C$5:$C$204,$A77))</f>
        <v/>
      </c>
      <c r="F77" s="13">
        <f>IF($A77="","",COUNTIFS(Orders!$C$5:$C$204,$A77,Orders!$J$5:$J$204,"Yes"))</f>
        <v/>
      </c>
      <c r="G77" s="12">
        <f>IF($A77="","",IF($C77&gt;1,"Yes","No"))</f>
        <v/>
      </c>
      <c r="H77" s="11">
        <f>IF($A77="","",IFERROR($D77/$C77,0))</f>
        <v/>
      </c>
    </row>
    <row r="78">
      <c r="A78" s="7" t="n"/>
      <c r="B78" s="12">
        <f>IF($A78="","",IFERROR(INDEX(Orders!$O$5:$O$204,MATCH($A78,Orders!$C$5:$C$204,0)),""))</f>
        <v/>
      </c>
      <c r="C78" s="13">
        <f>IF($A78="","",COUNTIFS(Orders!$C$5:$C$204,$A78))</f>
        <v/>
      </c>
      <c r="D78" s="11">
        <f>IF($A78="","",SUMIFS(Orders!$G$5:$G$204,Orders!$C$5:$C$204,$A78))</f>
        <v/>
      </c>
      <c r="E78" s="11">
        <f>IF($A78="","",SUMIFS(Orders!$K$5:$K$204,Orders!$C$5:$C$204,$A78))</f>
        <v/>
      </c>
      <c r="F78" s="13">
        <f>IF($A78="","",COUNTIFS(Orders!$C$5:$C$204,$A78,Orders!$J$5:$J$204,"Yes"))</f>
        <v/>
      </c>
      <c r="G78" s="12">
        <f>IF($A78="","",IF($C78&gt;1,"Yes","No"))</f>
        <v/>
      </c>
      <c r="H78" s="11">
        <f>IF($A78="","",IFERROR($D78/$C78,0))</f>
        <v/>
      </c>
    </row>
    <row r="79">
      <c r="A79" s="7" t="n"/>
      <c r="B79" s="12">
        <f>IF($A79="","",IFERROR(INDEX(Orders!$O$5:$O$204,MATCH($A79,Orders!$C$5:$C$204,0)),""))</f>
        <v/>
      </c>
      <c r="C79" s="13">
        <f>IF($A79="","",COUNTIFS(Orders!$C$5:$C$204,$A79))</f>
        <v/>
      </c>
      <c r="D79" s="11">
        <f>IF($A79="","",SUMIFS(Orders!$G$5:$G$204,Orders!$C$5:$C$204,$A79))</f>
        <v/>
      </c>
      <c r="E79" s="11">
        <f>IF($A79="","",SUMIFS(Orders!$K$5:$K$204,Orders!$C$5:$C$204,$A79))</f>
        <v/>
      </c>
      <c r="F79" s="13">
        <f>IF($A79="","",COUNTIFS(Orders!$C$5:$C$204,$A79,Orders!$J$5:$J$204,"Yes"))</f>
        <v/>
      </c>
      <c r="G79" s="12">
        <f>IF($A79="","",IF($C79&gt;1,"Yes","No"))</f>
        <v/>
      </c>
      <c r="H79" s="11">
        <f>IF($A79="","",IFERROR($D79/$C79,0))</f>
        <v/>
      </c>
    </row>
    <row r="80">
      <c r="A80" s="7" t="n"/>
      <c r="B80" s="12">
        <f>IF($A80="","",IFERROR(INDEX(Orders!$O$5:$O$204,MATCH($A80,Orders!$C$5:$C$204,0)),""))</f>
        <v/>
      </c>
      <c r="C80" s="13">
        <f>IF($A80="","",COUNTIFS(Orders!$C$5:$C$204,$A80))</f>
        <v/>
      </c>
      <c r="D80" s="11">
        <f>IF($A80="","",SUMIFS(Orders!$G$5:$G$204,Orders!$C$5:$C$204,$A80))</f>
        <v/>
      </c>
      <c r="E80" s="11">
        <f>IF($A80="","",SUMIFS(Orders!$K$5:$K$204,Orders!$C$5:$C$204,$A80))</f>
        <v/>
      </c>
      <c r="F80" s="13">
        <f>IF($A80="","",COUNTIFS(Orders!$C$5:$C$204,$A80,Orders!$J$5:$J$204,"Yes"))</f>
        <v/>
      </c>
      <c r="G80" s="12">
        <f>IF($A80="","",IF($C80&gt;1,"Yes","No"))</f>
        <v/>
      </c>
      <c r="H80" s="11">
        <f>IF($A80="","",IFERROR($D80/$C80,0))</f>
        <v/>
      </c>
    </row>
    <row r="81">
      <c r="A81" s="7" t="n"/>
      <c r="B81" s="12">
        <f>IF($A81="","",IFERROR(INDEX(Orders!$O$5:$O$204,MATCH($A81,Orders!$C$5:$C$204,0)),""))</f>
        <v/>
      </c>
      <c r="C81" s="13">
        <f>IF($A81="","",COUNTIFS(Orders!$C$5:$C$204,$A81))</f>
        <v/>
      </c>
      <c r="D81" s="11">
        <f>IF($A81="","",SUMIFS(Orders!$G$5:$G$204,Orders!$C$5:$C$204,$A81))</f>
        <v/>
      </c>
      <c r="E81" s="11">
        <f>IF($A81="","",SUMIFS(Orders!$K$5:$K$204,Orders!$C$5:$C$204,$A81))</f>
        <v/>
      </c>
      <c r="F81" s="13">
        <f>IF($A81="","",COUNTIFS(Orders!$C$5:$C$204,$A81,Orders!$J$5:$J$204,"Yes"))</f>
        <v/>
      </c>
      <c r="G81" s="12">
        <f>IF($A81="","",IF($C81&gt;1,"Yes","No"))</f>
        <v/>
      </c>
      <c r="H81" s="11">
        <f>IF($A81="","",IFERROR($D81/$C81,0))</f>
        <v/>
      </c>
    </row>
    <row r="82">
      <c r="A82" s="7" t="n"/>
      <c r="B82" s="12">
        <f>IF($A82="","",IFERROR(INDEX(Orders!$O$5:$O$204,MATCH($A82,Orders!$C$5:$C$204,0)),""))</f>
        <v/>
      </c>
      <c r="C82" s="13">
        <f>IF($A82="","",COUNTIFS(Orders!$C$5:$C$204,$A82))</f>
        <v/>
      </c>
      <c r="D82" s="11">
        <f>IF($A82="","",SUMIFS(Orders!$G$5:$G$204,Orders!$C$5:$C$204,$A82))</f>
        <v/>
      </c>
      <c r="E82" s="11">
        <f>IF($A82="","",SUMIFS(Orders!$K$5:$K$204,Orders!$C$5:$C$204,$A82))</f>
        <v/>
      </c>
      <c r="F82" s="13">
        <f>IF($A82="","",COUNTIFS(Orders!$C$5:$C$204,$A82,Orders!$J$5:$J$204,"Yes"))</f>
        <v/>
      </c>
      <c r="G82" s="12">
        <f>IF($A82="","",IF($C82&gt;1,"Yes","No"))</f>
        <v/>
      </c>
      <c r="H82" s="11">
        <f>IF($A82="","",IFERROR($D82/$C82,0))</f>
        <v/>
      </c>
    </row>
    <row r="83">
      <c r="A83" s="7" t="n"/>
      <c r="B83" s="12">
        <f>IF($A83="","",IFERROR(INDEX(Orders!$O$5:$O$204,MATCH($A83,Orders!$C$5:$C$204,0)),""))</f>
        <v/>
      </c>
      <c r="C83" s="13">
        <f>IF($A83="","",COUNTIFS(Orders!$C$5:$C$204,$A83))</f>
        <v/>
      </c>
      <c r="D83" s="11">
        <f>IF($A83="","",SUMIFS(Orders!$G$5:$G$204,Orders!$C$5:$C$204,$A83))</f>
        <v/>
      </c>
      <c r="E83" s="11">
        <f>IF($A83="","",SUMIFS(Orders!$K$5:$K$204,Orders!$C$5:$C$204,$A83))</f>
        <v/>
      </c>
      <c r="F83" s="13">
        <f>IF($A83="","",COUNTIFS(Orders!$C$5:$C$204,$A83,Orders!$J$5:$J$204,"Yes"))</f>
        <v/>
      </c>
      <c r="G83" s="12">
        <f>IF($A83="","",IF($C83&gt;1,"Yes","No"))</f>
        <v/>
      </c>
      <c r="H83" s="11">
        <f>IF($A83="","",IFERROR($D83/$C83,0))</f>
        <v/>
      </c>
    </row>
    <row r="84">
      <c r="A84" s="7" t="n"/>
      <c r="B84" s="12">
        <f>IF($A84="","",IFERROR(INDEX(Orders!$O$5:$O$204,MATCH($A84,Orders!$C$5:$C$204,0)),""))</f>
        <v/>
      </c>
      <c r="C84" s="13">
        <f>IF($A84="","",COUNTIFS(Orders!$C$5:$C$204,$A84))</f>
        <v/>
      </c>
      <c r="D84" s="11">
        <f>IF($A84="","",SUMIFS(Orders!$G$5:$G$204,Orders!$C$5:$C$204,$A84))</f>
        <v/>
      </c>
      <c r="E84" s="11">
        <f>IF($A84="","",SUMIFS(Orders!$K$5:$K$204,Orders!$C$5:$C$204,$A84))</f>
        <v/>
      </c>
      <c r="F84" s="13">
        <f>IF($A84="","",COUNTIFS(Orders!$C$5:$C$204,$A84,Orders!$J$5:$J$204,"Yes"))</f>
        <v/>
      </c>
      <c r="G84" s="12">
        <f>IF($A84="","",IF($C84&gt;1,"Yes","No"))</f>
        <v/>
      </c>
      <c r="H84" s="11">
        <f>IF($A84="","",IFERROR($D84/$C84,0))</f>
        <v/>
      </c>
    </row>
    <row r="85">
      <c r="A85" s="7" t="n"/>
      <c r="B85" s="12">
        <f>IF($A85="","",IFERROR(INDEX(Orders!$O$5:$O$204,MATCH($A85,Orders!$C$5:$C$204,0)),""))</f>
        <v/>
      </c>
      <c r="C85" s="13">
        <f>IF($A85="","",COUNTIFS(Orders!$C$5:$C$204,$A85))</f>
        <v/>
      </c>
      <c r="D85" s="11">
        <f>IF($A85="","",SUMIFS(Orders!$G$5:$G$204,Orders!$C$5:$C$204,$A85))</f>
        <v/>
      </c>
      <c r="E85" s="11">
        <f>IF($A85="","",SUMIFS(Orders!$K$5:$K$204,Orders!$C$5:$C$204,$A85))</f>
        <v/>
      </c>
      <c r="F85" s="13">
        <f>IF($A85="","",COUNTIFS(Orders!$C$5:$C$204,$A85,Orders!$J$5:$J$204,"Yes"))</f>
        <v/>
      </c>
      <c r="G85" s="12">
        <f>IF($A85="","",IF($C85&gt;1,"Yes","No"))</f>
        <v/>
      </c>
      <c r="H85" s="11">
        <f>IF($A85="","",IFERROR($D85/$C85,0))</f>
        <v/>
      </c>
    </row>
    <row r="86">
      <c r="A86" s="7" t="n"/>
      <c r="B86" s="12">
        <f>IF($A86="","",IFERROR(INDEX(Orders!$O$5:$O$204,MATCH($A86,Orders!$C$5:$C$204,0)),""))</f>
        <v/>
      </c>
      <c r="C86" s="13">
        <f>IF($A86="","",COUNTIFS(Orders!$C$5:$C$204,$A86))</f>
        <v/>
      </c>
      <c r="D86" s="11">
        <f>IF($A86="","",SUMIFS(Orders!$G$5:$G$204,Orders!$C$5:$C$204,$A86))</f>
        <v/>
      </c>
      <c r="E86" s="11">
        <f>IF($A86="","",SUMIFS(Orders!$K$5:$K$204,Orders!$C$5:$C$204,$A86))</f>
        <v/>
      </c>
      <c r="F86" s="13">
        <f>IF($A86="","",COUNTIFS(Orders!$C$5:$C$204,$A86,Orders!$J$5:$J$204,"Yes"))</f>
        <v/>
      </c>
      <c r="G86" s="12">
        <f>IF($A86="","",IF($C86&gt;1,"Yes","No"))</f>
        <v/>
      </c>
      <c r="H86" s="11">
        <f>IF($A86="","",IFERROR($D86/$C86,0))</f>
        <v/>
      </c>
    </row>
    <row r="87">
      <c r="A87" s="7" t="n"/>
      <c r="B87" s="12">
        <f>IF($A87="","",IFERROR(INDEX(Orders!$O$5:$O$204,MATCH($A87,Orders!$C$5:$C$204,0)),""))</f>
        <v/>
      </c>
      <c r="C87" s="13">
        <f>IF($A87="","",COUNTIFS(Orders!$C$5:$C$204,$A87))</f>
        <v/>
      </c>
      <c r="D87" s="11">
        <f>IF($A87="","",SUMIFS(Orders!$G$5:$G$204,Orders!$C$5:$C$204,$A87))</f>
        <v/>
      </c>
      <c r="E87" s="11">
        <f>IF($A87="","",SUMIFS(Orders!$K$5:$K$204,Orders!$C$5:$C$204,$A87))</f>
        <v/>
      </c>
      <c r="F87" s="13">
        <f>IF($A87="","",COUNTIFS(Orders!$C$5:$C$204,$A87,Orders!$J$5:$J$204,"Yes"))</f>
        <v/>
      </c>
      <c r="G87" s="12">
        <f>IF($A87="","",IF($C87&gt;1,"Yes","No"))</f>
        <v/>
      </c>
      <c r="H87" s="11">
        <f>IF($A87="","",IFERROR($D87/$C87,0))</f>
        <v/>
      </c>
    </row>
    <row r="88">
      <c r="A88" s="7" t="n"/>
      <c r="B88" s="12">
        <f>IF($A88="","",IFERROR(INDEX(Orders!$O$5:$O$204,MATCH($A88,Orders!$C$5:$C$204,0)),""))</f>
        <v/>
      </c>
      <c r="C88" s="13">
        <f>IF($A88="","",COUNTIFS(Orders!$C$5:$C$204,$A88))</f>
        <v/>
      </c>
      <c r="D88" s="11">
        <f>IF($A88="","",SUMIFS(Orders!$G$5:$G$204,Orders!$C$5:$C$204,$A88))</f>
        <v/>
      </c>
      <c r="E88" s="11">
        <f>IF($A88="","",SUMIFS(Orders!$K$5:$K$204,Orders!$C$5:$C$204,$A88))</f>
        <v/>
      </c>
      <c r="F88" s="13">
        <f>IF($A88="","",COUNTIFS(Orders!$C$5:$C$204,$A88,Orders!$J$5:$J$204,"Yes"))</f>
        <v/>
      </c>
      <c r="G88" s="12">
        <f>IF($A88="","",IF($C88&gt;1,"Yes","No"))</f>
        <v/>
      </c>
      <c r="H88" s="11">
        <f>IF($A88="","",IFERROR($D88/$C88,0))</f>
        <v/>
      </c>
    </row>
    <row r="89">
      <c r="A89" s="7" t="n"/>
      <c r="B89" s="12">
        <f>IF($A89="","",IFERROR(INDEX(Orders!$O$5:$O$204,MATCH($A89,Orders!$C$5:$C$204,0)),""))</f>
        <v/>
      </c>
      <c r="C89" s="13">
        <f>IF($A89="","",COUNTIFS(Orders!$C$5:$C$204,$A89))</f>
        <v/>
      </c>
      <c r="D89" s="11">
        <f>IF($A89="","",SUMIFS(Orders!$G$5:$G$204,Orders!$C$5:$C$204,$A89))</f>
        <v/>
      </c>
      <c r="E89" s="11">
        <f>IF($A89="","",SUMIFS(Orders!$K$5:$K$204,Orders!$C$5:$C$204,$A89))</f>
        <v/>
      </c>
      <c r="F89" s="13">
        <f>IF($A89="","",COUNTIFS(Orders!$C$5:$C$204,$A89,Orders!$J$5:$J$204,"Yes"))</f>
        <v/>
      </c>
      <c r="G89" s="12">
        <f>IF($A89="","",IF($C89&gt;1,"Yes","No"))</f>
        <v/>
      </c>
      <c r="H89" s="11">
        <f>IF($A89="","",IFERROR($D89/$C89,0))</f>
        <v/>
      </c>
    </row>
    <row r="90">
      <c r="A90" s="7" t="n"/>
      <c r="B90" s="12">
        <f>IF($A90="","",IFERROR(INDEX(Orders!$O$5:$O$204,MATCH($A90,Orders!$C$5:$C$204,0)),""))</f>
        <v/>
      </c>
      <c r="C90" s="13">
        <f>IF($A90="","",COUNTIFS(Orders!$C$5:$C$204,$A90))</f>
        <v/>
      </c>
      <c r="D90" s="11">
        <f>IF($A90="","",SUMIFS(Orders!$G$5:$G$204,Orders!$C$5:$C$204,$A90))</f>
        <v/>
      </c>
      <c r="E90" s="11">
        <f>IF($A90="","",SUMIFS(Orders!$K$5:$K$204,Orders!$C$5:$C$204,$A90))</f>
        <v/>
      </c>
      <c r="F90" s="13">
        <f>IF($A90="","",COUNTIFS(Orders!$C$5:$C$204,$A90,Orders!$J$5:$J$204,"Yes"))</f>
        <v/>
      </c>
      <c r="G90" s="12">
        <f>IF($A90="","",IF($C90&gt;1,"Yes","No"))</f>
        <v/>
      </c>
      <c r="H90" s="11">
        <f>IF($A90="","",IFERROR($D90/$C90,0))</f>
        <v/>
      </c>
    </row>
    <row r="91">
      <c r="A91" s="7" t="n"/>
      <c r="B91" s="12">
        <f>IF($A91="","",IFERROR(INDEX(Orders!$O$5:$O$204,MATCH($A91,Orders!$C$5:$C$204,0)),""))</f>
        <v/>
      </c>
      <c r="C91" s="13">
        <f>IF($A91="","",COUNTIFS(Orders!$C$5:$C$204,$A91))</f>
        <v/>
      </c>
      <c r="D91" s="11">
        <f>IF($A91="","",SUMIFS(Orders!$G$5:$G$204,Orders!$C$5:$C$204,$A91))</f>
        <v/>
      </c>
      <c r="E91" s="11">
        <f>IF($A91="","",SUMIFS(Orders!$K$5:$K$204,Orders!$C$5:$C$204,$A91))</f>
        <v/>
      </c>
      <c r="F91" s="13">
        <f>IF($A91="","",COUNTIFS(Orders!$C$5:$C$204,$A91,Orders!$J$5:$J$204,"Yes"))</f>
        <v/>
      </c>
      <c r="G91" s="12">
        <f>IF($A91="","",IF($C91&gt;1,"Yes","No"))</f>
        <v/>
      </c>
      <c r="H91" s="11">
        <f>IF($A91="","",IFERROR($D91/$C91,0))</f>
        <v/>
      </c>
    </row>
    <row r="92">
      <c r="A92" s="7" t="n"/>
      <c r="B92" s="12">
        <f>IF($A92="","",IFERROR(INDEX(Orders!$O$5:$O$204,MATCH($A92,Orders!$C$5:$C$204,0)),""))</f>
        <v/>
      </c>
      <c r="C92" s="13">
        <f>IF($A92="","",COUNTIFS(Orders!$C$5:$C$204,$A92))</f>
        <v/>
      </c>
      <c r="D92" s="11">
        <f>IF($A92="","",SUMIFS(Orders!$G$5:$G$204,Orders!$C$5:$C$204,$A92))</f>
        <v/>
      </c>
      <c r="E92" s="11">
        <f>IF($A92="","",SUMIFS(Orders!$K$5:$K$204,Orders!$C$5:$C$204,$A92))</f>
        <v/>
      </c>
      <c r="F92" s="13">
        <f>IF($A92="","",COUNTIFS(Orders!$C$5:$C$204,$A92,Orders!$J$5:$J$204,"Yes"))</f>
        <v/>
      </c>
      <c r="G92" s="12">
        <f>IF($A92="","",IF($C92&gt;1,"Yes","No"))</f>
        <v/>
      </c>
      <c r="H92" s="11">
        <f>IF($A92="","",IFERROR($D92/$C92,0))</f>
        <v/>
      </c>
    </row>
    <row r="93">
      <c r="A93" s="7" t="n"/>
      <c r="B93" s="12">
        <f>IF($A93="","",IFERROR(INDEX(Orders!$O$5:$O$204,MATCH($A93,Orders!$C$5:$C$204,0)),""))</f>
        <v/>
      </c>
      <c r="C93" s="13">
        <f>IF($A93="","",COUNTIFS(Orders!$C$5:$C$204,$A93))</f>
        <v/>
      </c>
      <c r="D93" s="11">
        <f>IF($A93="","",SUMIFS(Orders!$G$5:$G$204,Orders!$C$5:$C$204,$A93))</f>
        <v/>
      </c>
      <c r="E93" s="11">
        <f>IF($A93="","",SUMIFS(Orders!$K$5:$K$204,Orders!$C$5:$C$204,$A93))</f>
        <v/>
      </c>
      <c r="F93" s="13">
        <f>IF($A93="","",COUNTIFS(Orders!$C$5:$C$204,$A93,Orders!$J$5:$J$204,"Yes"))</f>
        <v/>
      </c>
      <c r="G93" s="12">
        <f>IF($A93="","",IF($C93&gt;1,"Yes","No"))</f>
        <v/>
      </c>
      <c r="H93" s="11">
        <f>IF($A93="","",IFERROR($D93/$C93,0))</f>
        <v/>
      </c>
    </row>
    <row r="94">
      <c r="A94" s="7" t="n"/>
      <c r="B94" s="12">
        <f>IF($A94="","",IFERROR(INDEX(Orders!$O$5:$O$204,MATCH($A94,Orders!$C$5:$C$204,0)),""))</f>
        <v/>
      </c>
      <c r="C94" s="13">
        <f>IF($A94="","",COUNTIFS(Orders!$C$5:$C$204,$A94))</f>
        <v/>
      </c>
      <c r="D94" s="11">
        <f>IF($A94="","",SUMIFS(Orders!$G$5:$G$204,Orders!$C$5:$C$204,$A94))</f>
        <v/>
      </c>
      <c r="E94" s="11">
        <f>IF($A94="","",SUMIFS(Orders!$K$5:$K$204,Orders!$C$5:$C$204,$A94))</f>
        <v/>
      </c>
      <c r="F94" s="13">
        <f>IF($A94="","",COUNTIFS(Orders!$C$5:$C$204,$A94,Orders!$J$5:$J$204,"Yes"))</f>
        <v/>
      </c>
      <c r="G94" s="12">
        <f>IF($A94="","",IF($C94&gt;1,"Yes","No"))</f>
        <v/>
      </c>
      <c r="H94" s="11">
        <f>IF($A94="","",IFERROR($D94/$C94,0))</f>
        <v/>
      </c>
    </row>
    <row r="95">
      <c r="A95" s="7" t="n"/>
      <c r="B95" s="12">
        <f>IF($A95="","",IFERROR(INDEX(Orders!$O$5:$O$204,MATCH($A95,Orders!$C$5:$C$204,0)),""))</f>
        <v/>
      </c>
      <c r="C95" s="13">
        <f>IF($A95="","",COUNTIFS(Orders!$C$5:$C$204,$A95))</f>
        <v/>
      </c>
      <c r="D95" s="11">
        <f>IF($A95="","",SUMIFS(Orders!$G$5:$G$204,Orders!$C$5:$C$204,$A95))</f>
        <v/>
      </c>
      <c r="E95" s="11">
        <f>IF($A95="","",SUMIFS(Orders!$K$5:$K$204,Orders!$C$5:$C$204,$A95))</f>
        <v/>
      </c>
      <c r="F95" s="13">
        <f>IF($A95="","",COUNTIFS(Orders!$C$5:$C$204,$A95,Orders!$J$5:$J$204,"Yes"))</f>
        <v/>
      </c>
      <c r="G95" s="12">
        <f>IF($A95="","",IF($C95&gt;1,"Yes","No"))</f>
        <v/>
      </c>
      <c r="H95" s="11">
        <f>IF($A95="","",IFERROR($D95/$C95,0))</f>
        <v/>
      </c>
    </row>
    <row r="96">
      <c r="A96" s="7" t="n"/>
      <c r="B96" s="12">
        <f>IF($A96="","",IFERROR(INDEX(Orders!$O$5:$O$204,MATCH($A96,Orders!$C$5:$C$204,0)),""))</f>
        <v/>
      </c>
      <c r="C96" s="13">
        <f>IF($A96="","",COUNTIFS(Orders!$C$5:$C$204,$A96))</f>
        <v/>
      </c>
      <c r="D96" s="11">
        <f>IF($A96="","",SUMIFS(Orders!$G$5:$G$204,Orders!$C$5:$C$204,$A96))</f>
        <v/>
      </c>
      <c r="E96" s="11">
        <f>IF($A96="","",SUMIFS(Orders!$K$5:$K$204,Orders!$C$5:$C$204,$A96))</f>
        <v/>
      </c>
      <c r="F96" s="13">
        <f>IF($A96="","",COUNTIFS(Orders!$C$5:$C$204,$A96,Orders!$J$5:$J$204,"Yes"))</f>
        <v/>
      </c>
      <c r="G96" s="12">
        <f>IF($A96="","",IF($C96&gt;1,"Yes","No"))</f>
        <v/>
      </c>
      <c r="H96" s="11">
        <f>IF($A96="","",IFERROR($D96/$C96,0))</f>
        <v/>
      </c>
    </row>
    <row r="97">
      <c r="A97" s="7" t="n"/>
      <c r="B97" s="12">
        <f>IF($A97="","",IFERROR(INDEX(Orders!$O$5:$O$204,MATCH($A97,Orders!$C$5:$C$204,0)),""))</f>
        <v/>
      </c>
      <c r="C97" s="13">
        <f>IF($A97="","",COUNTIFS(Orders!$C$5:$C$204,$A97))</f>
        <v/>
      </c>
      <c r="D97" s="11">
        <f>IF($A97="","",SUMIFS(Orders!$G$5:$G$204,Orders!$C$5:$C$204,$A97))</f>
        <v/>
      </c>
      <c r="E97" s="11">
        <f>IF($A97="","",SUMIFS(Orders!$K$5:$K$204,Orders!$C$5:$C$204,$A97))</f>
        <v/>
      </c>
      <c r="F97" s="13">
        <f>IF($A97="","",COUNTIFS(Orders!$C$5:$C$204,$A97,Orders!$J$5:$J$204,"Yes"))</f>
        <v/>
      </c>
      <c r="G97" s="12">
        <f>IF($A97="","",IF($C97&gt;1,"Yes","No"))</f>
        <v/>
      </c>
      <c r="H97" s="11">
        <f>IF($A97="","",IFERROR($D97/$C97,0))</f>
        <v/>
      </c>
    </row>
    <row r="98">
      <c r="A98" s="7" t="n"/>
      <c r="B98" s="12">
        <f>IF($A98="","",IFERROR(INDEX(Orders!$O$5:$O$204,MATCH($A98,Orders!$C$5:$C$204,0)),""))</f>
        <v/>
      </c>
      <c r="C98" s="13">
        <f>IF($A98="","",COUNTIFS(Orders!$C$5:$C$204,$A98))</f>
        <v/>
      </c>
      <c r="D98" s="11">
        <f>IF($A98="","",SUMIFS(Orders!$G$5:$G$204,Orders!$C$5:$C$204,$A98))</f>
        <v/>
      </c>
      <c r="E98" s="11">
        <f>IF($A98="","",SUMIFS(Orders!$K$5:$K$204,Orders!$C$5:$C$204,$A98))</f>
        <v/>
      </c>
      <c r="F98" s="13">
        <f>IF($A98="","",COUNTIFS(Orders!$C$5:$C$204,$A98,Orders!$J$5:$J$204,"Yes"))</f>
        <v/>
      </c>
      <c r="G98" s="12">
        <f>IF($A98="","",IF($C98&gt;1,"Yes","No"))</f>
        <v/>
      </c>
      <c r="H98" s="11">
        <f>IF($A98="","",IFERROR($D98/$C98,0))</f>
        <v/>
      </c>
    </row>
    <row r="99">
      <c r="A99" s="7" t="n"/>
      <c r="B99" s="12">
        <f>IF($A99="","",IFERROR(INDEX(Orders!$O$5:$O$204,MATCH($A99,Orders!$C$5:$C$204,0)),""))</f>
        <v/>
      </c>
      <c r="C99" s="13">
        <f>IF($A99="","",COUNTIFS(Orders!$C$5:$C$204,$A99))</f>
        <v/>
      </c>
      <c r="D99" s="11">
        <f>IF($A99="","",SUMIFS(Orders!$G$5:$G$204,Orders!$C$5:$C$204,$A99))</f>
        <v/>
      </c>
      <c r="E99" s="11">
        <f>IF($A99="","",SUMIFS(Orders!$K$5:$K$204,Orders!$C$5:$C$204,$A99))</f>
        <v/>
      </c>
      <c r="F99" s="13">
        <f>IF($A99="","",COUNTIFS(Orders!$C$5:$C$204,$A99,Orders!$J$5:$J$204,"Yes"))</f>
        <v/>
      </c>
      <c r="G99" s="12">
        <f>IF($A99="","",IF($C99&gt;1,"Yes","No"))</f>
        <v/>
      </c>
      <c r="H99" s="11">
        <f>IF($A99="","",IFERROR($D99/$C99,0))</f>
        <v/>
      </c>
    </row>
    <row r="100">
      <c r="A100" s="7" t="n"/>
      <c r="B100" s="12">
        <f>IF($A100="","",IFERROR(INDEX(Orders!$O$5:$O$204,MATCH($A100,Orders!$C$5:$C$204,0)),""))</f>
        <v/>
      </c>
      <c r="C100" s="13">
        <f>IF($A100="","",COUNTIFS(Orders!$C$5:$C$204,$A100))</f>
        <v/>
      </c>
      <c r="D100" s="11">
        <f>IF($A100="","",SUMIFS(Orders!$G$5:$G$204,Orders!$C$5:$C$204,$A100))</f>
        <v/>
      </c>
      <c r="E100" s="11">
        <f>IF($A100="","",SUMIFS(Orders!$K$5:$K$204,Orders!$C$5:$C$204,$A100))</f>
        <v/>
      </c>
      <c r="F100" s="13">
        <f>IF($A100="","",COUNTIFS(Orders!$C$5:$C$204,$A100,Orders!$J$5:$J$204,"Yes"))</f>
        <v/>
      </c>
      <c r="G100" s="12">
        <f>IF($A100="","",IF($C100&gt;1,"Yes","No"))</f>
        <v/>
      </c>
      <c r="H100" s="11">
        <f>IF($A100="","",IFERROR($D100/$C100,0))</f>
        <v/>
      </c>
    </row>
    <row r="101">
      <c r="A101" s="7" t="n"/>
      <c r="B101" s="12">
        <f>IF($A101="","",IFERROR(INDEX(Orders!$O$5:$O$204,MATCH($A101,Orders!$C$5:$C$204,0)),""))</f>
        <v/>
      </c>
      <c r="C101" s="13">
        <f>IF($A101="","",COUNTIFS(Orders!$C$5:$C$204,$A101))</f>
        <v/>
      </c>
      <c r="D101" s="11">
        <f>IF($A101="","",SUMIFS(Orders!$G$5:$G$204,Orders!$C$5:$C$204,$A101))</f>
        <v/>
      </c>
      <c r="E101" s="11">
        <f>IF($A101="","",SUMIFS(Orders!$K$5:$K$204,Orders!$C$5:$C$204,$A101))</f>
        <v/>
      </c>
      <c r="F101" s="13">
        <f>IF($A101="","",COUNTIFS(Orders!$C$5:$C$204,$A101,Orders!$J$5:$J$204,"Yes"))</f>
        <v/>
      </c>
      <c r="G101" s="12">
        <f>IF($A101="","",IF($C101&gt;1,"Yes","No"))</f>
        <v/>
      </c>
      <c r="H101" s="11">
        <f>IF($A101="","",IFERROR($D101/$C101,0))</f>
        <v/>
      </c>
    </row>
    <row r="102">
      <c r="A102" s="7" t="n"/>
      <c r="B102" s="12">
        <f>IF($A102="","",IFERROR(INDEX(Orders!$O$5:$O$204,MATCH($A102,Orders!$C$5:$C$204,0)),""))</f>
        <v/>
      </c>
      <c r="C102" s="13">
        <f>IF($A102="","",COUNTIFS(Orders!$C$5:$C$204,$A102))</f>
        <v/>
      </c>
      <c r="D102" s="11">
        <f>IF($A102="","",SUMIFS(Orders!$G$5:$G$204,Orders!$C$5:$C$204,$A102))</f>
        <v/>
      </c>
      <c r="E102" s="11">
        <f>IF($A102="","",SUMIFS(Orders!$K$5:$K$204,Orders!$C$5:$C$204,$A102))</f>
        <v/>
      </c>
      <c r="F102" s="13">
        <f>IF($A102="","",COUNTIFS(Orders!$C$5:$C$204,$A102,Orders!$J$5:$J$204,"Yes"))</f>
        <v/>
      </c>
      <c r="G102" s="12">
        <f>IF($A102="","",IF($C102&gt;1,"Yes","No"))</f>
        <v/>
      </c>
      <c r="H102" s="11">
        <f>IF($A102="","",IFERROR($D102/$C102,0))</f>
        <v/>
      </c>
    </row>
    <row r="103">
      <c r="A103" s="7" t="n"/>
      <c r="B103" s="12">
        <f>IF($A103="","",IFERROR(INDEX(Orders!$O$5:$O$204,MATCH($A103,Orders!$C$5:$C$204,0)),""))</f>
        <v/>
      </c>
      <c r="C103" s="13">
        <f>IF($A103="","",COUNTIFS(Orders!$C$5:$C$204,$A103))</f>
        <v/>
      </c>
      <c r="D103" s="11">
        <f>IF($A103="","",SUMIFS(Orders!$G$5:$G$204,Orders!$C$5:$C$204,$A103))</f>
        <v/>
      </c>
      <c r="E103" s="11">
        <f>IF($A103="","",SUMIFS(Orders!$K$5:$K$204,Orders!$C$5:$C$204,$A103))</f>
        <v/>
      </c>
      <c r="F103" s="13">
        <f>IF($A103="","",COUNTIFS(Orders!$C$5:$C$204,$A103,Orders!$J$5:$J$204,"Yes"))</f>
        <v/>
      </c>
      <c r="G103" s="12">
        <f>IF($A103="","",IF($C103&gt;1,"Yes","No"))</f>
        <v/>
      </c>
      <c r="H103" s="11">
        <f>IF($A103="","",IFERROR($D103/$C103,0))</f>
        <v/>
      </c>
    </row>
    <row r="104">
      <c r="A104" s="7" t="n"/>
      <c r="B104" s="12">
        <f>IF($A104="","",IFERROR(INDEX(Orders!$O$5:$O$204,MATCH($A104,Orders!$C$5:$C$204,0)),""))</f>
        <v/>
      </c>
      <c r="C104" s="13">
        <f>IF($A104="","",COUNTIFS(Orders!$C$5:$C$204,$A104))</f>
        <v/>
      </c>
      <c r="D104" s="11">
        <f>IF($A104="","",SUMIFS(Orders!$G$5:$G$204,Orders!$C$5:$C$204,$A104))</f>
        <v/>
      </c>
      <c r="E104" s="11">
        <f>IF($A104="","",SUMIFS(Orders!$K$5:$K$204,Orders!$C$5:$C$204,$A104))</f>
        <v/>
      </c>
      <c r="F104" s="13">
        <f>IF($A104="","",COUNTIFS(Orders!$C$5:$C$204,$A104,Orders!$J$5:$J$204,"Yes"))</f>
        <v/>
      </c>
      <c r="G104" s="12">
        <f>IF($A104="","",IF($C104&gt;1,"Yes","No"))</f>
        <v/>
      </c>
      <c r="H104" s="11">
        <f>IF($A104="","",IFERROR($D104/$C104,0))</f>
        <v/>
      </c>
    </row>
    <row r="105">
      <c r="A105" s="7" t="n"/>
      <c r="B105" s="12">
        <f>IF($A105="","",IFERROR(INDEX(Orders!$O$5:$O$204,MATCH($A105,Orders!$C$5:$C$204,0)),""))</f>
        <v/>
      </c>
      <c r="C105" s="13">
        <f>IF($A105="","",COUNTIFS(Orders!$C$5:$C$204,$A105))</f>
        <v/>
      </c>
      <c r="D105" s="11">
        <f>IF($A105="","",SUMIFS(Orders!$G$5:$G$204,Orders!$C$5:$C$204,$A105))</f>
        <v/>
      </c>
      <c r="E105" s="11">
        <f>IF($A105="","",SUMIFS(Orders!$K$5:$K$204,Orders!$C$5:$C$204,$A105))</f>
        <v/>
      </c>
      <c r="F105" s="13">
        <f>IF($A105="","",COUNTIFS(Orders!$C$5:$C$204,$A105,Orders!$J$5:$J$204,"Yes"))</f>
        <v/>
      </c>
      <c r="G105" s="12">
        <f>IF($A105="","",IF($C105&gt;1,"Yes","No"))</f>
        <v/>
      </c>
      <c r="H105" s="11">
        <f>IF($A105="","",IFERROR($D105/$C105,0))</f>
        <v/>
      </c>
    </row>
    <row r="106">
      <c r="A106" s="7" t="n"/>
      <c r="B106" s="12">
        <f>IF($A106="","",IFERROR(INDEX(Orders!$O$5:$O$204,MATCH($A106,Orders!$C$5:$C$204,0)),""))</f>
        <v/>
      </c>
      <c r="C106" s="13">
        <f>IF($A106="","",COUNTIFS(Orders!$C$5:$C$204,$A106))</f>
        <v/>
      </c>
      <c r="D106" s="11">
        <f>IF($A106="","",SUMIFS(Orders!$G$5:$G$204,Orders!$C$5:$C$204,$A106))</f>
        <v/>
      </c>
      <c r="E106" s="11">
        <f>IF($A106="","",SUMIFS(Orders!$K$5:$K$204,Orders!$C$5:$C$204,$A106))</f>
        <v/>
      </c>
      <c r="F106" s="13">
        <f>IF($A106="","",COUNTIFS(Orders!$C$5:$C$204,$A106,Orders!$J$5:$J$204,"Yes"))</f>
        <v/>
      </c>
      <c r="G106" s="12">
        <f>IF($A106="","",IF($C106&gt;1,"Yes","No"))</f>
        <v/>
      </c>
      <c r="H106" s="11">
        <f>IF($A106="","",IFERROR($D106/$C106,0))</f>
        <v/>
      </c>
    </row>
    <row r="107">
      <c r="A107" s="7" t="n"/>
      <c r="B107" s="12">
        <f>IF($A107="","",IFERROR(INDEX(Orders!$O$5:$O$204,MATCH($A107,Orders!$C$5:$C$204,0)),""))</f>
        <v/>
      </c>
      <c r="C107" s="13">
        <f>IF($A107="","",COUNTIFS(Orders!$C$5:$C$204,$A107))</f>
        <v/>
      </c>
      <c r="D107" s="11">
        <f>IF($A107="","",SUMIFS(Orders!$G$5:$G$204,Orders!$C$5:$C$204,$A107))</f>
        <v/>
      </c>
      <c r="E107" s="11">
        <f>IF($A107="","",SUMIFS(Orders!$K$5:$K$204,Orders!$C$5:$C$204,$A107))</f>
        <v/>
      </c>
      <c r="F107" s="13">
        <f>IF($A107="","",COUNTIFS(Orders!$C$5:$C$204,$A107,Orders!$J$5:$J$204,"Yes"))</f>
        <v/>
      </c>
      <c r="G107" s="12">
        <f>IF($A107="","",IF($C107&gt;1,"Yes","No"))</f>
        <v/>
      </c>
      <c r="H107" s="11">
        <f>IF($A107="","",IFERROR($D107/$C107,0))</f>
        <v/>
      </c>
    </row>
    <row r="108">
      <c r="A108" s="7" t="n"/>
      <c r="B108" s="12">
        <f>IF($A108="","",IFERROR(INDEX(Orders!$O$5:$O$204,MATCH($A108,Orders!$C$5:$C$204,0)),""))</f>
        <v/>
      </c>
      <c r="C108" s="13">
        <f>IF($A108="","",COUNTIFS(Orders!$C$5:$C$204,$A108))</f>
        <v/>
      </c>
      <c r="D108" s="11">
        <f>IF($A108="","",SUMIFS(Orders!$G$5:$G$204,Orders!$C$5:$C$204,$A108))</f>
        <v/>
      </c>
      <c r="E108" s="11">
        <f>IF($A108="","",SUMIFS(Orders!$K$5:$K$204,Orders!$C$5:$C$204,$A108))</f>
        <v/>
      </c>
      <c r="F108" s="13">
        <f>IF($A108="","",COUNTIFS(Orders!$C$5:$C$204,$A108,Orders!$J$5:$J$204,"Yes"))</f>
        <v/>
      </c>
      <c r="G108" s="12">
        <f>IF($A108="","",IF($C108&gt;1,"Yes","No"))</f>
        <v/>
      </c>
      <c r="H108" s="11">
        <f>IF($A108="","",IFERROR($D108/$C108,0))</f>
        <v/>
      </c>
    </row>
    <row r="109">
      <c r="A109" s="7" t="n"/>
      <c r="B109" s="12">
        <f>IF($A109="","",IFERROR(INDEX(Orders!$O$5:$O$204,MATCH($A109,Orders!$C$5:$C$204,0)),""))</f>
        <v/>
      </c>
      <c r="C109" s="13">
        <f>IF($A109="","",COUNTIFS(Orders!$C$5:$C$204,$A109))</f>
        <v/>
      </c>
      <c r="D109" s="11">
        <f>IF($A109="","",SUMIFS(Orders!$G$5:$G$204,Orders!$C$5:$C$204,$A109))</f>
        <v/>
      </c>
      <c r="E109" s="11">
        <f>IF($A109="","",SUMIFS(Orders!$K$5:$K$204,Orders!$C$5:$C$204,$A109))</f>
        <v/>
      </c>
      <c r="F109" s="13">
        <f>IF($A109="","",COUNTIFS(Orders!$C$5:$C$204,$A109,Orders!$J$5:$J$204,"Yes"))</f>
        <v/>
      </c>
      <c r="G109" s="12">
        <f>IF($A109="","",IF($C109&gt;1,"Yes","No"))</f>
        <v/>
      </c>
      <c r="H109" s="11">
        <f>IF($A109="","",IFERROR($D109/$C109,0))</f>
        <v/>
      </c>
    </row>
    <row r="110">
      <c r="A110" s="7" t="n"/>
      <c r="B110" s="12">
        <f>IF($A110="","",IFERROR(INDEX(Orders!$O$5:$O$204,MATCH($A110,Orders!$C$5:$C$204,0)),""))</f>
        <v/>
      </c>
      <c r="C110" s="13">
        <f>IF($A110="","",COUNTIFS(Orders!$C$5:$C$204,$A110))</f>
        <v/>
      </c>
      <c r="D110" s="11">
        <f>IF($A110="","",SUMIFS(Orders!$G$5:$G$204,Orders!$C$5:$C$204,$A110))</f>
        <v/>
      </c>
      <c r="E110" s="11">
        <f>IF($A110="","",SUMIFS(Orders!$K$5:$K$204,Orders!$C$5:$C$204,$A110))</f>
        <v/>
      </c>
      <c r="F110" s="13">
        <f>IF($A110="","",COUNTIFS(Orders!$C$5:$C$204,$A110,Orders!$J$5:$J$204,"Yes"))</f>
        <v/>
      </c>
      <c r="G110" s="12">
        <f>IF($A110="","",IF($C110&gt;1,"Yes","No"))</f>
        <v/>
      </c>
      <c r="H110" s="11">
        <f>IF($A110="","",IFERROR($D110/$C110,0))</f>
        <v/>
      </c>
    </row>
    <row r="111">
      <c r="A111" s="7" t="n"/>
      <c r="B111" s="12">
        <f>IF($A111="","",IFERROR(INDEX(Orders!$O$5:$O$204,MATCH($A111,Orders!$C$5:$C$204,0)),""))</f>
        <v/>
      </c>
      <c r="C111" s="13">
        <f>IF($A111="","",COUNTIFS(Orders!$C$5:$C$204,$A111))</f>
        <v/>
      </c>
      <c r="D111" s="11">
        <f>IF($A111="","",SUMIFS(Orders!$G$5:$G$204,Orders!$C$5:$C$204,$A111))</f>
        <v/>
      </c>
      <c r="E111" s="11">
        <f>IF($A111="","",SUMIFS(Orders!$K$5:$K$204,Orders!$C$5:$C$204,$A111))</f>
        <v/>
      </c>
      <c r="F111" s="13">
        <f>IF($A111="","",COUNTIFS(Orders!$C$5:$C$204,$A111,Orders!$J$5:$J$204,"Yes"))</f>
        <v/>
      </c>
      <c r="G111" s="12">
        <f>IF($A111="","",IF($C111&gt;1,"Yes","No"))</f>
        <v/>
      </c>
      <c r="H111" s="11">
        <f>IF($A111="","",IFERROR($D111/$C111,0))</f>
        <v/>
      </c>
    </row>
    <row r="112">
      <c r="A112" s="7" t="n"/>
      <c r="B112" s="12">
        <f>IF($A112="","",IFERROR(INDEX(Orders!$O$5:$O$204,MATCH($A112,Orders!$C$5:$C$204,0)),""))</f>
        <v/>
      </c>
      <c r="C112" s="13">
        <f>IF($A112="","",COUNTIFS(Orders!$C$5:$C$204,$A112))</f>
        <v/>
      </c>
      <c r="D112" s="11">
        <f>IF($A112="","",SUMIFS(Orders!$G$5:$G$204,Orders!$C$5:$C$204,$A112))</f>
        <v/>
      </c>
      <c r="E112" s="11">
        <f>IF($A112="","",SUMIFS(Orders!$K$5:$K$204,Orders!$C$5:$C$204,$A112))</f>
        <v/>
      </c>
      <c r="F112" s="13">
        <f>IF($A112="","",COUNTIFS(Orders!$C$5:$C$204,$A112,Orders!$J$5:$J$204,"Yes"))</f>
        <v/>
      </c>
      <c r="G112" s="12">
        <f>IF($A112="","",IF($C112&gt;1,"Yes","No"))</f>
        <v/>
      </c>
      <c r="H112" s="11">
        <f>IF($A112="","",IFERROR($D112/$C112,0))</f>
        <v/>
      </c>
    </row>
    <row r="113">
      <c r="A113" s="7" t="n"/>
      <c r="B113" s="12">
        <f>IF($A113="","",IFERROR(INDEX(Orders!$O$5:$O$204,MATCH($A113,Orders!$C$5:$C$204,0)),""))</f>
        <v/>
      </c>
      <c r="C113" s="13">
        <f>IF($A113="","",COUNTIFS(Orders!$C$5:$C$204,$A113))</f>
        <v/>
      </c>
      <c r="D113" s="11">
        <f>IF($A113="","",SUMIFS(Orders!$G$5:$G$204,Orders!$C$5:$C$204,$A113))</f>
        <v/>
      </c>
      <c r="E113" s="11">
        <f>IF($A113="","",SUMIFS(Orders!$K$5:$K$204,Orders!$C$5:$C$204,$A113))</f>
        <v/>
      </c>
      <c r="F113" s="13">
        <f>IF($A113="","",COUNTIFS(Orders!$C$5:$C$204,$A113,Orders!$J$5:$J$204,"Yes"))</f>
        <v/>
      </c>
      <c r="G113" s="12">
        <f>IF($A113="","",IF($C113&gt;1,"Yes","No"))</f>
        <v/>
      </c>
      <c r="H113" s="11">
        <f>IF($A113="","",IFERROR($D113/$C113,0))</f>
        <v/>
      </c>
    </row>
    <row r="114">
      <c r="A114" s="7" t="n"/>
      <c r="B114" s="12">
        <f>IF($A114="","",IFERROR(INDEX(Orders!$O$5:$O$204,MATCH($A114,Orders!$C$5:$C$204,0)),""))</f>
        <v/>
      </c>
      <c r="C114" s="13">
        <f>IF($A114="","",COUNTIFS(Orders!$C$5:$C$204,$A114))</f>
        <v/>
      </c>
      <c r="D114" s="11">
        <f>IF($A114="","",SUMIFS(Orders!$G$5:$G$204,Orders!$C$5:$C$204,$A114))</f>
        <v/>
      </c>
      <c r="E114" s="11">
        <f>IF($A114="","",SUMIFS(Orders!$K$5:$K$204,Orders!$C$5:$C$204,$A114))</f>
        <v/>
      </c>
      <c r="F114" s="13">
        <f>IF($A114="","",COUNTIFS(Orders!$C$5:$C$204,$A114,Orders!$J$5:$J$204,"Yes"))</f>
        <v/>
      </c>
      <c r="G114" s="12">
        <f>IF($A114="","",IF($C114&gt;1,"Yes","No"))</f>
        <v/>
      </c>
      <c r="H114" s="11">
        <f>IF($A114="","",IFERROR($D114/$C114,0))</f>
        <v/>
      </c>
    </row>
    <row r="115">
      <c r="A115" s="7" t="n"/>
      <c r="B115" s="12">
        <f>IF($A115="","",IFERROR(INDEX(Orders!$O$5:$O$204,MATCH($A115,Orders!$C$5:$C$204,0)),""))</f>
        <v/>
      </c>
      <c r="C115" s="13">
        <f>IF($A115="","",COUNTIFS(Orders!$C$5:$C$204,$A115))</f>
        <v/>
      </c>
      <c r="D115" s="11">
        <f>IF($A115="","",SUMIFS(Orders!$G$5:$G$204,Orders!$C$5:$C$204,$A115))</f>
        <v/>
      </c>
      <c r="E115" s="11">
        <f>IF($A115="","",SUMIFS(Orders!$K$5:$K$204,Orders!$C$5:$C$204,$A115))</f>
        <v/>
      </c>
      <c r="F115" s="13">
        <f>IF($A115="","",COUNTIFS(Orders!$C$5:$C$204,$A115,Orders!$J$5:$J$204,"Yes"))</f>
        <v/>
      </c>
      <c r="G115" s="12">
        <f>IF($A115="","",IF($C115&gt;1,"Yes","No"))</f>
        <v/>
      </c>
      <c r="H115" s="11">
        <f>IF($A115="","",IFERROR($D115/$C115,0))</f>
        <v/>
      </c>
    </row>
    <row r="116">
      <c r="A116" s="7" t="n"/>
      <c r="B116" s="12">
        <f>IF($A116="","",IFERROR(INDEX(Orders!$O$5:$O$204,MATCH($A116,Orders!$C$5:$C$204,0)),""))</f>
        <v/>
      </c>
      <c r="C116" s="13">
        <f>IF($A116="","",COUNTIFS(Orders!$C$5:$C$204,$A116))</f>
        <v/>
      </c>
      <c r="D116" s="11">
        <f>IF($A116="","",SUMIFS(Orders!$G$5:$G$204,Orders!$C$5:$C$204,$A116))</f>
        <v/>
      </c>
      <c r="E116" s="11">
        <f>IF($A116="","",SUMIFS(Orders!$K$5:$K$204,Orders!$C$5:$C$204,$A116))</f>
        <v/>
      </c>
      <c r="F116" s="13">
        <f>IF($A116="","",COUNTIFS(Orders!$C$5:$C$204,$A116,Orders!$J$5:$J$204,"Yes"))</f>
        <v/>
      </c>
      <c r="G116" s="12">
        <f>IF($A116="","",IF($C116&gt;1,"Yes","No"))</f>
        <v/>
      </c>
      <c r="H116" s="11">
        <f>IF($A116="","",IFERROR($D116/$C116,0))</f>
        <v/>
      </c>
    </row>
    <row r="117">
      <c r="A117" s="7" t="n"/>
      <c r="B117" s="12">
        <f>IF($A117="","",IFERROR(INDEX(Orders!$O$5:$O$204,MATCH($A117,Orders!$C$5:$C$204,0)),""))</f>
        <v/>
      </c>
      <c r="C117" s="13">
        <f>IF($A117="","",COUNTIFS(Orders!$C$5:$C$204,$A117))</f>
        <v/>
      </c>
      <c r="D117" s="11">
        <f>IF($A117="","",SUMIFS(Orders!$G$5:$G$204,Orders!$C$5:$C$204,$A117))</f>
        <v/>
      </c>
      <c r="E117" s="11">
        <f>IF($A117="","",SUMIFS(Orders!$K$5:$K$204,Orders!$C$5:$C$204,$A117))</f>
        <v/>
      </c>
      <c r="F117" s="13">
        <f>IF($A117="","",COUNTIFS(Orders!$C$5:$C$204,$A117,Orders!$J$5:$J$204,"Yes"))</f>
        <v/>
      </c>
      <c r="G117" s="12">
        <f>IF($A117="","",IF($C117&gt;1,"Yes","No"))</f>
        <v/>
      </c>
      <c r="H117" s="11">
        <f>IF($A117="","",IFERROR($D117/$C117,0))</f>
        <v/>
      </c>
    </row>
    <row r="118">
      <c r="A118" s="7" t="n"/>
      <c r="B118" s="12">
        <f>IF($A118="","",IFERROR(INDEX(Orders!$O$5:$O$204,MATCH($A118,Orders!$C$5:$C$204,0)),""))</f>
        <v/>
      </c>
      <c r="C118" s="13">
        <f>IF($A118="","",COUNTIFS(Orders!$C$5:$C$204,$A118))</f>
        <v/>
      </c>
      <c r="D118" s="11">
        <f>IF($A118="","",SUMIFS(Orders!$G$5:$G$204,Orders!$C$5:$C$204,$A118))</f>
        <v/>
      </c>
      <c r="E118" s="11">
        <f>IF($A118="","",SUMIFS(Orders!$K$5:$K$204,Orders!$C$5:$C$204,$A118))</f>
        <v/>
      </c>
      <c r="F118" s="13">
        <f>IF($A118="","",COUNTIFS(Orders!$C$5:$C$204,$A118,Orders!$J$5:$J$204,"Yes"))</f>
        <v/>
      </c>
      <c r="G118" s="12">
        <f>IF($A118="","",IF($C118&gt;1,"Yes","No"))</f>
        <v/>
      </c>
      <c r="H118" s="11">
        <f>IF($A118="","",IFERROR($D118/$C118,0))</f>
        <v/>
      </c>
    </row>
    <row r="119">
      <c r="A119" s="7" t="n"/>
      <c r="B119" s="12">
        <f>IF($A119="","",IFERROR(INDEX(Orders!$O$5:$O$204,MATCH($A119,Orders!$C$5:$C$204,0)),""))</f>
        <v/>
      </c>
      <c r="C119" s="13">
        <f>IF($A119="","",COUNTIFS(Orders!$C$5:$C$204,$A119))</f>
        <v/>
      </c>
      <c r="D119" s="11">
        <f>IF($A119="","",SUMIFS(Orders!$G$5:$G$204,Orders!$C$5:$C$204,$A119))</f>
        <v/>
      </c>
      <c r="E119" s="11">
        <f>IF($A119="","",SUMIFS(Orders!$K$5:$K$204,Orders!$C$5:$C$204,$A119))</f>
        <v/>
      </c>
      <c r="F119" s="13">
        <f>IF($A119="","",COUNTIFS(Orders!$C$5:$C$204,$A119,Orders!$J$5:$J$204,"Yes"))</f>
        <v/>
      </c>
      <c r="G119" s="12">
        <f>IF($A119="","",IF($C119&gt;1,"Yes","No"))</f>
        <v/>
      </c>
      <c r="H119" s="11">
        <f>IF($A119="","",IFERROR($D119/$C119,0))</f>
        <v/>
      </c>
    </row>
    <row r="120">
      <c r="A120" s="7" t="n"/>
      <c r="B120" s="12">
        <f>IF($A120="","",IFERROR(INDEX(Orders!$O$5:$O$204,MATCH($A120,Orders!$C$5:$C$204,0)),""))</f>
        <v/>
      </c>
      <c r="C120" s="13">
        <f>IF($A120="","",COUNTIFS(Orders!$C$5:$C$204,$A120))</f>
        <v/>
      </c>
      <c r="D120" s="11">
        <f>IF($A120="","",SUMIFS(Orders!$G$5:$G$204,Orders!$C$5:$C$204,$A120))</f>
        <v/>
      </c>
      <c r="E120" s="11">
        <f>IF($A120="","",SUMIFS(Orders!$K$5:$K$204,Orders!$C$5:$C$204,$A120))</f>
        <v/>
      </c>
      <c r="F120" s="13">
        <f>IF($A120="","",COUNTIFS(Orders!$C$5:$C$204,$A120,Orders!$J$5:$J$204,"Yes"))</f>
        <v/>
      </c>
      <c r="G120" s="12">
        <f>IF($A120="","",IF($C120&gt;1,"Yes","No"))</f>
        <v/>
      </c>
      <c r="H120" s="11">
        <f>IF($A120="","",IFERROR($D120/$C120,0))</f>
        <v/>
      </c>
    </row>
    <row r="121">
      <c r="A121" s="7" t="n"/>
      <c r="B121" s="12">
        <f>IF($A121="","",IFERROR(INDEX(Orders!$O$5:$O$204,MATCH($A121,Orders!$C$5:$C$204,0)),""))</f>
        <v/>
      </c>
      <c r="C121" s="13">
        <f>IF($A121="","",COUNTIFS(Orders!$C$5:$C$204,$A121))</f>
        <v/>
      </c>
      <c r="D121" s="11">
        <f>IF($A121="","",SUMIFS(Orders!$G$5:$G$204,Orders!$C$5:$C$204,$A121))</f>
        <v/>
      </c>
      <c r="E121" s="11">
        <f>IF($A121="","",SUMIFS(Orders!$K$5:$K$204,Orders!$C$5:$C$204,$A121))</f>
        <v/>
      </c>
      <c r="F121" s="13">
        <f>IF($A121="","",COUNTIFS(Orders!$C$5:$C$204,$A121,Orders!$J$5:$J$204,"Yes"))</f>
        <v/>
      </c>
      <c r="G121" s="12">
        <f>IF($A121="","",IF($C121&gt;1,"Yes","No"))</f>
        <v/>
      </c>
      <c r="H121" s="11">
        <f>IF($A121="","",IFERROR($D121/$C121,0))</f>
        <v/>
      </c>
    </row>
    <row r="122">
      <c r="A122" s="7" t="n"/>
      <c r="B122" s="12">
        <f>IF($A122="","",IFERROR(INDEX(Orders!$O$5:$O$204,MATCH($A122,Orders!$C$5:$C$204,0)),""))</f>
        <v/>
      </c>
      <c r="C122" s="13">
        <f>IF($A122="","",COUNTIFS(Orders!$C$5:$C$204,$A122))</f>
        <v/>
      </c>
      <c r="D122" s="11">
        <f>IF($A122="","",SUMIFS(Orders!$G$5:$G$204,Orders!$C$5:$C$204,$A122))</f>
        <v/>
      </c>
      <c r="E122" s="11">
        <f>IF($A122="","",SUMIFS(Orders!$K$5:$K$204,Orders!$C$5:$C$204,$A122))</f>
        <v/>
      </c>
      <c r="F122" s="13">
        <f>IF($A122="","",COUNTIFS(Orders!$C$5:$C$204,$A122,Orders!$J$5:$J$204,"Yes"))</f>
        <v/>
      </c>
      <c r="G122" s="12">
        <f>IF($A122="","",IF($C122&gt;1,"Yes","No"))</f>
        <v/>
      </c>
      <c r="H122" s="11">
        <f>IF($A122="","",IFERROR($D122/$C122,0))</f>
        <v/>
      </c>
    </row>
    <row r="123">
      <c r="A123" s="7" t="n"/>
      <c r="B123" s="12">
        <f>IF($A123="","",IFERROR(INDEX(Orders!$O$5:$O$204,MATCH($A123,Orders!$C$5:$C$204,0)),""))</f>
        <v/>
      </c>
      <c r="C123" s="13">
        <f>IF($A123="","",COUNTIFS(Orders!$C$5:$C$204,$A123))</f>
        <v/>
      </c>
      <c r="D123" s="11">
        <f>IF($A123="","",SUMIFS(Orders!$G$5:$G$204,Orders!$C$5:$C$204,$A123))</f>
        <v/>
      </c>
      <c r="E123" s="11">
        <f>IF($A123="","",SUMIFS(Orders!$K$5:$K$204,Orders!$C$5:$C$204,$A123))</f>
        <v/>
      </c>
      <c r="F123" s="13">
        <f>IF($A123="","",COUNTIFS(Orders!$C$5:$C$204,$A123,Orders!$J$5:$J$204,"Yes"))</f>
        <v/>
      </c>
      <c r="G123" s="12">
        <f>IF($A123="","",IF($C123&gt;1,"Yes","No"))</f>
        <v/>
      </c>
      <c r="H123" s="11">
        <f>IF($A123="","",IFERROR($D123/$C123,0))</f>
        <v/>
      </c>
    </row>
    <row r="124">
      <c r="A124" s="7" t="n"/>
      <c r="B124" s="12">
        <f>IF($A124="","",IFERROR(INDEX(Orders!$O$5:$O$204,MATCH($A124,Orders!$C$5:$C$204,0)),""))</f>
        <v/>
      </c>
      <c r="C124" s="13">
        <f>IF($A124="","",COUNTIFS(Orders!$C$5:$C$204,$A124))</f>
        <v/>
      </c>
      <c r="D124" s="11">
        <f>IF($A124="","",SUMIFS(Orders!$G$5:$G$204,Orders!$C$5:$C$204,$A124))</f>
        <v/>
      </c>
      <c r="E124" s="11">
        <f>IF($A124="","",SUMIFS(Orders!$K$5:$K$204,Orders!$C$5:$C$204,$A124))</f>
        <v/>
      </c>
      <c r="F124" s="13">
        <f>IF($A124="","",COUNTIFS(Orders!$C$5:$C$204,$A124,Orders!$J$5:$J$204,"Yes"))</f>
        <v/>
      </c>
      <c r="G124" s="12">
        <f>IF($A124="","",IF($C124&gt;1,"Yes","No"))</f>
        <v/>
      </c>
      <c r="H124" s="11">
        <f>IF($A124="","",IFERROR($D124/$C124,0))</f>
        <v/>
      </c>
    </row>
    <row r="125">
      <c r="A125" s="7" t="n"/>
      <c r="B125" s="12">
        <f>IF($A125="","",IFERROR(INDEX(Orders!$O$5:$O$204,MATCH($A125,Orders!$C$5:$C$204,0)),""))</f>
        <v/>
      </c>
      <c r="C125" s="13">
        <f>IF($A125="","",COUNTIFS(Orders!$C$5:$C$204,$A125))</f>
        <v/>
      </c>
      <c r="D125" s="11">
        <f>IF($A125="","",SUMIFS(Orders!$G$5:$G$204,Orders!$C$5:$C$204,$A125))</f>
        <v/>
      </c>
      <c r="E125" s="11">
        <f>IF($A125="","",SUMIFS(Orders!$K$5:$K$204,Orders!$C$5:$C$204,$A125))</f>
        <v/>
      </c>
      <c r="F125" s="13">
        <f>IF($A125="","",COUNTIFS(Orders!$C$5:$C$204,$A125,Orders!$J$5:$J$204,"Yes"))</f>
        <v/>
      </c>
      <c r="G125" s="12">
        <f>IF($A125="","",IF($C125&gt;1,"Yes","No"))</f>
        <v/>
      </c>
      <c r="H125" s="11">
        <f>IF($A125="","",IFERROR($D125/$C125,0))</f>
        <v/>
      </c>
    </row>
    <row r="126">
      <c r="A126" s="7" t="n"/>
      <c r="B126" s="12">
        <f>IF($A126="","",IFERROR(INDEX(Orders!$O$5:$O$204,MATCH($A126,Orders!$C$5:$C$204,0)),""))</f>
        <v/>
      </c>
      <c r="C126" s="13">
        <f>IF($A126="","",COUNTIFS(Orders!$C$5:$C$204,$A126))</f>
        <v/>
      </c>
      <c r="D126" s="11">
        <f>IF($A126="","",SUMIFS(Orders!$G$5:$G$204,Orders!$C$5:$C$204,$A126))</f>
        <v/>
      </c>
      <c r="E126" s="11">
        <f>IF($A126="","",SUMIFS(Orders!$K$5:$K$204,Orders!$C$5:$C$204,$A126))</f>
        <v/>
      </c>
      <c r="F126" s="13">
        <f>IF($A126="","",COUNTIFS(Orders!$C$5:$C$204,$A126,Orders!$J$5:$J$204,"Yes"))</f>
        <v/>
      </c>
      <c r="G126" s="12">
        <f>IF($A126="","",IF($C126&gt;1,"Yes","No"))</f>
        <v/>
      </c>
      <c r="H126" s="11">
        <f>IF($A126="","",IFERROR($D126/$C126,0))</f>
        <v/>
      </c>
    </row>
    <row r="127">
      <c r="A127" s="7" t="n"/>
      <c r="B127" s="12">
        <f>IF($A127="","",IFERROR(INDEX(Orders!$O$5:$O$204,MATCH($A127,Orders!$C$5:$C$204,0)),""))</f>
        <v/>
      </c>
      <c r="C127" s="13">
        <f>IF($A127="","",COUNTIFS(Orders!$C$5:$C$204,$A127))</f>
        <v/>
      </c>
      <c r="D127" s="11">
        <f>IF($A127="","",SUMIFS(Orders!$G$5:$G$204,Orders!$C$5:$C$204,$A127))</f>
        <v/>
      </c>
      <c r="E127" s="11">
        <f>IF($A127="","",SUMIFS(Orders!$K$5:$K$204,Orders!$C$5:$C$204,$A127))</f>
        <v/>
      </c>
      <c r="F127" s="13">
        <f>IF($A127="","",COUNTIFS(Orders!$C$5:$C$204,$A127,Orders!$J$5:$J$204,"Yes"))</f>
        <v/>
      </c>
      <c r="G127" s="12">
        <f>IF($A127="","",IF($C127&gt;1,"Yes","No"))</f>
        <v/>
      </c>
      <c r="H127" s="11">
        <f>IF($A127="","",IFERROR($D127/$C127,0))</f>
        <v/>
      </c>
    </row>
    <row r="128">
      <c r="A128" s="7" t="n"/>
      <c r="B128" s="12">
        <f>IF($A128="","",IFERROR(INDEX(Orders!$O$5:$O$204,MATCH($A128,Orders!$C$5:$C$204,0)),""))</f>
        <v/>
      </c>
      <c r="C128" s="13">
        <f>IF($A128="","",COUNTIFS(Orders!$C$5:$C$204,$A128))</f>
        <v/>
      </c>
      <c r="D128" s="11">
        <f>IF($A128="","",SUMIFS(Orders!$G$5:$G$204,Orders!$C$5:$C$204,$A128))</f>
        <v/>
      </c>
      <c r="E128" s="11">
        <f>IF($A128="","",SUMIFS(Orders!$K$5:$K$204,Orders!$C$5:$C$204,$A128))</f>
        <v/>
      </c>
      <c r="F128" s="13">
        <f>IF($A128="","",COUNTIFS(Orders!$C$5:$C$204,$A128,Orders!$J$5:$J$204,"Yes"))</f>
        <v/>
      </c>
      <c r="G128" s="12">
        <f>IF($A128="","",IF($C128&gt;1,"Yes","No"))</f>
        <v/>
      </c>
      <c r="H128" s="11">
        <f>IF($A128="","",IFERROR($D128/$C128,0))</f>
        <v/>
      </c>
    </row>
    <row r="129">
      <c r="A129" s="7" t="n"/>
      <c r="B129" s="12">
        <f>IF($A129="","",IFERROR(INDEX(Orders!$O$5:$O$204,MATCH($A129,Orders!$C$5:$C$204,0)),""))</f>
        <v/>
      </c>
      <c r="C129" s="13">
        <f>IF($A129="","",COUNTIFS(Orders!$C$5:$C$204,$A129))</f>
        <v/>
      </c>
      <c r="D129" s="11">
        <f>IF($A129="","",SUMIFS(Orders!$G$5:$G$204,Orders!$C$5:$C$204,$A129))</f>
        <v/>
      </c>
      <c r="E129" s="11">
        <f>IF($A129="","",SUMIFS(Orders!$K$5:$K$204,Orders!$C$5:$C$204,$A129))</f>
        <v/>
      </c>
      <c r="F129" s="13">
        <f>IF($A129="","",COUNTIFS(Orders!$C$5:$C$204,$A129,Orders!$J$5:$J$204,"Yes"))</f>
        <v/>
      </c>
      <c r="G129" s="12">
        <f>IF($A129="","",IF($C129&gt;1,"Yes","No"))</f>
        <v/>
      </c>
      <c r="H129" s="11">
        <f>IF($A129="","",IFERROR($D129/$C129,0))</f>
        <v/>
      </c>
    </row>
    <row r="130">
      <c r="A130" s="7" t="n"/>
      <c r="B130" s="12">
        <f>IF($A130="","",IFERROR(INDEX(Orders!$O$5:$O$204,MATCH($A130,Orders!$C$5:$C$204,0)),""))</f>
        <v/>
      </c>
      <c r="C130" s="13">
        <f>IF($A130="","",COUNTIFS(Orders!$C$5:$C$204,$A130))</f>
        <v/>
      </c>
      <c r="D130" s="11">
        <f>IF($A130="","",SUMIFS(Orders!$G$5:$G$204,Orders!$C$5:$C$204,$A130))</f>
        <v/>
      </c>
      <c r="E130" s="11">
        <f>IF($A130="","",SUMIFS(Orders!$K$5:$K$204,Orders!$C$5:$C$204,$A130))</f>
        <v/>
      </c>
      <c r="F130" s="13">
        <f>IF($A130="","",COUNTIFS(Orders!$C$5:$C$204,$A130,Orders!$J$5:$J$204,"Yes"))</f>
        <v/>
      </c>
      <c r="G130" s="12">
        <f>IF($A130="","",IF($C130&gt;1,"Yes","No"))</f>
        <v/>
      </c>
      <c r="H130" s="11">
        <f>IF($A130="","",IFERROR($D130/$C130,0))</f>
        <v/>
      </c>
    </row>
    <row r="131">
      <c r="A131" s="7" t="n"/>
      <c r="B131" s="12">
        <f>IF($A131="","",IFERROR(INDEX(Orders!$O$5:$O$204,MATCH($A131,Orders!$C$5:$C$204,0)),""))</f>
        <v/>
      </c>
      <c r="C131" s="13">
        <f>IF($A131="","",COUNTIFS(Orders!$C$5:$C$204,$A131))</f>
        <v/>
      </c>
      <c r="D131" s="11">
        <f>IF($A131="","",SUMIFS(Orders!$G$5:$G$204,Orders!$C$5:$C$204,$A131))</f>
        <v/>
      </c>
      <c r="E131" s="11">
        <f>IF($A131="","",SUMIFS(Orders!$K$5:$K$204,Orders!$C$5:$C$204,$A131))</f>
        <v/>
      </c>
      <c r="F131" s="13">
        <f>IF($A131="","",COUNTIFS(Orders!$C$5:$C$204,$A131,Orders!$J$5:$J$204,"Yes"))</f>
        <v/>
      </c>
      <c r="G131" s="12">
        <f>IF($A131="","",IF($C131&gt;1,"Yes","No"))</f>
        <v/>
      </c>
      <c r="H131" s="11">
        <f>IF($A131="","",IFERROR($D131/$C131,0))</f>
        <v/>
      </c>
    </row>
    <row r="132">
      <c r="A132" s="7" t="n"/>
      <c r="B132" s="12">
        <f>IF($A132="","",IFERROR(INDEX(Orders!$O$5:$O$204,MATCH($A132,Orders!$C$5:$C$204,0)),""))</f>
        <v/>
      </c>
      <c r="C132" s="13">
        <f>IF($A132="","",COUNTIFS(Orders!$C$5:$C$204,$A132))</f>
        <v/>
      </c>
      <c r="D132" s="11">
        <f>IF($A132="","",SUMIFS(Orders!$G$5:$G$204,Orders!$C$5:$C$204,$A132))</f>
        <v/>
      </c>
      <c r="E132" s="11">
        <f>IF($A132="","",SUMIFS(Orders!$K$5:$K$204,Orders!$C$5:$C$204,$A132))</f>
        <v/>
      </c>
      <c r="F132" s="13">
        <f>IF($A132="","",COUNTIFS(Orders!$C$5:$C$204,$A132,Orders!$J$5:$J$204,"Yes"))</f>
        <v/>
      </c>
      <c r="G132" s="12">
        <f>IF($A132="","",IF($C132&gt;1,"Yes","No"))</f>
        <v/>
      </c>
      <c r="H132" s="11">
        <f>IF($A132="","",IFERROR($D132/$C132,0))</f>
        <v/>
      </c>
    </row>
    <row r="133">
      <c r="A133" s="7" t="n"/>
      <c r="B133" s="12">
        <f>IF($A133="","",IFERROR(INDEX(Orders!$O$5:$O$204,MATCH($A133,Orders!$C$5:$C$204,0)),""))</f>
        <v/>
      </c>
      <c r="C133" s="13">
        <f>IF($A133="","",COUNTIFS(Orders!$C$5:$C$204,$A133))</f>
        <v/>
      </c>
      <c r="D133" s="11">
        <f>IF($A133="","",SUMIFS(Orders!$G$5:$G$204,Orders!$C$5:$C$204,$A133))</f>
        <v/>
      </c>
      <c r="E133" s="11">
        <f>IF($A133="","",SUMIFS(Orders!$K$5:$K$204,Orders!$C$5:$C$204,$A133))</f>
        <v/>
      </c>
      <c r="F133" s="13">
        <f>IF($A133="","",COUNTIFS(Orders!$C$5:$C$204,$A133,Orders!$J$5:$J$204,"Yes"))</f>
        <v/>
      </c>
      <c r="G133" s="12">
        <f>IF($A133="","",IF($C133&gt;1,"Yes","No"))</f>
        <v/>
      </c>
      <c r="H133" s="11">
        <f>IF($A133="","",IFERROR($D133/$C133,0))</f>
        <v/>
      </c>
    </row>
    <row r="134">
      <c r="A134" s="7" t="n"/>
      <c r="B134" s="12">
        <f>IF($A134="","",IFERROR(INDEX(Orders!$O$5:$O$204,MATCH($A134,Orders!$C$5:$C$204,0)),""))</f>
        <v/>
      </c>
      <c r="C134" s="13">
        <f>IF($A134="","",COUNTIFS(Orders!$C$5:$C$204,$A134))</f>
        <v/>
      </c>
      <c r="D134" s="11">
        <f>IF($A134="","",SUMIFS(Orders!$G$5:$G$204,Orders!$C$5:$C$204,$A134))</f>
        <v/>
      </c>
      <c r="E134" s="11">
        <f>IF($A134="","",SUMIFS(Orders!$K$5:$K$204,Orders!$C$5:$C$204,$A134))</f>
        <v/>
      </c>
      <c r="F134" s="13">
        <f>IF($A134="","",COUNTIFS(Orders!$C$5:$C$204,$A134,Orders!$J$5:$J$204,"Yes"))</f>
        <v/>
      </c>
      <c r="G134" s="12">
        <f>IF($A134="","",IF($C134&gt;1,"Yes","No"))</f>
        <v/>
      </c>
      <c r="H134" s="11">
        <f>IF($A134="","",IFERROR($D134/$C134,0))</f>
        <v/>
      </c>
    </row>
    <row r="135">
      <c r="A135" s="7" t="n"/>
      <c r="B135" s="12">
        <f>IF($A135="","",IFERROR(INDEX(Orders!$O$5:$O$204,MATCH($A135,Orders!$C$5:$C$204,0)),""))</f>
        <v/>
      </c>
      <c r="C135" s="13">
        <f>IF($A135="","",COUNTIFS(Orders!$C$5:$C$204,$A135))</f>
        <v/>
      </c>
      <c r="D135" s="11">
        <f>IF($A135="","",SUMIFS(Orders!$G$5:$G$204,Orders!$C$5:$C$204,$A135))</f>
        <v/>
      </c>
      <c r="E135" s="11">
        <f>IF($A135="","",SUMIFS(Orders!$K$5:$K$204,Orders!$C$5:$C$204,$A135))</f>
        <v/>
      </c>
      <c r="F135" s="13">
        <f>IF($A135="","",COUNTIFS(Orders!$C$5:$C$204,$A135,Orders!$J$5:$J$204,"Yes"))</f>
        <v/>
      </c>
      <c r="G135" s="12">
        <f>IF($A135="","",IF($C135&gt;1,"Yes","No"))</f>
        <v/>
      </c>
      <c r="H135" s="11">
        <f>IF($A135="","",IFERROR($D135/$C135,0))</f>
        <v/>
      </c>
    </row>
    <row r="136">
      <c r="A136" s="7" t="n"/>
      <c r="B136" s="12">
        <f>IF($A136="","",IFERROR(INDEX(Orders!$O$5:$O$204,MATCH($A136,Orders!$C$5:$C$204,0)),""))</f>
        <v/>
      </c>
      <c r="C136" s="13">
        <f>IF($A136="","",COUNTIFS(Orders!$C$5:$C$204,$A136))</f>
        <v/>
      </c>
      <c r="D136" s="11">
        <f>IF($A136="","",SUMIFS(Orders!$G$5:$G$204,Orders!$C$5:$C$204,$A136))</f>
        <v/>
      </c>
      <c r="E136" s="11">
        <f>IF($A136="","",SUMIFS(Orders!$K$5:$K$204,Orders!$C$5:$C$204,$A136))</f>
        <v/>
      </c>
      <c r="F136" s="13">
        <f>IF($A136="","",COUNTIFS(Orders!$C$5:$C$204,$A136,Orders!$J$5:$J$204,"Yes"))</f>
        <v/>
      </c>
      <c r="G136" s="12">
        <f>IF($A136="","",IF($C136&gt;1,"Yes","No"))</f>
        <v/>
      </c>
      <c r="H136" s="11">
        <f>IF($A136="","",IFERROR($D136/$C136,0))</f>
        <v/>
      </c>
    </row>
    <row r="137">
      <c r="A137" s="7" t="n"/>
      <c r="B137" s="12">
        <f>IF($A137="","",IFERROR(INDEX(Orders!$O$5:$O$204,MATCH($A137,Orders!$C$5:$C$204,0)),""))</f>
        <v/>
      </c>
      <c r="C137" s="13">
        <f>IF($A137="","",COUNTIFS(Orders!$C$5:$C$204,$A137))</f>
        <v/>
      </c>
      <c r="D137" s="11">
        <f>IF($A137="","",SUMIFS(Orders!$G$5:$G$204,Orders!$C$5:$C$204,$A137))</f>
        <v/>
      </c>
      <c r="E137" s="11">
        <f>IF($A137="","",SUMIFS(Orders!$K$5:$K$204,Orders!$C$5:$C$204,$A137))</f>
        <v/>
      </c>
      <c r="F137" s="13">
        <f>IF($A137="","",COUNTIFS(Orders!$C$5:$C$204,$A137,Orders!$J$5:$J$204,"Yes"))</f>
        <v/>
      </c>
      <c r="G137" s="12">
        <f>IF($A137="","",IF($C137&gt;1,"Yes","No"))</f>
        <v/>
      </c>
      <c r="H137" s="11">
        <f>IF($A137="","",IFERROR($D137/$C137,0))</f>
        <v/>
      </c>
    </row>
    <row r="138">
      <c r="A138" s="7" t="n"/>
      <c r="B138" s="12">
        <f>IF($A138="","",IFERROR(INDEX(Orders!$O$5:$O$204,MATCH($A138,Orders!$C$5:$C$204,0)),""))</f>
        <v/>
      </c>
      <c r="C138" s="13">
        <f>IF($A138="","",COUNTIFS(Orders!$C$5:$C$204,$A138))</f>
        <v/>
      </c>
      <c r="D138" s="11">
        <f>IF($A138="","",SUMIFS(Orders!$G$5:$G$204,Orders!$C$5:$C$204,$A138))</f>
        <v/>
      </c>
      <c r="E138" s="11">
        <f>IF($A138="","",SUMIFS(Orders!$K$5:$K$204,Orders!$C$5:$C$204,$A138))</f>
        <v/>
      </c>
      <c r="F138" s="13">
        <f>IF($A138="","",COUNTIFS(Orders!$C$5:$C$204,$A138,Orders!$J$5:$J$204,"Yes"))</f>
        <v/>
      </c>
      <c r="G138" s="12">
        <f>IF($A138="","",IF($C138&gt;1,"Yes","No"))</f>
        <v/>
      </c>
      <c r="H138" s="11">
        <f>IF($A138="","",IFERROR($D138/$C138,0))</f>
        <v/>
      </c>
    </row>
    <row r="139">
      <c r="A139" s="7" t="n"/>
      <c r="B139" s="12">
        <f>IF($A139="","",IFERROR(INDEX(Orders!$O$5:$O$204,MATCH($A139,Orders!$C$5:$C$204,0)),""))</f>
        <v/>
      </c>
      <c r="C139" s="13">
        <f>IF($A139="","",COUNTIFS(Orders!$C$5:$C$204,$A139))</f>
        <v/>
      </c>
      <c r="D139" s="11">
        <f>IF($A139="","",SUMIFS(Orders!$G$5:$G$204,Orders!$C$5:$C$204,$A139))</f>
        <v/>
      </c>
      <c r="E139" s="11">
        <f>IF($A139="","",SUMIFS(Orders!$K$5:$K$204,Orders!$C$5:$C$204,$A139))</f>
        <v/>
      </c>
      <c r="F139" s="13">
        <f>IF($A139="","",COUNTIFS(Orders!$C$5:$C$204,$A139,Orders!$J$5:$J$204,"Yes"))</f>
        <v/>
      </c>
      <c r="G139" s="12">
        <f>IF($A139="","",IF($C139&gt;1,"Yes","No"))</f>
        <v/>
      </c>
      <c r="H139" s="11">
        <f>IF($A139="","",IFERROR($D139/$C139,0))</f>
        <v/>
      </c>
    </row>
    <row r="140">
      <c r="A140" s="7" t="n"/>
      <c r="B140" s="12">
        <f>IF($A140="","",IFERROR(INDEX(Orders!$O$5:$O$204,MATCH($A140,Orders!$C$5:$C$204,0)),""))</f>
        <v/>
      </c>
      <c r="C140" s="13">
        <f>IF($A140="","",COUNTIFS(Orders!$C$5:$C$204,$A140))</f>
        <v/>
      </c>
      <c r="D140" s="11">
        <f>IF($A140="","",SUMIFS(Orders!$G$5:$G$204,Orders!$C$5:$C$204,$A140))</f>
        <v/>
      </c>
      <c r="E140" s="11">
        <f>IF($A140="","",SUMIFS(Orders!$K$5:$K$204,Orders!$C$5:$C$204,$A140))</f>
        <v/>
      </c>
      <c r="F140" s="13">
        <f>IF($A140="","",COUNTIFS(Orders!$C$5:$C$204,$A140,Orders!$J$5:$J$204,"Yes"))</f>
        <v/>
      </c>
      <c r="G140" s="12">
        <f>IF($A140="","",IF($C140&gt;1,"Yes","No"))</f>
        <v/>
      </c>
      <c r="H140" s="11">
        <f>IF($A140="","",IFERROR($D140/$C140,0))</f>
        <v/>
      </c>
    </row>
    <row r="141">
      <c r="A141" s="7" t="n"/>
      <c r="B141" s="12">
        <f>IF($A141="","",IFERROR(INDEX(Orders!$O$5:$O$204,MATCH($A141,Orders!$C$5:$C$204,0)),""))</f>
        <v/>
      </c>
      <c r="C141" s="13">
        <f>IF($A141="","",COUNTIFS(Orders!$C$5:$C$204,$A141))</f>
        <v/>
      </c>
      <c r="D141" s="11">
        <f>IF($A141="","",SUMIFS(Orders!$G$5:$G$204,Orders!$C$5:$C$204,$A141))</f>
        <v/>
      </c>
      <c r="E141" s="11">
        <f>IF($A141="","",SUMIFS(Orders!$K$5:$K$204,Orders!$C$5:$C$204,$A141))</f>
        <v/>
      </c>
      <c r="F141" s="13">
        <f>IF($A141="","",COUNTIFS(Orders!$C$5:$C$204,$A141,Orders!$J$5:$J$204,"Yes"))</f>
        <v/>
      </c>
      <c r="G141" s="12">
        <f>IF($A141="","",IF($C141&gt;1,"Yes","No"))</f>
        <v/>
      </c>
      <c r="H141" s="11">
        <f>IF($A141="","",IFERROR($D141/$C141,0))</f>
        <v/>
      </c>
    </row>
    <row r="142">
      <c r="A142" s="7" t="n"/>
      <c r="B142" s="12">
        <f>IF($A142="","",IFERROR(INDEX(Orders!$O$5:$O$204,MATCH($A142,Orders!$C$5:$C$204,0)),""))</f>
        <v/>
      </c>
      <c r="C142" s="13">
        <f>IF($A142="","",COUNTIFS(Orders!$C$5:$C$204,$A142))</f>
        <v/>
      </c>
      <c r="D142" s="11">
        <f>IF($A142="","",SUMIFS(Orders!$G$5:$G$204,Orders!$C$5:$C$204,$A142))</f>
        <v/>
      </c>
      <c r="E142" s="11">
        <f>IF($A142="","",SUMIFS(Orders!$K$5:$K$204,Orders!$C$5:$C$204,$A142))</f>
        <v/>
      </c>
      <c r="F142" s="13">
        <f>IF($A142="","",COUNTIFS(Orders!$C$5:$C$204,$A142,Orders!$J$5:$J$204,"Yes"))</f>
        <v/>
      </c>
      <c r="G142" s="12">
        <f>IF($A142="","",IF($C142&gt;1,"Yes","No"))</f>
        <v/>
      </c>
      <c r="H142" s="11">
        <f>IF($A142="","",IFERROR($D142/$C142,0))</f>
        <v/>
      </c>
    </row>
    <row r="143">
      <c r="A143" s="7" t="n"/>
      <c r="B143" s="12">
        <f>IF($A143="","",IFERROR(INDEX(Orders!$O$5:$O$204,MATCH($A143,Orders!$C$5:$C$204,0)),""))</f>
        <v/>
      </c>
      <c r="C143" s="13">
        <f>IF($A143="","",COUNTIFS(Orders!$C$5:$C$204,$A143))</f>
        <v/>
      </c>
      <c r="D143" s="11">
        <f>IF($A143="","",SUMIFS(Orders!$G$5:$G$204,Orders!$C$5:$C$204,$A143))</f>
        <v/>
      </c>
      <c r="E143" s="11">
        <f>IF($A143="","",SUMIFS(Orders!$K$5:$K$204,Orders!$C$5:$C$204,$A143))</f>
        <v/>
      </c>
      <c r="F143" s="13">
        <f>IF($A143="","",COUNTIFS(Orders!$C$5:$C$204,$A143,Orders!$J$5:$J$204,"Yes"))</f>
        <v/>
      </c>
      <c r="G143" s="12">
        <f>IF($A143="","",IF($C143&gt;1,"Yes","No"))</f>
        <v/>
      </c>
      <c r="H143" s="11">
        <f>IF($A143="","",IFERROR($D143/$C143,0))</f>
        <v/>
      </c>
    </row>
    <row r="144">
      <c r="A144" s="7" t="n"/>
      <c r="B144" s="12">
        <f>IF($A144="","",IFERROR(INDEX(Orders!$O$5:$O$204,MATCH($A144,Orders!$C$5:$C$204,0)),""))</f>
        <v/>
      </c>
      <c r="C144" s="13">
        <f>IF($A144="","",COUNTIFS(Orders!$C$5:$C$204,$A144))</f>
        <v/>
      </c>
      <c r="D144" s="11">
        <f>IF($A144="","",SUMIFS(Orders!$G$5:$G$204,Orders!$C$5:$C$204,$A144))</f>
        <v/>
      </c>
      <c r="E144" s="11">
        <f>IF($A144="","",SUMIFS(Orders!$K$5:$K$204,Orders!$C$5:$C$204,$A144))</f>
        <v/>
      </c>
      <c r="F144" s="13">
        <f>IF($A144="","",COUNTIFS(Orders!$C$5:$C$204,$A144,Orders!$J$5:$J$204,"Yes"))</f>
        <v/>
      </c>
      <c r="G144" s="12">
        <f>IF($A144="","",IF($C144&gt;1,"Yes","No"))</f>
        <v/>
      </c>
      <c r="H144" s="11">
        <f>IF($A144="","",IFERROR($D144/$C144,0))</f>
        <v/>
      </c>
    </row>
    <row r="145">
      <c r="A145" s="7" t="n"/>
      <c r="B145" s="12">
        <f>IF($A145="","",IFERROR(INDEX(Orders!$O$5:$O$204,MATCH($A145,Orders!$C$5:$C$204,0)),""))</f>
        <v/>
      </c>
      <c r="C145" s="13">
        <f>IF($A145="","",COUNTIFS(Orders!$C$5:$C$204,$A145))</f>
        <v/>
      </c>
      <c r="D145" s="11">
        <f>IF($A145="","",SUMIFS(Orders!$G$5:$G$204,Orders!$C$5:$C$204,$A145))</f>
        <v/>
      </c>
      <c r="E145" s="11">
        <f>IF($A145="","",SUMIFS(Orders!$K$5:$K$204,Orders!$C$5:$C$204,$A145))</f>
        <v/>
      </c>
      <c r="F145" s="13">
        <f>IF($A145="","",COUNTIFS(Orders!$C$5:$C$204,$A145,Orders!$J$5:$J$204,"Yes"))</f>
        <v/>
      </c>
      <c r="G145" s="12">
        <f>IF($A145="","",IF($C145&gt;1,"Yes","No"))</f>
        <v/>
      </c>
      <c r="H145" s="11">
        <f>IF($A145="","",IFERROR($D145/$C145,0))</f>
        <v/>
      </c>
    </row>
    <row r="146">
      <c r="A146" s="7" t="n"/>
      <c r="B146" s="12">
        <f>IF($A146="","",IFERROR(INDEX(Orders!$O$5:$O$204,MATCH($A146,Orders!$C$5:$C$204,0)),""))</f>
        <v/>
      </c>
      <c r="C146" s="13">
        <f>IF($A146="","",COUNTIFS(Orders!$C$5:$C$204,$A146))</f>
        <v/>
      </c>
      <c r="D146" s="11">
        <f>IF($A146="","",SUMIFS(Orders!$G$5:$G$204,Orders!$C$5:$C$204,$A146))</f>
        <v/>
      </c>
      <c r="E146" s="11">
        <f>IF($A146="","",SUMIFS(Orders!$K$5:$K$204,Orders!$C$5:$C$204,$A146))</f>
        <v/>
      </c>
      <c r="F146" s="13">
        <f>IF($A146="","",COUNTIFS(Orders!$C$5:$C$204,$A146,Orders!$J$5:$J$204,"Yes"))</f>
        <v/>
      </c>
      <c r="G146" s="12">
        <f>IF($A146="","",IF($C146&gt;1,"Yes","No"))</f>
        <v/>
      </c>
      <c r="H146" s="11">
        <f>IF($A146="","",IFERROR($D146/$C146,0))</f>
        <v/>
      </c>
    </row>
    <row r="147">
      <c r="A147" s="7" t="n"/>
      <c r="B147" s="12">
        <f>IF($A147="","",IFERROR(INDEX(Orders!$O$5:$O$204,MATCH($A147,Orders!$C$5:$C$204,0)),""))</f>
        <v/>
      </c>
      <c r="C147" s="13">
        <f>IF($A147="","",COUNTIFS(Orders!$C$5:$C$204,$A147))</f>
        <v/>
      </c>
      <c r="D147" s="11">
        <f>IF($A147="","",SUMIFS(Orders!$G$5:$G$204,Orders!$C$5:$C$204,$A147))</f>
        <v/>
      </c>
      <c r="E147" s="11">
        <f>IF($A147="","",SUMIFS(Orders!$K$5:$K$204,Orders!$C$5:$C$204,$A147))</f>
        <v/>
      </c>
      <c r="F147" s="13">
        <f>IF($A147="","",COUNTIFS(Orders!$C$5:$C$204,$A147,Orders!$J$5:$J$204,"Yes"))</f>
        <v/>
      </c>
      <c r="G147" s="12">
        <f>IF($A147="","",IF($C147&gt;1,"Yes","No"))</f>
        <v/>
      </c>
      <c r="H147" s="11">
        <f>IF($A147="","",IFERROR($D147/$C147,0))</f>
        <v/>
      </c>
    </row>
    <row r="148">
      <c r="A148" s="7" t="n"/>
      <c r="B148" s="12">
        <f>IF($A148="","",IFERROR(INDEX(Orders!$O$5:$O$204,MATCH($A148,Orders!$C$5:$C$204,0)),""))</f>
        <v/>
      </c>
      <c r="C148" s="13">
        <f>IF($A148="","",COUNTIFS(Orders!$C$5:$C$204,$A148))</f>
        <v/>
      </c>
      <c r="D148" s="11">
        <f>IF($A148="","",SUMIFS(Orders!$G$5:$G$204,Orders!$C$5:$C$204,$A148))</f>
        <v/>
      </c>
      <c r="E148" s="11">
        <f>IF($A148="","",SUMIFS(Orders!$K$5:$K$204,Orders!$C$5:$C$204,$A148))</f>
        <v/>
      </c>
      <c r="F148" s="13">
        <f>IF($A148="","",COUNTIFS(Orders!$C$5:$C$204,$A148,Orders!$J$5:$J$204,"Yes"))</f>
        <v/>
      </c>
      <c r="G148" s="12">
        <f>IF($A148="","",IF($C148&gt;1,"Yes","No"))</f>
        <v/>
      </c>
      <c r="H148" s="11">
        <f>IF($A148="","",IFERROR($D148/$C148,0))</f>
        <v/>
      </c>
    </row>
    <row r="149">
      <c r="A149" s="7" t="n"/>
      <c r="B149" s="12">
        <f>IF($A149="","",IFERROR(INDEX(Orders!$O$5:$O$204,MATCH($A149,Orders!$C$5:$C$204,0)),""))</f>
        <v/>
      </c>
      <c r="C149" s="13">
        <f>IF($A149="","",COUNTIFS(Orders!$C$5:$C$204,$A149))</f>
        <v/>
      </c>
      <c r="D149" s="11">
        <f>IF($A149="","",SUMIFS(Orders!$G$5:$G$204,Orders!$C$5:$C$204,$A149))</f>
        <v/>
      </c>
      <c r="E149" s="11">
        <f>IF($A149="","",SUMIFS(Orders!$K$5:$K$204,Orders!$C$5:$C$204,$A149))</f>
        <v/>
      </c>
      <c r="F149" s="13">
        <f>IF($A149="","",COUNTIFS(Orders!$C$5:$C$204,$A149,Orders!$J$5:$J$204,"Yes"))</f>
        <v/>
      </c>
      <c r="G149" s="12">
        <f>IF($A149="","",IF($C149&gt;1,"Yes","No"))</f>
        <v/>
      </c>
      <c r="H149" s="11">
        <f>IF($A149="","",IFERROR($D149/$C149,0))</f>
        <v/>
      </c>
    </row>
    <row r="150">
      <c r="A150" s="7" t="n"/>
      <c r="B150" s="12">
        <f>IF($A150="","",IFERROR(INDEX(Orders!$O$5:$O$204,MATCH($A150,Orders!$C$5:$C$204,0)),""))</f>
        <v/>
      </c>
      <c r="C150" s="13">
        <f>IF($A150="","",COUNTIFS(Orders!$C$5:$C$204,$A150))</f>
        <v/>
      </c>
      <c r="D150" s="11">
        <f>IF($A150="","",SUMIFS(Orders!$G$5:$G$204,Orders!$C$5:$C$204,$A150))</f>
        <v/>
      </c>
      <c r="E150" s="11">
        <f>IF($A150="","",SUMIFS(Orders!$K$5:$K$204,Orders!$C$5:$C$204,$A150))</f>
        <v/>
      </c>
      <c r="F150" s="13">
        <f>IF($A150="","",COUNTIFS(Orders!$C$5:$C$204,$A150,Orders!$J$5:$J$204,"Yes"))</f>
        <v/>
      </c>
      <c r="G150" s="12">
        <f>IF($A150="","",IF($C150&gt;1,"Yes","No"))</f>
        <v/>
      </c>
      <c r="H150" s="11">
        <f>IF($A150="","",IFERROR($D150/$C150,0))</f>
        <v/>
      </c>
    </row>
    <row r="151">
      <c r="A151" s="7" t="n"/>
      <c r="B151" s="12">
        <f>IF($A151="","",IFERROR(INDEX(Orders!$O$5:$O$204,MATCH($A151,Orders!$C$5:$C$204,0)),""))</f>
        <v/>
      </c>
      <c r="C151" s="13">
        <f>IF($A151="","",COUNTIFS(Orders!$C$5:$C$204,$A151))</f>
        <v/>
      </c>
      <c r="D151" s="11">
        <f>IF($A151="","",SUMIFS(Orders!$G$5:$G$204,Orders!$C$5:$C$204,$A151))</f>
        <v/>
      </c>
      <c r="E151" s="11">
        <f>IF($A151="","",SUMIFS(Orders!$K$5:$K$204,Orders!$C$5:$C$204,$A151))</f>
        <v/>
      </c>
      <c r="F151" s="13">
        <f>IF($A151="","",COUNTIFS(Orders!$C$5:$C$204,$A151,Orders!$J$5:$J$204,"Yes"))</f>
        <v/>
      </c>
      <c r="G151" s="12">
        <f>IF($A151="","",IF($C151&gt;1,"Yes","No"))</f>
        <v/>
      </c>
      <c r="H151" s="11">
        <f>IF($A151="","",IFERROR($D151/$C151,0))</f>
        <v/>
      </c>
    </row>
    <row r="152">
      <c r="A152" s="7" t="n"/>
      <c r="B152" s="12">
        <f>IF($A152="","",IFERROR(INDEX(Orders!$O$5:$O$204,MATCH($A152,Orders!$C$5:$C$204,0)),""))</f>
        <v/>
      </c>
      <c r="C152" s="13">
        <f>IF($A152="","",COUNTIFS(Orders!$C$5:$C$204,$A152))</f>
        <v/>
      </c>
      <c r="D152" s="11">
        <f>IF($A152="","",SUMIFS(Orders!$G$5:$G$204,Orders!$C$5:$C$204,$A152))</f>
        <v/>
      </c>
      <c r="E152" s="11">
        <f>IF($A152="","",SUMIFS(Orders!$K$5:$K$204,Orders!$C$5:$C$204,$A152))</f>
        <v/>
      </c>
      <c r="F152" s="13">
        <f>IF($A152="","",COUNTIFS(Orders!$C$5:$C$204,$A152,Orders!$J$5:$J$204,"Yes"))</f>
        <v/>
      </c>
      <c r="G152" s="12">
        <f>IF($A152="","",IF($C152&gt;1,"Yes","No"))</f>
        <v/>
      </c>
      <c r="H152" s="11">
        <f>IF($A152="","",IFERROR($D152/$C152,0))</f>
        <v/>
      </c>
    </row>
    <row r="153">
      <c r="A153" s="7" t="n"/>
      <c r="B153" s="12">
        <f>IF($A153="","",IFERROR(INDEX(Orders!$O$5:$O$204,MATCH($A153,Orders!$C$5:$C$204,0)),""))</f>
        <v/>
      </c>
      <c r="C153" s="13">
        <f>IF($A153="","",COUNTIFS(Orders!$C$5:$C$204,$A153))</f>
        <v/>
      </c>
      <c r="D153" s="11">
        <f>IF($A153="","",SUMIFS(Orders!$G$5:$G$204,Orders!$C$5:$C$204,$A153))</f>
        <v/>
      </c>
      <c r="E153" s="11">
        <f>IF($A153="","",SUMIFS(Orders!$K$5:$K$204,Orders!$C$5:$C$204,$A153))</f>
        <v/>
      </c>
      <c r="F153" s="13">
        <f>IF($A153="","",COUNTIFS(Orders!$C$5:$C$204,$A153,Orders!$J$5:$J$204,"Yes"))</f>
        <v/>
      </c>
      <c r="G153" s="12">
        <f>IF($A153="","",IF($C153&gt;1,"Yes","No"))</f>
        <v/>
      </c>
      <c r="H153" s="11">
        <f>IF($A153="","",IFERROR($D153/$C153,0))</f>
        <v/>
      </c>
    </row>
    <row r="154">
      <c r="A154" s="7" t="n"/>
      <c r="B154" s="12">
        <f>IF($A154="","",IFERROR(INDEX(Orders!$O$5:$O$204,MATCH($A154,Orders!$C$5:$C$204,0)),""))</f>
        <v/>
      </c>
      <c r="C154" s="13">
        <f>IF($A154="","",COUNTIFS(Orders!$C$5:$C$204,$A154))</f>
        <v/>
      </c>
      <c r="D154" s="11">
        <f>IF($A154="","",SUMIFS(Orders!$G$5:$G$204,Orders!$C$5:$C$204,$A154))</f>
        <v/>
      </c>
      <c r="E154" s="11">
        <f>IF($A154="","",SUMIFS(Orders!$K$5:$K$204,Orders!$C$5:$C$204,$A154))</f>
        <v/>
      </c>
      <c r="F154" s="13">
        <f>IF($A154="","",COUNTIFS(Orders!$C$5:$C$204,$A154,Orders!$J$5:$J$204,"Yes"))</f>
        <v/>
      </c>
      <c r="G154" s="12">
        <f>IF($A154="","",IF($C154&gt;1,"Yes","No"))</f>
        <v/>
      </c>
      <c r="H154" s="11">
        <f>IF($A154="","",IFERROR($D154/$C154,0))</f>
        <v/>
      </c>
    </row>
    <row r="155">
      <c r="A155" s="7" t="n"/>
      <c r="B155" s="12">
        <f>IF($A155="","",IFERROR(INDEX(Orders!$O$5:$O$204,MATCH($A155,Orders!$C$5:$C$204,0)),""))</f>
        <v/>
      </c>
      <c r="C155" s="13">
        <f>IF($A155="","",COUNTIFS(Orders!$C$5:$C$204,$A155))</f>
        <v/>
      </c>
      <c r="D155" s="11">
        <f>IF($A155="","",SUMIFS(Orders!$G$5:$G$204,Orders!$C$5:$C$204,$A155))</f>
        <v/>
      </c>
      <c r="E155" s="11">
        <f>IF($A155="","",SUMIFS(Orders!$K$5:$K$204,Orders!$C$5:$C$204,$A155))</f>
        <v/>
      </c>
      <c r="F155" s="13">
        <f>IF($A155="","",COUNTIFS(Orders!$C$5:$C$204,$A155,Orders!$J$5:$J$204,"Yes"))</f>
        <v/>
      </c>
      <c r="G155" s="12">
        <f>IF($A155="","",IF($C155&gt;1,"Yes","No"))</f>
        <v/>
      </c>
      <c r="H155" s="11">
        <f>IF($A155="","",IFERROR($D155/$C155,0))</f>
        <v/>
      </c>
    </row>
    <row r="156">
      <c r="A156" s="7" t="n"/>
      <c r="B156" s="12">
        <f>IF($A156="","",IFERROR(INDEX(Orders!$O$5:$O$204,MATCH($A156,Orders!$C$5:$C$204,0)),""))</f>
        <v/>
      </c>
      <c r="C156" s="13">
        <f>IF($A156="","",COUNTIFS(Orders!$C$5:$C$204,$A156))</f>
        <v/>
      </c>
      <c r="D156" s="11">
        <f>IF($A156="","",SUMIFS(Orders!$G$5:$G$204,Orders!$C$5:$C$204,$A156))</f>
        <v/>
      </c>
      <c r="E156" s="11">
        <f>IF($A156="","",SUMIFS(Orders!$K$5:$K$204,Orders!$C$5:$C$204,$A156))</f>
        <v/>
      </c>
      <c r="F156" s="13">
        <f>IF($A156="","",COUNTIFS(Orders!$C$5:$C$204,$A156,Orders!$J$5:$J$204,"Yes"))</f>
        <v/>
      </c>
      <c r="G156" s="12">
        <f>IF($A156="","",IF($C156&gt;1,"Yes","No"))</f>
        <v/>
      </c>
      <c r="H156" s="11">
        <f>IF($A156="","",IFERROR($D156/$C156,0))</f>
        <v/>
      </c>
    </row>
    <row r="157">
      <c r="A157" s="7" t="n"/>
      <c r="B157" s="12">
        <f>IF($A157="","",IFERROR(INDEX(Orders!$O$5:$O$204,MATCH($A157,Orders!$C$5:$C$204,0)),""))</f>
        <v/>
      </c>
      <c r="C157" s="13">
        <f>IF($A157="","",COUNTIFS(Orders!$C$5:$C$204,$A157))</f>
        <v/>
      </c>
      <c r="D157" s="11">
        <f>IF($A157="","",SUMIFS(Orders!$G$5:$G$204,Orders!$C$5:$C$204,$A157))</f>
        <v/>
      </c>
      <c r="E157" s="11">
        <f>IF($A157="","",SUMIFS(Orders!$K$5:$K$204,Orders!$C$5:$C$204,$A157))</f>
        <v/>
      </c>
      <c r="F157" s="13">
        <f>IF($A157="","",COUNTIFS(Orders!$C$5:$C$204,$A157,Orders!$J$5:$J$204,"Yes"))</f>
        <v/>
      </c>
      <c r="G157" s="12">
        <f>IF($A157="","",IF($C157&gt;1,"Yes","No"))</f>
        <v/>
      </c>
      <c r="H157" s="11">
        <f>IF($A157="","",IFERROR($D157/$C157,0))</f>
        <v/>
      </c>
    </row>
    <row r="158">
      <c r="A158" s="7" t="n"/>
      <c r="B158" s="12">
        <f>IF($A158="","",IFERROR(INDEX(Orders!$O$5:$O$204,MATCH($A158,Orders!$C$5:$C$204,0)),""))</f>
        <v/>
      </c>
      <c r="C158" s="13">
        <f>IF($A158="","",COUNTIFS(Orders!$C$5:$C$204,$A158))</f>
        <v/>
      </c>
      <c r="D158" s="11">
        <f>IF($A158="","",SUMIFS(Orders!$G$5:$G$204,Orders!$C$5:$C$204,$A158))</f>
        <v/>
      </c>
      <c r="E158" s="11">
        <f>IF($A158="","",SUMIFS(Orders!$K$5:$K$204,Orders!$C$5:$C$204,$A158))</f>
        <v/>
      </c>
      <c r="F158" s="13">
        <f>IF($A158="","",COUNTIFS(Orders!$C$5:$C$204,$A158,Orders!$J$5:$J$204,"Yes"))</f>
        <v/>
      </c>
      <c r="G158" s="12">
        <f>IF($A158="","",IF($C158&gt;1,"Yes","No"))</f>
        <v/>
      </c>
      <c r="H158" s="11">
        <f>IF($A158="","",IFERROR($D158/$C158,0))</f>
        <v/>
      </c>
    </row>
    <row r="159">
      <c r="A159" s="7" t="n"/>
      <c r="B159" s="12">
        <f>IF($A159="","",IFERROR(INDEX(Orders!$O$5:$O$204,MATCH($A159,Orders!$C$5:$C$204,0)),""))</f>
        <v/>
      </c>
      <c r="C159" s="13">
        <f>IF($A159="","",COUNTIFS(Orders!$C$5:$C$204,$A159))</f>
        <v/>
      </c>
      <c r="D159" s="11">
        <f>IF($A159="","",SUMIFS(Orders!$G$5:$G$204,Orders!$C$5:$C$204,$A159))</f>
        <v/>
      </c>
      <c r="E159" s="11">
        <f>IF($A159="","",SUMIFS(Orders!$K$5:$K$204,Orders!$C$5:$C$204,$A159))</f>
        <v/>
      </c>
      <c r="F159" s="13">
        <f>IF($A159="","",COUNTIFS(Orders!$C$5:$C$204,$A159,Orders!$J$5:$J$204,"Yes"))</f>
        <v/>
      </c>
      <c r="G159" s="12">
        <f>IF($A159="","",IF($C159&gt;1,"Yes","No"))</f>
        <v/>
      </c>
      <c r="H159" s="11">
        <f>IF($A159="","",IFERROR($D159/$C159,0))</f>
        <v/>
      </c>
    </row>
    <row r="160">
      <c r="A160" s="7" t="n"/>
      <c r="B160" s="12">
        <f>IF($A160="","",IFERROR(INDEX(Orders!$O$5:$O$204,MATCH($A160,Orders!$C$5:$C$204,0)),""))</f>
        <v/>
      </c>
      <c r="C160" s="13">
        <f>IF($A160="","",COUNTIFS(Orders!$C$5:$C$204,$A160))</f>
        <v/>
      </c>
      <c r="D160" s="11">
        <f>IF($A160="","",SUMIFS(Orders!$G$5:$G$204,Orders!$C$5:$C$204,$A160))</f>
        <v/>
      </c>
      <c r="E160" s="11">
        <f>IF($A160="","",SUMIFS(Orders!$K$5:$K$204,Orders!$C$5:$C$204,$A160))</f>
        <v/>
      </c>
      <c r="F160" s="13">
        <f>IF($A160="","",COUNTIFS(Orders!$C$5:$C$204,$A160,Orders!$J$5:$J$204,"Yes"))</f>
        <v/>
      </c>
      <c r="G160" s="12">
        <f>IF($A160="","",IF($C160&gt;1,"Yes","No"))</f>
        <v/>
      </c>
      <c r="H160" s="11">
        <f>IF($A160="","",IFERROR($D160/$C160,0))</f>
        <v/>
      </c>
    </row>
    <row r="161">
      <c r="A161" s="7" t="n"/>
      <c r="B161" s="12">
        <f>IF($A161="","",IFERROR(INDEX(Orders!$O$5:$O$204,MATCH($A161,Orders!$C$5:$C$204,0)),""))</f>
        <v/>
      </c>
      <c r="C161" s="13">
        <f>IF($A161="","",COUNTIFS(Orders!$C$5:$C$204,$A161))</f>
        <v/>
      </c>
      <c r="D161" s="11">
        <f>IF($A161="","",SUMIFS(Orders!$G$5:$G$204,Orders!$C$5:$C$204,$A161))</f>
        <v/>
      </c>
      <c r="E161" s="11">
        <f>IF($A161="","",SUMIFS(Orders!$K$5:$K$204,Orders!$C$5:$C$204,$A161))</f>
        <v/>
      </c>
      <c r="F161" s="13">
        <f>IF($A161="","",COUNTIFS(Orders!$C$5:$C$204,$A161,Orders!$J$5:$J$204,"Yes"))</f>
        <v/>
      </c>
      <c r="G161" s="12">
        <f>IF($A161="","",IF($C161&gt;1,"Yes","No"))</f>
        <v/>
      </c>
      <c r="H161" s="11">
        <f>IF($A161="","",IFERROR($D161/$C161,0))</f>
        <v/>
      </c>
    </row>
    <row r="162">
      <c r="A162" s="7" t="n"/>
      <c r="B162" s="12">
        <f>IF($A162="","",IFERROR(INDEX(Orders!$O$5:$O$204,MATCH($A162,Orders!$C$5:$C$204,0)),""))</f>
        <v/>
      </c>
      <c r="C162" s="13">
        <f>IF($A162="","",COUNTIFS(Orders!$C$5:$C$204,$A162))</f>
        <v/>
      </c>
      <c r="D162" s="11">
        <f>IF($A162="","",SUMIFS(Orders!$G$5:$G$204,Orders!$C$5:$C$204,$A162))</f>
        <v/>
      </c>
      <c r="E162" s="11">
        <f>IF($A162="","",SUMIFS(Orders!$K$5:$K$204,Orders!$C$5:$C$204,$A162))</f>
        <v/>
      </c>
      <c r="F162" s="13">
        <f>IF($A162="","",COUNTIFS(Orders!$C$5:$C$204,$A162,Orders!$J$5:$J$204,"Yes"))</f>
        <v/>
      </c>
      <c r="G162" s="12">
        <f>IF($A162="","",IF($C162&gt;1,"Yes","No"))</f>
        <v/>
      </c>
      <c r="H162" s="11">
        <f>IF($A162="","",IFERROR($D162/$C162,0))</f>
        <v/>
      </c>
    </row>
    <row r="163">
      <c r="A163" s="7" t="n"/>
      <c r="B163" s="12">
        <f>IF($A163="","",IFERROR(INDEX(Orders!$O$5:$O$204,MATCH($A163,Orders!$C$5:$C$204,0)),""))</f>
        <v/>
      </c>
      <c r="C163" s="13">
        <f>IF($A163="","",COUNTIFS(Orders!$C$5:$C$204,$A163))</f>
        <v/>
      </c>
      <c r="D163" s="11">
        <f>IF($A163="","",SUMIFS(Orders!$G$5:$G$204,Orders!$C$5:$C$204,$A163))</f>
        <v/>
      </c>
      <c r="E163" s="11">
        <f>IF($A163="","",SUMIFS(Orders!$K$5:$K$204,Orders!$C$5:$C$204,$A163))</f>
        <v/>
      </c>
      <c r="F163" s="13">
        <f>IF($A163="","",COUNTIFS(Orders!$C$5:$C$204,$A163,Orders!$J$5:$J$204,"Yes"))</f>
        <v/>
      </c>
      <c r="G163" s="12">
        <f>IF($A163="","",IF($C163&gt;1,"Yes","No"))</f>
        <v/>
      </c>
      <c r="H163" s="11">
        <f>IF($A163="","",IFERROR($D163/$C163,0))</f>
        <v/>
      </c>
    </row>
    <row r="164">
      <c r="A164" s="7" t="n"/>
      <c r="B164" s="12">
        <f>IF($A164="","",IFERROR(INDEX(Orders!$O$5:$O$204,MATCH($A164,Orders!$C$5:$C$204,0)),""))</f>
        <v/>
      </c>
      <c r="C164" s="13">
        <f>IF($A164="","",COUNTIFS(Orders!$C$5:$C$204,$A164))</f>
        <v/>
      </c>
      <c r="D164" s="11">
        <f>IF($A164="","",SUMIFS(Orders!$G$5:$G$204,Orders!$C$5:$C$204,$A164))</f>
        <v/>
      </c>
      <c r="E164" s="11">
        <f>IF($A164="","",SUMIFS(Orders!$K$5:$K$204,Orders!$C$5:$C$204,$A164))</f>
        <v/>
      </c>
      <c r="F164" s="13">
        <f>IF($A164="","",COUNTIFS(Orders!$C$5:$C$204,$A164,Orders!$J$5:$J$204,"Yes"))</f>
        <v/>
      </c>
      <c r="G164" s="12">
        <f>IF($A164="","",IF($C164&gt;1,"Yes","No"))</f>
        <v/>
      </c>
      <c r="H164" s="11">
        <f>IF($A164="","",IFERROR($D164/$C164,0))</f>
        <v/>
      </c>
    </row>
    <row r="165">
      <c r="A165" s="7" t="n"/>
      <c r="B165" s="12">
        <f>IF($A165="","",IFERROR(INDEX(Orders!$O$5:$O$204,MATCH($A165,Orders!$C$5:$C$204,0)),""))</f>
        <v/>
      </c>
      <c r="C165" s="13">
        <f>IF($A165="","",COUNTIFS(Orders!$C$5:$C$204,$A165))</f>
        <v/>
      </c>
      <c r="D165" s="11">
        <f>IF($A165="","",SUMIFS(Orders!$G$5:$G$204,Orders!$C$5:$C$204,$A165))</f>
        <v/>
      </c>
      <c r="E165" s="11">
        <f>IF($A165="","",SUMIFS(Orders!$K$5:$K$204,Orders!$C$5:$C$204,$A165))</f>
        <v/>
      </c>
      <c r="F165" s="13">
        <f>IF($A165="","",COUNTIFS(Orders!$C$5:$C$204,$A165,Orders!$J$5:$J$204,"Yes"))</f>
        <v/>
      </c>
      <c r="G165" s="12">
        <f>IF($A165="","",IF($C165&gt;1,"Yes","No"))</f>
        <v/>
      </c>
      <c r="H165" s="11">
        <f>IF($A165="","",IFERROR($D165/$C165,0))</f>
        <v/>
      </c>
    </row>
    <row r="166">
      <c r="A166" s="7" t="n"/>
      <c r="B166" s="12">
        <f>IF($A166="","",IFERROR(INDEX(Orders!$O$5:$O$204,MATCH($A166,Orders!$C$5:$C$204,0)),""))</f>
        <v/>
      </c>
      <c r="C166" s="13">
        <f>IF($A166="","",COUNTIFS(Orders!$C$5:$C$204,$A166))</f>
        <v/>
      </c>
      <c r="D166" s="11">
        <f>IF($A166="","",SUMIFS(Orders!$G$5:$G$204,Orders!$C$5:$C$204,$A166))</f>
        <v/>
      </c>
      <c r="E166" s="11">
        <f>IF($A166="","",SUMIFS(Orders!$K$5:$K$204,Orders!$C$5:$C$204,$A166))</f>
        <v/>
      </c>
      <c r="F166" s="13">
        <f>IF($A166="","",COUNTIFS(Orders!$C$5:$C$204,$A166,Orders!$J$5:$J$204,"Yes"))</f>
        <v/>
      </c>
      <c r="G166" s="12">
        <f>IF($A166="","",IF($C166&gt;1,"Yes","No"))</f>
        <v/>
      </c>
      <c r="H166" s="11">
        <f>IF($A166="","",IFERROR($D166/$C166,0))</f>
        <v/>
      </c>
    </row>
    <row r="167">
      <c r="A167" s="7" t="n"/>
      <c r="B167" s="12">
        <f>IF($A167="","",IFERROR(INDEX(Orders!$O$5:$O$204,MATCH($A167,Orders!$C$5:$C$204,0)),""))</f>
        <v/>
      </c>
      <c r="C167" s="13">
        <f>IF($A167="","",COUNTIFS(Orders!$C$5:$C$204,$A167))</f>
        <v/>
      </c>
      <c r="D167" s="11">
        <f>IF($A167="","",SUMIFS(Orders!$G$5:$G$204,Orders!$C$5:$C$204,$A167))</f>
        <v/>
      </c>
      <c r="E167" s="11">
        <f>IF($A167="","",SUMIFS(Orders!$K$5:$K$204,Orders!$C$5:$C$204,$A167))</f>
        <v/>
      </c>
      <c r="F167" s="13">
        <f>IF($A167="","",COUNTIFS(Orders!$C$5:$C$204,$A167,Orders!$J$5:$J$204,"Yes"))</f>
        <v/>
      </c>
      <c r="G167" s="12">
        <f>IF($A167="","",IF($C167&gt;1,"Yes","No"))</f>
        <v/>
      </c>
      <c r="H167" s="11">
        <f>IF($A167="","",IFERROR($D167/$C167,0))</f>
        <v/>
      </c>
    </row>
    <row r="168">
      <c r="A168" s="7" t="n"/>
      <c r="B168" s="12">
        <f>IF($A168="","",IFERROR(INDEX(Orders!$O$5:$O$204,MATCH($A168,Orders!$C$5:$C$204,0)),""))</f>
        <v/>
      </c>
      <c r="C168" s="13">
        <f>IF($A168="","",COUNTIFS(Orders!$C$5:$C$204,$A168))</f>
        <v/>
      </c>
      <c r="D168" s="11">
        <f>IF($A168="","",SUMIFS(Orders!$G$5:$G$204,Orders!$C$5:$C$204,$A168))</f>
        <v/>
      </c>
      <c r="E168" s="11">
        <f>IF($A168="","",SUMIFS(Orders!$K$5:$K$204,Orders!$C$5:$C$204,$A168))</f>
        <v/>
      </c>
      <c r="F168" s="13">
        <f>IF($A168="","",COUNTIFS(Orders!$C$5:$C$204,$A168,Orders!$J$5:$J$204,"Yes"))</f>
        <v/>
      </c>
      <c r="G168" s="12">
        <f>IF($A168="","",IF($C168&gt;1,"Yes","No"))</f>
        <v/>
      </c>
      <c r="H168" s="11">
        <f>IF($A168="","",IFERROR($D168/$C168,0))</f>
        <v/>
      </c>
    </row>
    <row r="169">
      <c r="A169" s="7" t="n"/>
      <c r="B169" s="12">
        <f>IF($A169="","",IFERROR(INDEX(Orders!$O$5:$O$204,MATCH($A169,Orders!$C$5:$C$204,0)),""))</f>
        <v/>
      </c>
      <c r="C169" s="13">
        <f>IF($A169="","",COUNTIFS(Orders!$C$5:$C$204,$A169))</f>
        <v/>
      </c>
      <c r="D169" s="11">
        <f>IF($A169="","",SUMIFS(Orders!$G$5:$G$204,Orders!$C$5:$C$204,$A169))</f>
        <v/>
      </c>
      <c r="E169" s="11">
        <f>IF($A169="","",SUMIFS(Orders!$K$5:$K$204,Orders!$C$5:$C$204,$A169))</f>
        <v/>
      </c>
      <c r="F169" s="13">
        <f>IF($A169="","",COUNTIFS(Orders!$C$5:$C$204,$A169,Orders!$J$5:$J$204,"Yes"))</f>
        <v/>
      </c>
      <c r="G169" s="12">
        <f>IF($A169="","",IF($C169&gt;1,"Yes","No"))</f>
        <v/>
      </c>
      <c r="H169" s="11">
        <f>IF($A169="","",IFERROR($D169/$C169,0))</f>
        <v/>
      </c>
    </row>
    <row r="170">
      <c r="A170" s="7" t="n"/>
      <c r="B170" s="12">
        <f>IF($A170="","",IFERROR(INDEX(Orders!$O$5:$O$204,MATCH($A170,Orders!$C$5:$C$204,0)),""))</f>
        <v/>
      </c>
      <c r="C170" s="13">
        <f>IF($A170="","",COUNTIFS(Orders!$C$5:$C$204,$A170))</f>
        <v/>
      </c>
      <c r="D170" s="11">
        <f>IF($A170="","",SUMIFS(Orders!$G$5:$G$204,Orders!$C$5:$C$204,$A170))</f>
        <v/>
      </c>
      <c r="E170" s="11">
        <f>IF($A170="","",SUMIFS(Orders!$K$5:$K$204,Orders!$C$5:$C$204,$A170))</f>
        <v/>
      </c>
      <c r="F170" s="13">
        <f>IF($A170="","",COUNTIFS(Orders!$C$5:$C$204,$A170,Orders!$J$5:$J$204,"Yes"))</f>
        <v/>
      </c>
      <c r="G170" s="12">
        <f>IF($A170="","",IF($C170&gt;1,"Yes","No"))</f>
        <v/>
      </c>
      <c r="H170" s="11">
        <f>IF($A170="","",IFERROR($D170/$C170,0))</f>
        <v/>
      </c>
    </row>
    <row r="171">
      <c r="A171" s="7" t="n"/>
      <c r="B171" s="12">
        <f>IF($A171="","",IFERROR(INDEX(Orders!$O$5:$O$204,MATCH($A171,Orders!$C$5:$C$204,0)),""))</f>
        <v/>
      </c>
      <c r="C171" s="13">
        <f>IF($A171="","",COUNTIFS(Orders!$C$5:$C$204,$A171))</f>
        <v/>
      </c>
      <c r="D171" s="11">
        <f>IF($A171="","",SUMIFS(Orders!$G$5:$G$204,Orders!$C$5:$C$204,$A171))</f>
        <v/>
      </c>
      <c r="E171" s="11">
        <f>IF($A171="","",SUMIFS(Orders!$K$5:$K$204,Orders!$C$5:$C$204,$A171))</f>
        <v/>
      </c>
      <c r="F171" s="13">
        <f>IF($A171="","",COUNTIFS(Orders!$C$5:$C$204,$A171,Orders!$J$5:$J$204,"Yes"))</f>
        <v/>
      </c>
      <c r="G171" s="12">
        <f>IF($A171="","",IF($C171&gt;1,"Yes","No"))</f>
        <v/>
      </c>
      <c r="H171" s="11">
        <f>IF($A171="","",IFERROR($D171/$C171,0))</f>
        <v/>
      </c>
    </row>
    <row r="172">
      <c r="A172" s="7" t="n"/>
      <c r="B172" s="12">
        <f>IF($A172="","",IFERROR(INDEX(Orders!$O$5:$O$204,MATCH($A172,Orders!$C$5:$C$204,0)),""))</f>
        <v/>
      </c>
      <c r="C172" s="13">
        <f>IF($A172="","",COUNTIFS(Orders!$C$5:$C$204,$A172))</f>
        <v/>
      </c>
      <c r="D172" s="11">
        <f>IF($A172="","",SUMIFS(Orders!$G$5:$G$204,Orders!$C$5:$C$204,$A172))</f>
        <v/>
      </c>
      <c r="E172" s="11">
        <f>IF($A172="","",SUMIFS(Orders!$K$5:$K$204,Orders!$C$5:$C$204,$A172))</f>
        <v/>
      </c>
      <c r="F172" s="13">
        <f>IF($A172="","",COUNTIFS(Orders!$C$5:$C$204,$A172,Orders!$J$5:$J$204,"Yes"))</f>
        <v/>
      </c>
      <c r="G172" s="12">
        <f>IF($A172="","",IF($C172&gt;1,"Yes","No"))</f>
        <v/>
      </c>
      <c r="H172" s="11">
        <f>IF($A172="","",IFERROR($D172/$C172,0))</f>
        <v/>
      </c>
    </row>
    <row r="173">
      <c r="A173" s="7" t="n"/>
      <c r="B173" s="12">
        <f>IF($A173="","",IFERROR(INDEX(Orders!$O$5:$O$204,MATCH($A173,Orders!$C$5:$C$204,0)),""))</f>
        <v/>
      </c>
      <c r="C173" s="13">
        <f>IF($A173="","",COUNTIFS(Orders!$C$5:$C$204,$A173))</f>
        <v/>
      </c>
      <c r="D173" s="11">
        <f>IF($A173="","",SUMIFS(Orders!$G$5:$G$204,Orders!$C$5:$C$204,$A173))</f>
        <v/>
      </c>
      <c r="E173" s="11">
        <f>IF($A173="","",SUMIFS(Orders!$K$5:$K$204,Orders!$C$5:$C$204,$A173))</f>
        <v/>
      </c>
      <c r="F173" s="13">
        <f>IF($A173="","",COUNTIFS(Orders!$C$5:$C$204,$A173,Orders!$J$5:$J$204,"Yes"))</f>
        <v/>
      </c>
      <c r="G173" s="12">
        <f>IF($A173="","",IF($C173&gt;1,"Yes","No"))</f>
        <v/>
      </c>
      <c r="H173" s="11">
        <f>IF($A173="","",IFERROR($D173/$C173,0))</f>
        <v/>
      </c>
    </row>
    <row r="174">
      <c r="A174" s="7" t="n"/>
      <c r="B174" s="12">
        <f>IF($A174="","",IFERROR(INDEX(Orders!$O$5:$O$204,MATCH($A174,Orders!$C$5:$C$204,0)),""))</f>
        <v/>
      </c>
      <c r="C174" s="13">
        <f>IF($A174="","",COUNTIFS(Orders!$C$5:$C$204,$A174))</f>
        <v/>
      </c>
      <c r="D174" s="11">
        <f>IF($A174="","",SUMIFS(Orders!$G$5:$G$204,Orders!$C$5:$C$204,$A174))</f>
        <v/>
      </c>
      <c r="E174" s="11">
        <f>IF($A174="","",SUMIFS(Orders!$K$5:$K$204,Orders!$C$5:$C$204,$A174))</f>
        <v/>
      </c>
      <c r="F174" s="13">
        <f>IF($A174="","",COUNTIFS(Orders!$C$5:$C$204,$A174,Orders!$J$5:$J$204,"Yes"))</f>
        <v/>
      </c>
      <c r="G174" s="12">
        <f>IF($A174="","",IF($C174&gt;1,"Yes","No"))</f>
        <v/>
      </c>
      <c r="H174" s="11">
        <f>IF($A174="","",IFERROR($D174/$C174,0))</f>
        <v/>
      </c>
    </row>
    <row r="175">
      <c r="A175" s="7" t="n"/>
      <c r="B175" s="12">
        <f>IF($A175="","",IFERROR(INDEX(Orders!$O$5:$O$204,MATCH($A175,Orders!$C$5:$C$204,0)),""))</f>
        <v/>
      </c>
      <c r="C175" s="13">
        <f>IF($A175="","",COUNTIFS(Orders!$C$5:$C$204,$A175))</f>
        <v/>
      </c>
      <c r="D175" s="11">
        <f>IF($A175="","",SUMIFS(Orders!$G$5:$G$204,Orders!$C$5:$C$204,$A175))</f>
        <v/>
      </c>
      <c r="E175" s="11">
        <f>IF($A175="","",SUMIFS(Orders!$K$5:$K$204,Orders!$C$5:$C$204,$A175))</f>
        <v/>
      </c>
      <c r="F175" s="13">
        <f>IF($A175="","",COUNTIFS(Orders!$C$5:$C$204,$A175,Orders!$J$5:$J$204,"Yes"))</f>
        <v/>
      </c>
      <c r="G175" s="12">
        <f>IF($A175="","",IF($C175&gt;1,"Yes","No"))</f>
        <v/>
      </c>
      <c r="H175" s="11">
        <f>IF($A175="","",IFERROR($D175/$C175,0))</f>
        <v/>
      </c>
    </row>
    <row r="176">
      <c r="A176" s="7" t="n"/>
      <c r="B176" s="12">
        <f>IF($A176="","",IFERROR(INDEX(Orders!$O$5:$O$204,MATCH($A176,Orders!$C$5:$C$204,0)),""))</f>
        <v/>
      </c>
      <c r="C176" s="13">
        <f>IF($A176="","",COUNTIFS(Orders!$C$5:$C$204,$A176))</f>
        <v/>
      </c>
      <c r="D176" s="11">
        <f>IF($A176="","",SUMIFS(Orders!$G$5:$G$204,Orders!$C$5:$C$204,$A176))</f>
        <v/>
      </c>
      <c r="E176" s="11">
        <f>IF($A176="","",SUMIFS(Orders!$K$5:$K$204,Orders!$C$5:$C$204,$A176))</f>
        <v/>
      </c>
      <c r="F176" s="13">
        <f>IF($A176="","",COUNTIFS(Orders!$C$5:$C$204,$A176,Orders!$J$5:$J$204,"Yes"))</f>
        <v/>
      </c>
      <c r="G176" s="12">
        <f>IF($A176="","",IF($C176&gt;1,"Yes","No"))</f>
        <v/>
      </c>
      <c r="H176" s="11">
        <f>IF($A176="","",IFERROR($D176/$C176,0))</f>
        <v/>
      </c>
    </row>
    <row r="177">
      <c r="A177" s="7" t="n"/>
      <c r="B177" s="12">
        <f>IF($A177="","",IFERROR(INDEX(Orders!$O$5:$O$204,MATCH($A177,Orders!$C$5:$C$204,0)),""))</f>
        <v/>
      </c>
      <c r="C177" s="13">
        <f>IF($A177="","",COUNTIFS(Orders!$C$5:$C$204,$A177))</f>
        <v/>
      </c>
      <c r="D177" s="11">
        <f>IF($A177="","",SUMIFS(Orders!$G$5:$G$204,Orders!$C$5:$C$204,$A177))</f>
        <v/>
      </c>
      <c r="E177" s="11">
        <f>IF($A177="","",SUMIFS(Orders!$K$5:$K$204,Orders!$C$5:$C$204,$A177))</f>
        <v/>
      </c>
      <c r="F177" s="13">
        <f>IF($A177="","",COUNTIFS(Orders!$C$5:$C$204,$A177,Orders!$J$5:$J$204,"Yes"))</f>
        <v/>
      </c>
      <c r="G177" s="12">
        <f>IF($A177="","",IF($C177&gt;1,"Yes","No"))</f>
        <v/>
      </c>
      <c r="H177" s="11">
        <f>IF($A177="","",IFERROR($D177/$C177,0))</f>
        <v/>
      </c>
    </row>
    <row r="178">
      <c r="A178" s="7" t="n"/>
      <c r="B178" s="12">
        <f>IF($A178="","",IFERROR(INDEX(Orders!$O$5:$O$204,MATCH($A178,Orders!$C$5:$C$204,0)),""))</f>
        <v/>
      </c>
      <c r="C178" s="13">
        <f>IF($A178="","",COUNTIFS(Orders!$C$5:$C$204,$A178))</f>
        <v/>
      </c>
      <c r="D178" s="11">
        <f>IF($A178="","",SUMIFS(Orders!$G$5:$G$204,Orders!$C$5:$C$204,$A178))</f>
        <v/>
      </c>
      <c r="E178" s="11">
        <f>IF($A178="","",SUMIFS(Orders!$K$5:$K$204,Orders!$C$5:$C$204,$A178))</f>
        <v/>
      </c>
      <c r="F178" s="13">
        <f>IF($A178="","",COUNTIFS(Orders!$C$5:$C$204,$A178,Orders!$J$5:$J$204,"Yes"))</f>
        <v/>
      </c>
      <c r="G178" s="12">
        <f>IF($A178="","",IF($C178&gt;1,"Yes","No"))</f>
        <v/>
      </c>
      <c r="H178" s="11">
        <f>IF($A178="","",IFERROR($D178/$C178,0))</f>
        <v/>
      </c>
    </row>
    <row r="179">
      <c r="A179" s="7" t="n"/>
      <c r="B179" s="12">
        <f>IF($A179="","",IFERROR(INDEX(Orders!$O$5:$O$204,MATCH($A179,Orders!$C$5:$C$204,0)),""))</f>
        <v/>
      </c>
      <c r="C179" s="13">
        <f>IF($A179="","",COUNTIFS(Orders!$C$5:$C$204,$A179))</f>
        <v/>
      </c>
      <c r="D179" s="11">
        <f>IF($A179="","",SUMIFS(Orders!$G$5:$G$204,Orders!$C$5:$C$204,$A179))</f>
        <v/>
      </c>
      <c r="E179" s="11">
        <f>IF($A179="","",SUMIFS(Orders!$K$5:$K$204,Orders!$C$5:$C$204,$A179))</f>
        <v/>
      </c>
      <c r="F179" s="13">
        <f>IF($A179="","",COUNTIFS(Orders!$C$5:$C$204,$A179,Orders!$J$5:$J$204,"Yes"))</f>
        <v/>
      </c>
      <c r="G179" s="12">
        <f>IF($A179="","",IF($C179&gt;1,"Yes","No"))</f>
        <v/>
      </c>
      <c r="H179" s="11">
        <f>IF($A179="","",IFERROR($D179/$C179,0))</f>
        <v/>
      </c>
    </row>
    <row r="180">
      <c r="A180" s="7" t="n"/>
      <c r="B180" s="12">
        <f>IF($A180="","",IFERROR(INDEX(Orders!$O$5:$O$204,MATCH($A180,Orders!$C$5:$C$204,0)),""))</f>
        <v/>
      </c>
      <c r="C180" s="13">
        <f>IF($A180="","",COUNTIFS(Orders!$C$5:$C$204,$A180))</f>
        <v/>
      </c>
      <c r="D180" s="11">
        <f>IF($A180="","",SUMIFS(Orders!$G$5:$G$204,Orders!$C$5:$C$204,$A180))</f>
        <v/>
      </c>
      <c r="E180" s="11">
        <f>IF($A180="","",SUMIFS(Orders!$K$5:$K$204,Orders!$C$5:$C$204,$A180))</f>
        <v/>
      </c>
      <c r="F180" s="13">
        <f>IF($A180="","",COUNTIFS(Orders!$C$5:$C$204,$A180,Orders!$J$5:$J$204,"Yes"))</f>
        <v/>
      </c>
      <c r="G180" s="12">
        <f>IF($A180="","",IF($C180&gt;1,"Yes","No"))</f>
        <v/>
      </c>
      <c r="H180" s="11">
        <f>IF($A180="","",IFERROR($D180/$C180,0))</f>
        <v/>
      </c>
    </row>
    <row r="181">
      <c r="A181" s="7" t="n"/>
      <c r="B181" s="12">
        <f>IF($A181="","",IFERROR(INDEX(Orders!$O$5:$O$204,MATCH($A181,Orders!$C$5:$C$204,0)),""))</f>
        <v/>
      </c>
      <c r="C181" s="13">
        <f>IF($A181="","",COUNTIFS(Orders!$C$5:$C$204,$A181))</f>
        <v/>
      </c>
      <c r="D181" s="11">
        <f>IF($A181="","",SUMIFS(Orders!$G$5:$G$204,Orders!$C$5:$C$204,$A181))</f>
        <v/>
      </c>
      <c r="E181" s="11">
        <f>IF($A181="","",SUMIFS(Orders!$K$5:$K$204,Orders!$C$5:$C$204,$A181))</f>
        <v/>
      </c>
      <c r="F181" s="13">
        <f>IF($A181="","",COUNTIFS(Orders!$C$5:$C$204,$A181,Orders!$J$5:$J$204,"Yes"))</f>
        <v/>
      </c>
      <c r="G181" s="12">
        <f>IF($A181="","",IF($C181&gt;1,"Yes","No"))</f>
        <v/>
      </c>
      <c r="H181" s="11">
        <f>IF($A181="","",IFERROR($D181/$C181,0))</f>
        <v/>
      </c>
    </row>
    <row r="182">
      <c r="A182" s="7" t="n"/>
      <c r="B182" s="12">
        <f>IF($A182="","",IFERROR(INDEX(Orders!$O$5:$O$204,MATCH($A182,Orders!$C$5:$C$204,0)),""))</f>
        <v/>
      </c>
      <c r="C182" s="13">
        <f>IF($A182="","",COUNTIFS(Orders!$C$5:$C$204,$A182))</f>
        <v/>
      </c>
      <c r="D182" s="11">
        <f>IF($A182="","",SUMIFS(Orders!$G$5:$G$204,Orders!$C$5:$C$204,$A182))</f>
        <v/>
      </c>
      <c r="E182" s="11">
        <f>IF($A182="","",SUMIFS(Orders!$K$5:$K$204,Orders!$C$5:$C$204,$A182))</f>
        <v/>
      </c>
      <c r="F182" s="13">
        <f>IF($A182="","",COUNTIFS(Orders!$C$5:$C$204,$A182,Orders!$J$5:$J$204,"Yes"))</f>
        <v/>
      </c>
      <c r="G182" s="12">
        <f>IF($A182="","",IF($C182&gt;1,"Yes","No"))</f>
        <v/>
      </c>
      <c r="H182" s="11">
        <f>IF($A182="","",IFERROR($D182/$C182,0))</f>
        <v/>
      </c>
    </row>
    <row r="183">
      <c r="A183" s="7" t="n"/>
      <c r="B183" s="12">
        <f>IF($A183="","",IFERROR(INDEX(Orders!$O$5:$O$204,MATCH($A183,Orders!$C$5:$C$204,0)),""))</f>
        <v/>
      </c>
      <c r="C183" s="13">
        <f>IF($A183="","",COUNTIFS(Orders!$C$5:$C$204,$A183))</f>
        <v/>
      </c>
      <c r="D183" s="11">
        <f>IF($A183="","",SUMIFS(Orders!$G$5:$G$204,Orders!$C$5:$C$204,$A183))</f>
        <v/>
      </c>
      <c r="E183" s="11">
        <f>IF($A183="","",SUMIFS(Orders!$K$5:$K$204,Orders!$C$5:$C$204,$A183))</f>
        <v/>
      </c>
      <c r="F183" s="13">
        <f>IF($A183="","",COUNTIFS(Orders!$C$5:$C$204,$A183,Orders!$J$5:$J$204,"Yes"))</f>
        <v/>
      </c>
      <c r="G183" s="12">
        <f>IF($A183="","",IF($C183&gt;1,"Yes","No"))</f>
        <v/>
      </c>
      <c r="H183" s="11">
        <f>IF($A183="","",IFERROR($D183/$C183,0))</f>
        <v/>
      </c>
    </row>
    <row r="184">
      <c r="A184" s="7" t="n"/>
      <c r="B184" s="12">
        <f>IF($A184="","",IFERROR(INDEX(Orders!$O$5:$O$204,MATCH($A184,Orders!$C$5:$C$204,0)),""))</f>
        <v/>
      </c>
      <c r="C184" s="13">
        <f>IF($A184="","",COUNTIFS(Orders!$C$5:$C$204,$A184))</f>
        <v/>
      </c>
      <c r="D184" s="11">
        <f>IF($A184="","",SUMIFS(Orders!$G$5:$G$204,Orders!$C$5:$C$204,$A184))</f>
        <v/>
      </c>
      <c r="E184" s="11">
        <f>IF($A184="","",SUMIFS(Orders!$K$5:$K$204,Orders!$C$5:$C$204,$A184))</f>
        <v/>
      </c>
      <c r="F184" s="13">
        <f>IF($A184="","",COUNTIFS(Orders!$C$5:$C$204,$A184,Orders!$J$5:$J$204,"Yes"))</f>
        <v/>
      </c>
      <c r="G184" s="12">
        <f>IF($A184="","",IF($C184&gt;1,"Yes","No"))</f>
        <v/>
      </c>
      <c r="H184" s="11">
        <f>IF($A184="","",IFERROR($D184/$C184,0))</f>
        <v/>
      </c>
    </row>
    <row r="185">
      <c r="A185" s="7" t="n"/>
      <c r="B185" s="12">
        <f>IF($A185="","",IFERROR(INDEX(Orders!$O$5:$O$204,MATCH($A185,Orders!$C$5:$C$204,0)),""))</f>
        <v/>
      </c>
      <c r="C185" s="13">
        <f>IF($A185="","",COUNTIFS(Orders!$C$5:$C$204,$A185))</f>
        <v/>
      </c>
      <c r="D185" s="11">
        <f>IF($A185="","",SUMIFS(Orders!$G$5:$G$204,Orders!$C$5:$C$204,$A185))</f>
        <v/>
      </c>
      <c r="E185" s="11">
        <f>IF($A185="","",SUMIFS(Orders!$K$5:$K$204,Orders!$C$5:$C$204,$A185))</f>
        <v/>
      </c>
      <c r="F185" s="13">
        <f>IF($A185="","",COUNTIFS(Orders!$C$5:$C$204,$A185,Orders!$J$5:$J$204,"Yes"))</f>
        <v/>
      </c>
      <c r="G185" s="12">
        <f>IF($A185="","",IF($C185&gt;1,"Yes","No"))</f>
        <v/>
      </c>
      <c r="H185" s="11">
        <f>IF($A185="","",IFERROR($D185/$C185,0))</f>
        <v/>
      </c>
    </row>
    <row r="186">
      <c r="A186" s="7" t="n"/>
      <c r="B186" s="12">
        <f>IF($A186="","",IFERROR(INDEX(Orders!$O$5:$O$204,MATCH($A186,Orders!$C$5:$C$204,0)),""))</f>
        <v/>
      </c>
      <c r="C186" s="13">
        <f>IF($A186="","",COUNTIFS(Orders!$C$5:$C$204,$A186))</f>
        <v/>
      </c>
      <c r="D186" s="11">
        <f>IF($A186="","",SUMIFS(Orders!$G$5:$G$204,Orders!$C$5:$C$204,$A186))</f>
        <v/>
      </c>
      <c r="E186" s="11">
        <f>IF($A186="","",SUMIFS(Orders!$K$5:$K$204,Orders!$C$5:$C$204,$A186))</f>
        <v/>
      </c>
      <c r="F186" s="13">
        <f>IF($A186="","",COUNTIFS(Orders!$C$5:$C$204,$A186,Orders!$J$5:$J$204,"Yes"))</f>
        <v/>
      </c>
      <c r="G186" s="12">
        <f>IF($A186="","",IF($C186&gt;1,"Yes","No"))</f>
        <v/>
      </c>
      <c r="H186" s="11">
        <f>IF($A186="","",IFERROR($D186/$C186,0))</f>
        <v/>
      </c>
    </row>
    <row r="187">
      <c r="A187" s="7" t="n"/>
      <c r="B187" s="12">
        <f>IF($A187="","",IFERROR(INDEX(Orders!$O$5:$O$204,MATCH($A187,Orders!$C$5:$C$204,0)),""))</f>
        <v/>
      </c>
      <c r="C187" s="13">
        <f>IF($A187="","",COUNTIFS(Orders!$C$5:$C$204,$A187))</f>
        <v/>
      </c>
      <c r="D187" s="11">
        <f>IF($A187="","",SUMIFS(Orders!$G$5:$G$204,Orders!$C$5:$C$204,$A187))</f>
        <v/>
      </c>
      <c r="E187" s="11">
        <f>IF($A187="","",SUMIFS(Orders!$K$5:$K$204,Orders!$C$5:$C$204,$A187))</f>
        <v/>
      </c>
      <c r="F187" s="13">
        <f>IF($A187="","",COUNTIFS(Orders!$C$5:$C$204,$A187,Orders!$J$5:$J$204,"Yes"))</f>
        <v/>
      </c>
      <c r="G187" s="12">
        <f>IF($A187="","",IF($C187&gt;1,"Yes","No"))</f>
        <v/>
      </c>
      <c r="H187" s="11">
        <f>IF($A187="","",IFERROR($D187/$C187,0))</f>
        <v/>
      </c>
    </row>
    <row r="188">
      <c r="A188" s="7" t="n"/>
      <c r="B188" s="12">
        <f>IF($A188="","",IFERROR(INDEX(Orders!$O$5:$O$204,MATCH($A188,Orders!$C$5:$C$204,0)),""))</f>
        <v/>
      </c>
      <c r="C188" s="13">
        <f>IF($A188="","",COUNTIFS(Orders!$C$5:$C$204,$A188))</f>
        <v/>
      </c>
      <c r="D188" s="11">
        <f>IF($A188="","",SUMIFS(Orders!$G$5:$G$204,Orders!$C$5:$C$204,$A188))</f>
        <v/>
      </c>
      <c r="E188" s="11">
        <f>IF($A188="","",SUMIFS(Orders!$K$5:$K$204,Orders!$C$5:$C$204,$A188))</f>
        <v/>
      </c>
      <c r="F188" s="13">
        <f>IF($A188="","",COUNTIFS(Orders!$C$5:$C$204,$A188,Orders!$J$5:$J$204,"Yes"))</f>
        <v/>
      </c>
      <c r="G188" s="12">
        <f>IF($A188="","",IF($C188&gt;1,"Yes","No"))</f>
        <v/>
      </c>
      <c r="H188" s="11">
        <f>IF($A188="","",IFERROR($D188/$C188,0))</f>
        <v/>
      </c>
    </row>
    <row r="189">
      <c r="A189" s="7" t="n"/>
      <c r="B189" s="12">
        <f>IF($A189="","",IFERROR(INDEX(Orders!$O$5:$O$204,MATCH($A189,Orders!$C$5:$C$204,0)),""))</f>
        <v/>
      </c>
      <c r="C189" s="13">
        <f>IF($A189="","",COUNTIFS(Orders!$C$5:$C$204,$A189))</f>
        <v/>
      </c>
      <c r="D189" s="11">
        <f>IF($A189="","",SUMIFS(Orders!$G$5:$G$204,Orders!$C$5:$C$204,$A189))</f>
        <v/>
      </c>
      <c r="E189" s="11">
        <f>IF($A189="","",SUMIFS(Orders!$K$5:$K$204,Orders!$C$5:$C$204,$A189))</f>
        <v/>
      </c>
      <c r="F189" s="13">
        <f>IF($A189="","",COUNTIFS(Orders!$C$5:$C$204,$A189,Orders!$J$5:$J$204,"Yes"))</f>
        <v/>
      </c>
      <c r="G189" s="12">
        <f>IF($A189="","",IF($C189&gt;1,"Yes","No"))</f>
        <v/>
      </c>
      <c r="H189" s="11">
        <f>IF($A189="","",IFERROR($D189/$C189,0))</f>
        <v/>
      </c>
    </row>
    <row r="190">
      <c r="A190" s="7" t="n"/>
      <c r="B190" s="12">
        <f>IF($A190="","",IFERROR(INDEX(Orders!$O$5:$O$204,MATCH($A190,Orders!$C$5:$C$204,0)),""))</f>
        <v/>
      </c>
      <c r="C190" s="13">
        <f>IF($A190="","",COUNTIFS(Orders!$C$5:$C$204,$A190))</f>
        <v/>
      </c>
      <c r="D190" s="11">
        <f>IF($A190="","",SUMIFS(Orders!$G$5:$G$204,Orders!$C$5:$C$204,$A190))</f>
        <v/>
      </c>
      <c r="E190" s="11">
        <f>IF($A190="","",SUMIFS(Orders!$K$5:$K$204,Orders!$C$5:$C$204,$A190))</f>
        <v/>
      </c>
      <c r="F190" s="13">
        <f>IF($A190="","",COUNTIFS(Orders!$C$5:$C$204,$A190,Orders!$J$5:$J$204,"Yes"))</f>
        <v/>
      </c>
      <c r="G190" s="12">
        <f>IF($A190="","",IF($C190&gt;1,"Yes","No"))</f>
        <v/>
      </c>
      <c r="H190" s="11">
        <f>IF($A190="","",IFERROR($D190/$C190,0))</f>
        <v/>
      </c>
    </row>
    <row r="191">
      <c r="A191" s="7" t="n"/>
      <c r="B191" s="12">
        <f>IF($A191="","",IFERROR(INDEX(Orders!$O$5:$O$204,MATCH($A191,Orders!$C$5:$C$204,0)),""))</f>
        <v/>
      </c>
      <c r="C191" s="13">
        <f>IF($A191="","",COUNTIFS(Orders!$C$5:$C$204,$A191))</f>
        <v/>
      </c>
      <c r="D191" s="11">
        <f>IF($A191="","",SUMIFS(Orders!$G$5:$G$204,Orders!$C$5:$C$204,$A191))</f>
        <v/>
      </c>
      <c r="E191" s="11">
        <f>IF($A191="","",SUMIFS(Orders!$K$5:$K$204,Orders!$C$5:$C$204,$A191))</f>
        <v/>
      </c>
      <c r="F191" s="13">
        <f>IF($A191="","",COUNTIFS(Orders!$C$5:$C$204,$A191,Orders!$J$5:$J$204,"Yes"))</f>
        <v/>
      </c>
      <c r="G191" s="12">
        <f>IF($A191="","",IF($C191&gt;1,"Yes","No"))</f>
        <v/>
      </c>
      <c r="H191" s="11">
        <f>IF($A191="","",IFERROR($D191/$C191,0))</f>
        <v/>
      </c>
    </row>
    <row r="192">
      <c r="A192" s="7" t="n"/>
      <c r="B192" s="12">
        <f>IF($A192="","",IFERROR(INDEX(Orders!$O$5:$O$204,MATCH($A192,Orders!$C$5:$C$204,0)),""))</f>
        <v/>
      </c>
      <c r="C192" s="13">
        <f>IF($A192="","",COUNTIFS(Orders!$C$5:$C$204,$A192))</f>
        <v/>
      </c>
      <c r="D192" s="11">
        <f>IF($A192="","",SUMIFS(Orders!$G$5:$G$204,Orders!$C$5:$C$204,$A192))</f>
        <v/>
      </c>
      <c r="E192" s="11">
        <f>IF($A192="","",SUMIFS(Orders!$K$5:$K$204,Orders!$C$5:$C$204,$A192))</f>
        <v/>
      </c>
      <c r="F192" s="13">
        <f>IF($A192="","",COUNTIFS(Orders!$C$5:$C$204,$A192,Orders!$J$5:$J$204,"Yes"))</f>
        <v/>
      </c>
      <c r="G192" s="12">
        <f>IF($A192="","",IF($C192&gt;1,"Yes","No"))</f>
        <v/>
      </c>
      <c r="H192" s="11">
        <f>IF($A192="","",IFERROR($D192/$C192,0))</f>
        <v/>
      </c>
    </row>
    <row r="193">
      <c r="A193" s="7" t="n"/>
      <c r="B193" s="12">
        <f>IF($A193="","",IFERROR(INDEX(Orders!$O$5:$O$204,MATCH($A193,Orders!$C$5:$C$204,0)),""))</f>
        <v/>
      </c>
      <c r="C193" s="13">
        <f>IF($A193="","",COUNTIFS(Orders!$C$5:$C$204,$A193))</f>
        <v/>
      </c>
      <c r="D193" s="11">
        <f>IF($A193="","",SUMIFS(Orders!$G$5:$G$204,Orders!$C$5:$C$204,$A193))</f>
        <v/>
      </c>
      <c r="E193" s="11">
        <f>IF($A193="","",SUMIFS(Orders!$K$5:$K$204,Orders!$C$5:$C$204,$A193))</f>
        <v/>
      </c>
      <c r="F193" s="13">
        <f>IF($A193="","",COUNTIFS(Orders!$C$5:$C$204,$A193,Orders!$J$5:$J$204,"Yes"))</f>
        <v/>
      </c>
      <c r="G193" s="12">
        <f>IF($A193="","",IF($C193&gt;1,"Yes","No"))</f>
        <v/>
      </c>
      <c r="H193" s="11">
        <f>IF($A193="","",IFERROR($D193/$C193,0))</f>
        <v/>
      </c>
    </row>
    <row r="194">
      <c r="A194" s="7" t="n"/>
      <c r="B194" s="12">
        <f>IF($A194="","",IFERROR(INDEX(Orders!$O$5:$O$204,MATCH($A194,Orders!$C$5:$C$204,0)),""))</f>
        <v/>
      </c>
      <c r="C194" s="13">
        <f>IF($A194="","",COUNTIFS(Orders!$C$5:$C$204,$A194))</f>
        <v/>
      </c>
      <c r="D194" s="11">
        <f>IF($A194="","",SUMIFS(Orders!$G$5:$G$204,Orders!$C$5:$C$204,$A194))</f>
        <v/>
      </c>
      <c r="E194" s="11">
        <f>IF($A194="","",SUMIFS(Orders!$K$5:$K$204,Orders!$C$5:$C$204,$A194))</f>
        <v/>
      </c>
      <c r="F194" s="13">
        <f>IF($A194="","",COUNTIFS(Orders!$C$5:$C$204,$A194,Orders!$J$5:$J$204,"Yes"))</f>
        <v/>
      </c>
      <c r="G194" s="12">
        <f>IF($A194="","",IF($C194&gt;1,"Yes","No"))</f>
        <v/>
      </c>
      <c r="H194" s="11">
        <f>IF($A194="","",IFERROR($D194/$C194,0))</f>
        <v/>
      </c>
    </row>
    <row r="195">
      <c r="A195" s="7" t="n"/>
      <c r="B195" s="12">
        <f>IF($A195="","",IFERROR(INDEX(Orders!$O$5:$O$204,MATCH($A195,Orders!$C$5:$C$204,0)),""))</f>
        <v/>
      </c>
      <c r="C195" s="13">
        <f>IF($A195="","",COUNTIFS(Orders!$C$5:$C$204,$A195))</f>
        <v/>
      </c>
      <c r="D195" s="11">
        <f>IF($A195="","",SUMIFS(Orders!$G$5:$G$204,Orders!$C$5:$C$204,$A195))</f>
        <v/>
      </c>
      <c r="E195" s="11">
        <f>IF($A195="","",SUMIFS(Orders!$K$5:$K$204,Orders!$C$5:$C$204,$A195))</f>
        <v/>
      </c>
      <c r="F195" s="13">
        <f>IF($A195="","",COUNTIFS(Orders!$C$5:$C$204,$A195,Orders!$J$5:$J$204,"Yes"))</f>
        <v/>
      </c>
      <c r="G195" s="12">
        <f>IF($A195="","",IF($C195&gt;1,"Yes","No"))</f>
        <v/>
      </c>
      <c r="H195" s="11">
        <f>IF($A195="","",IFERROR($D195/$C195,0))</f>
        <v/>
      </c>
    </row>
    <row r="196">
      <c r="A196" s="7" t="n"/>
      <c r="B196" s="12">
        <f>IF($A196="","",IFERROR(INDEX(Orders!$O$5:$O$204,MATCH($A196,Orders!$C$5:$C$204,0)),""))</f>
        <v/>
      </c>
      <c r="C196" s="13">
        <f>IF($A196="","",COUNTIFS(Orders!$C$5:$C$204,$A196))</f>
        <v/>
      </c>
      <c r="D196" s="11">
        <f>IF($A196="","",SUMIFS(Orders!$G$5:$G$204,Orders!$C$5:$C$204,$A196))</f>
        <v/>
      </c>
      <c r="E196" s="11">
        <f>IF($A196="","",SUMIFS(Orders!$K$5:$K$204,Orders!$C$5:$C$204,$A196))</f>
        <v/>
      </c>
      <c r="F196" s="13">
        <f>IF($A196="","",COUNTIFS(Orders!$C$5:$C$204,$A196,Orders!$J$5:$J$204,"Yes"))</f>
        <v/>
      </c>
      <c r="G196" s="12">
        <f>IF($A196="","",IF($C196&gt;1,"Yes","No"))</f>
        <v/>
      </c>
      <c r="H196" s="11">
        <f>IF($A196="","",IFERROR($D196/$C196,0))</f>
        <v/>
      </c>
    </row>
    <row r="197">
      <c r="A197" s="7" t="n"/>
      <c r="B197" s="12">
        <f>IF($A197="","",IFERROR(INDEX(Orders!$O$5:$O$204,MATCH($A197,Orders!$C$5:$C$204,0)),""))</f>
        <v/>
      </c>
      <c r="C197" s="13">
        <f>IF($A197="","",COUNTIFS(Orders!$C$5:$C$204,$A197))</f>
        <v/>
      </c>
      <c r="D197" s="11">
        <f>IF($A197="","",SUMIFS(Orders!$G$5:$G$204,Orders!$C$5:$C$204,$A197))</f>
        <v/>
      </c>
      <c r="E197" s="11">
        <f>IF($A197="","",SUMIFS(Orders!$K$5:$K$204,Orders!$C$5:$C$204,$A197))</f>
        <v/>
      </c>
      <c r="F197" s="13">
        <f>IF($A197="","",COUNTIFS(Orders!$C$5:$C$204,$A197,Orders!$J$5:$J$204,"Yes"))</f>
        <v/>
      </c>
      <c r="G197" s="12">
        <f>IF($A197="","",IF($C197&gt;1,"Yes","No"))</f>
        <v/>
      </c>
      <c r="H197" s="11">
        <f>IF($A197="","",IFERROR($D197/$C197,0))</f>
        <v/>
      </c>
    </row>
    <row r="198">
      <c r="A198" s="7" t="n"/>
      <c r="B198" s="12">
        <f>IF($A198="","",IFERROR(INDEX(Orders!$O$5:$O$204,MATCH($A198,Orders!$C$5:$C$204,0)),""))</f>
        <v/>
      </c>
      <c r="C198" s="13">
        <f>IF($A198="","",COUNTIFS(Orders!$C$5:$C$204,$A198))</f>
        <v/>
      </c>
      <c r="D198" s="11">
        <f>IF($A198="","",SUMIFS(Orders!$G$5:$G$204,Orders!$C$5:$C$204,$A198))</f>
        <v/>
      </c>
      <c r="E198" s="11">
        <f>IF($A198="","",SUMIFS(Orders!$K$5:$K$204,Orders!$C$5:$C$204,$A198))</f>
        <v/>
      </c>
      <c r="F198" s="13">
        <f>IF($A198="","",COUNTIFS(Orders!$C$5:$C$204,$A198,Orders!$J$5:$J$204,"Yes"))</f>
        <v/>
      </c>
      <c r="G198" s="12">
        <f>IF($A198="","",IF($C198&gt;1,"Yes","No"))</f>
        <v/>
      </c>
      <c r="H198" s="11">
        <f>IF($A198="","",IFERROR($D198/$C198,0))</f>
        <v/>
      </c>
    </row>
    <row r="199">
      <c r="A199" s="7" t="n"/>
      <c r="B199" s="12">
        <f>IF($A199="","",IFERROR(INDEX(Orders!$O$5:$O$204,MATCH($A199,Orders!$C$5:$C$204,0)),""))</f>
        <v/>
      </c>
      <c r="C199" s="13">
        <f>IF($A199="","",COUNTIFS(Orders!$C$5:$C$204,$A199))</f>
        <v/>
      </c>
      <c r="D199" s="11">
        <f>IF($A199="","",SUMIFS(Orders!$G$5:$G$204,Orders!$C$5:$C$204,$A199))</f>
        <v/>
      </c>
      <c r="E199" s="11">
        <f>IF($A199="","",SUMIFS(Orders!$K$5:$K$204,Orders!$C$5:$C$204,$A199))</f>
        <v/>
      </c>
      <c r="F199" s="13">
        <f>IF($A199="","",COUNTIFS(Orders!$C$5:$C$204,$A199,Orders!$J$5:$J$204,"Yes"))</f>
        <v/>
      </c>
      <c r="G199" s="12">
        <f>IF($A199="","",IF($C199&gt;1,"Yes","No"))</f>
        <v/>
      </c>
      <c r="H199" s="11">
        <f>IF($A199="","",IFERROR($D199/$C199,0))</f>
        <v/>
      </c>
    </row>
    <row r="200">
      <c r="A200" s="7" t="n"/>
      <c r="B200" s="12">
        <f>IF($A200="","",IFERROR(INDEX(Orders!$O$5:$O$204,MATCH($A200,Orders!$C$5:$C$204,0)),""))</f>
        <v/>
      </c>
      <c r="C200" s="13">
        <f>IF($A200="","",COUNTIFS(Orders!$C$5:$C$204,$A200))</f>
        <v/>
      </c>
      <c r="D200" s="11">
        <f>IF($A200="","",SUMIFS(Orders!$G$5:$G$204,Orders!$C$5:$C$204,$A200))</f>
        <v/>
      </c>
      <c r="E200" s="11">
        <f>IF($A200="","",SUMIFS(Orders!$K$5:$K$204,Orders!$C$5:$C$204,$A200))</f>
        <v/>
      </c>
      <c r="F200" s="13">
        <f>IF($A200="","",COUNTIFS(Orders!$C$5:$C$204,$A200,Orders!$J$5:$J$204,"Yes"))</f>
        <v/>
      </c>
      <c r="G200" s="12">
        <f>IF($A200="","",IF($C200&gt;1,"Yes","No"))</f>
        <v/>
      </c>
      <c r="H200" s="11">
        <f>IF($A200="","",IFERROR($D200/$C200,0))</f>
        <v/>
      </c>
    </row>
    <row r="201">
      <c r="A201" s="7" t="n"/>
      <c r="B201" s="12">
        <f>IF($A201="","",IFERROR(INDEX(Orders!$O$5:$O$204,MATCH($A201,Orders!$C$5:$C$204,0)),""))</f>
        <v/>
      </c>
      <c r="C201" s="13">
        <f>IF($A201="","",COUNTIFS(Orders!$C$5:$C$204,$A201))</f>
        <v/>
      </c>
      <c r="D201" s="11">
        <f>IF($A201="","",SUMIFS(Orders!$G$5:$G$204,Orders!$C$5:$C$204,$A201))</f>
        <v/>
      </c>
      <c r="E201" s="11">
        <f>IF($A201="","",SUMIFS(Orders!$K$5:$K$204,Orders!$C$5:$C$204,$A201))</f>
        <v/>
      </c>
      <c r="F201" s="13">
        <f>IF($A201="","",COUNTIFS(Orders!$C$5:$C$204,$A201,Orders!$J$5:$J$204,"Yes"))</f>
        <v/>
      </c>
      <c r="G201" s="12">
        <f>IF($A201="","",IF($C201&gt;1,"Yes","No"))</f>
        <v/>
      </c>
      <c r="H201" s="11">
        <f>IF($A201="","",IFERROR($D201/$C201,0))</f>
        <v/>
      </c>
    </row>
    <row r="202">
      <c r="A202" s="7" t="n"/>
      <c r="B202" s="12">
        <f>IF($A202="","",IFERROR(INDEX(Orders!$O$5:$O$204,MATCH($A202,Orders!$C$5:$C$204,0)),""))</f>
        <v/>
      </c>
      <c r="C202" s="13">
        <f>IF($A202="","",COUNTIFS(Orders!$C$5:$C$204,$A202))</f>
        <v/>
      </c>
      <c r="D202" s="11">
        <f>IF($A202="","",SUMIFS(Orders!$G$5:$G$204,Orders!$C$5:$C$204,$A202))</f>
        <v/>
      </c>
      <c r="E202" s="11">
        <f>IF($A202="","",SUMIFS(Orders!$K$5:$K$204,Orders!$C$5:$C$204,$A202))</f>
        <v/>
      </c>
      <c r="F202" s="13">
        <f>IF($A202="","",COUNTIFS(Orders!$C$5:$C$204,$A202,Orders!$J$5:$J$204,"Yes"))</f>
        <v/>
      </c>
      <c r="G202" s="12">
        <f>IF($A202="","",IF($C202&gt;1,"Yes","No"))</f>
        <v/>
      </c>
      <c r="H202" s="11">
        <f>IF($A202="","",IFERROR($D202/$C202,0))</f>
        <v/>
      </c>
    </row>
    <row r="203">
      <c r="A203" s="7" t="n"/>
      <c r="B203" s="12">
        <f>IF($A203="","",IFERROR(INDEX(Orders!$O$5:$O$204,MATCH($A203,Orders!$C$5:$C$204,0)),""))</f>
        <v/>
      </c>
      <c r="C203" s="13">
        <f>IF($A203="","",COUNTIFS(Orders!$C$5:$C$204,$A203))</f>
        <v/>
      </c>
      <c r="D203" s="11">
        <f>IF($A203="","",SUMIFS(Orders!$G$5:$G$204,Orders!$C$5:$C$204,$A203))</f>
        <v/>
      </c>
      <c r="E203" s="11">
        <f>IF($A203="","",SUMIFS(Orders!$K$5:$K$204,Orders!$C$5:$C$204,$A203))</f>
        <v/>
      </c>
      <c r="F203" s="13">
        <f>IF($A203="","",COUNTIFS(Orders!$C$5:$C$204,$A203,Orders!$J$5:$J$204,"Yes"))</f>
        <v/>
      </c>
      <c r="G203" s="12">
        <f>IF($A203="","",IF($C203&gt;1,"Yes","No"))</f>
        <v/>
      </c>
      <c r="H203" s="11">
        <f>IF($A203="","",IFERROR($D203/$C203,0))</f>
        <v/>
      </c>
    </row>
    <row r="204">
      <c r="A204" s="7" t="n"/>
      <c r="B204" s="12">
        <f>IF($A204="","",IFERROR(INDEX(Orders!$O$5:$O$204,MATCH($A204,Orders!$C$5:$C$204,0)),""))</f>
        <v/>
      </c>
      <c r="C204" s="13">
        <f>IF($A204="","",COUNTIFS(Orders!$C$5:$C$204,$A204))</f>
        <v/>
      </c>
      <c r="D204" s="11">
        <f>IF($A204="","",SUMIFS(Orders!$G$5:$G$204,Orders!$C$5:$C$204,$A204))</f>
        <v/>
      </c>
      <c r="E204" s="11">
        <f>IF($A204="","",SUMIFS(Orders!$K$5:$K$204,Orders!$C$5:$C$204,$A204))</f>
        <v/>
      </c>
      <c r="F204" s="13">
        <f>IF($A204="","",COUNTIFS(Orders!$C$5:$C$204,$A204,Orders!$J$5:$J$204,"Yes"))</f>
        <v/>
      </c>
      <c r="G204" s="12">
        <f>IF($A204="","",IF($C204&gt;1,"Yes","No"))</f>
        <v/>
      </c>
      <c r="H204" s="11">
        <f>IF($A204="","",IFERROR($D204/$C204,0))</f>
        <v/>
      </c>
    </row>
    <row r="210">
      <c r="A210" s="6" t="inlineStr">
        <is>
          <t>Cohort month</t>
        </is>
      </c>
      <c r="B210" s="6" t="inlineStr">
        <is>
          <t>Customers</t>
        </is>
      </c>
      <c r="C210" s="6" t="inlineStr">
        <is>
          <t>Orders</t>
        </is>
      </c>
      <c r="D210" s="6" t="inlineStr">
        <is>
          <t>Revenue</t>
        </is>
      </c>
      <c r="E210" s="6" t="inlineStr">
        <is>
          <t>Net</t>
        </is>
      </c>
      <c r="F210" s="6" t="inlineStr">
        <is>
          <t>Repeat customers</t>
        </is>
      </c>
      <c r="G210" s="6" t="inlineStr">
        <is>
          <t>Repeat rate</t>
        </is>
      </c>
      <c r="H210" s="6" t="inlineStr">
        <is>
          <t>Revenue per customer</t>
        </is>
      </c>
    </row>
    <row r="211">
      <c r="A211" s="7" t="inlineStr">
        <is>
          <t>2026-07</t>
        </is>
      </c>
      <c r="B211" s="13">
        <f>IF($A211="","",COUNTIFS($B$5:$B$204,$A211))</f>
        <v/>
      </c>
      <c r="C211" s="13">
        <f>IF($A211="","",SUMIFS($C$5:$C$204,$B$5:$B$204,$A211))</f>
        <v/>
      </c>
      <c r="D211" s="11">
        <f>IF($A211="","",SUMIFS($D$5:$D$204,$B$5:$B$204,$A211))</f>
        <v/>
      </c>
      <c r="E211" s="11">
        <f>IF($A211="","",SUMIFS($E$5:$E$204,$B$5:$B$204,$A211))</f>
        <v/>
      </c>
      <c r="F211" s="13">
        <f>IF($A211="","",COUNTIFS($B$5:$B$204,$A211,$G$5:$G$204,"Yes"))</f>
        <v/>
      </c>
      <c r="G211" s="14">
        <f>IF($A211="","",IFERROR($F211/$B211,0))</f>
        <v/>
      </c>
      <c r="H211" s="11">
        <f>IF($A211="","",IFERROR($D211/$B211,0))</f>
        <v/>
      </c>
    </row>
    <row r="212">
      <c r="A212" s="7" t="inlineStr">
        <is>
          <t>2026-08</t>
        </is>
      </c>
      <c r="B212" s="13">
        <f>IF($A212="","",COUNTIFS($B$5:$B$204,$A212))</f>
        <v/>
      </c>
      <c r="C212" s="13">
        <f>IF($A212="","",SUMIFS($C$5:$C$204,$B$5:$B$204,$A212))</f>
        <v/>
      </c>
      <c r="D212" s="11">
        <f>IF($A212="","",SUMIFS($D$5:$D$204,$B$5:$B$204,$A212))</f>
        <v/>
      </c>
      <c r="E212" s="11">
        <f>IF($A212="","",SUMIFS($E$5:$E$204,$B$5:$B$204,$A212))</f>
        <v/>
      </c>
      <c r="F212" s="13">
        <f>IF($A212="","",COUNTIFS($B$5:$B$204,$A212,$G$5:$G$204,"Yes"))</f>
        <v/>
      </c>
      <c r="G212" s="14">
        <f>IF($A212="","",IFERROR($F212/$B212,0))</f>
        <v/>
      </c>
      <c r="H212" s="11">
        <f>IF($A212="","",IFERROR($D212/$B212,0))</f>
        <v/>
      </c>
    </row>
    <row r="213">
      <c r="A213" s="7" t="inlineStr">
        <is>
          <t>2026-09</t>
        </is>
      </c>
      <c r="B213" s="13">
        <f>IF($A213="","",COUNTIFS($B$5:$B$204,$A213))</f>
        <v/>
      </c>
      <c r="C213" s="13">
        <f>IF($A213="","",SUMIFS($C$5:$C$204,$B$5:$B$204,$A213))</f>
        <v/>
      </c>
      <c r="D213" s="11">
        <f>IF($A213="","",SUMIFS($D$5:$D$204,$B$5:$B$204,$A213))</f>
        <v/>
      </c>
      <c r="E213" s="11">
        <f>IF($A213="","",SUMIFS($E$5:$E$204,$B$5:$B$204,$A213))</f>
        <v/>
      </c>
      <c r="F213" s="13">
        <f>IF($A213="","",COUNTIFS($B$5:$B$204,$A213,$G$5:$G$204,"Yes"))</f>
        <v/>
      </c>
      <c r="G213" s="14">
        <f>IF($A213="","",IFERROR($F213/$B213,0))</f>
        <v/>
      </c>
      <c r="H213" s="11">
        <f>IF($A213="","",IFERROR($D213/$B213,0))</f>
        <v/>
      </c>
    </row>
    <row r="214">
      <c r="A214" s="7" t="n"/>
      <c r="B214" s="13">
        <f>IF($A214="","",COUNTIFS($B$5:$B$204,$A214))</f>
        <v/>
      </c>
      <c r="C214" s="13">
        <f>IF($A214="","",SUMIFS($C$5:$C$204,$B$5:$B$204,$A214))</f>
        <v/>
      </c>
      <c r="D214" s="11">
        <f>IF($A214="","",SUMIFS($D$5:$D$204,$B$5:$B$204,$A214))</f>
        <v/>
      </c>
      <c r="E214" s="11">
        <f>IF($A214="","",SUMIFS($E$5:$E$204,$B$5:$B$204,$A214))</f>
        <v/>
      </c>
      <c r="F214" s="13">
        <f>IF($A214="","",COUNTIFS($B$5:$B$204,$A214,$G$5:$G$204,"Yes"))</f>
        <v/>
      </c>
      <c r="G214" s="14">
        <f>IF($A214="","",IFERROR($F214/$B214,0))</f>
        <v/>
      </c>
      <c r="H214" s="11">
        <f>IF($A214="","",IFERROR($D214/$B214,0))</f>
        <v/>
      </c>
    </row>
    <row r="215">
      <c r="A215" s="7" t="n"/>
      <c r="B215" s="13">
        <f>IF($A215="","",COUNTIFS($B$5:$B$204,$A215))</f>
        <v/>
      </c>
      <c r="C215" s="13">
        <f>IF($A215="","",SUMIFS($C$5:$C$204,$B$5:$B$204,$A215))</f>
        <v/>
      </c>
      <c r="D215" s="11">
        <f>IF($A215="","",SUMIFS($D$5:$D$204,$B$5:$B$204,$A215))</f>
        <v/>
      </c>
      <c r="E215" s="11">
        <f>IF($A215="","",SUMIFS($E$5:$E$204,$B$5:$B$204,$A215))</f>
        <v/>
      </c>
      <c r="F215" s="13">
        <f>IF($A215="","",COUNTIFS($B$5:$B$204,$A215,$G$5:$G$204,"Yes"))</f>
        <v/>
      </c>
      <c r="G215" s="14">
        <f>IF($A215="","",IFERROR($F215/$B215,0))</f>
        <v/>
      </c>
      <c r="H215" s="11">
        <f>IF($A215="","",IFERROR($D215/$B215,0))</f>
        <v/>
      </c>
    </row>
    <row r="216">
      <c r="A216" s="7" t="n"/>
      <c r="B216" s="13">
        <f>IF($A216="","",COUNTIFS($B$5:$B$204,$A216))</f>
        <v/>
      </c>
      <c r="C216" s="13">
        <f>IF($A216="","",SUMIFS($C$5:$C$204,$B$5:$B$204,$A216))</f>
        <v/>
      </c>
      <c r="D216" s="11">
        <f>IF($A216="","",SUMIFS($D$5:$D$204,$B$5:$B$204,$A216))</f>
        <v/>
      </c>
      <c r="E216" s="11">
        <f>IF($A216="","",SUMIFS($E$5:$E$204,$B$5:$B$204,$A216))</f>
        <v/>
      </c>
      <c r="F216" s="13">
        <f>IF($A216="","",COUNTIFS($B$5:$B$204,$A216,$G$5:$G$204,"Yes"))</f>
        <v/>
      </c>
      <c r="G216" s="14">
        <f>IF($A216="","",IFERROR($F216/$B216,0))</f>
        <v/>
      </c>
      <c r="H216" s="11">
        <f>IF($A216="","",IFERROR($D216/$B216,0))</f>
        <v/>
      </c>
    </row>
    <row r="217">
      <c r="A217" s="7" t="n"/>
      <c r="B217" s="13">
        <f>IF($A217="","",COUNTIFS($B$5:$B$204,$A217))</f>
        <v/>
      </c>
      <c r="C217" s="13">
        <f>IF($A217="","",SUMIFS($C$5:$C$204,$B$5:$B$204,$A217))</f>
        <v/>
      </c>
      <c r="D217" s="11">
        <f>IF($A217="","",SUMIFS($D$5:$D$204,$B$5:$B$204,$A217))</f>
        <v/>
      </c>
      <c r="E217" s="11">
        <f>IF($A217="","",SUMIFS($E$5:$E$204,$B$5:$B$204,$A217))</f>
        <v/>
      </c>
      <c r="F217" s="13">
        <f>IF($A217="","",COUNTIFS($B$5:$B$204,$A217,$G$5:$G$204,"Yes"))</f>
        <v/>
      </c>
      <c r="G217" s="14">
        <f>IF($A217="","",IFERROR($F217/$B217,0))</f>
        <v/>
      </c>
      <c r="H217" s="11">
        <f>IF($A217="","",IFERROR($D217/$B217,0))</f>
        <v/>
      </c>
    </row>
    <row r="218">
      <c r="A218" s="7" t="n"/>
      <c r="B218" s="13">
        <f>IF($A218="","",COUNTIFS($B$5:$B$204,$A218))</f>
        <v/>
      </c>
      <c r="C218" s="13">
        <f>IF($A218="","",SUMIFS($C$5:$C$204,$B$5:$B$204,$A218))</f>
        <v/>
      </c>
      <c r="D218" s="11">
        <f>IF($A218="","",SUMIFS($D$5:$D$204,$B$5:$B$204,$A218))</f>
        <v/>
      </c>
      <c r="E218" s="11">
        <f>IF($A218="","",SUMIFS($E$5:$E$204,$B$5:$B$204,$A218))</f>
        <v/>
      </c>
      <c r="F218" s="13">
        <f>IF($A218="","",COUNTIFS($B$5:$B$204,$A218,$G$5:$G$204,"Yes"))</f>
        <v/>
      </c>
      <c r="G218" s="14">
        <f>IF($A218="","",IFERROR($F218/$B218,0))</f>
        <v/>
      </c>
      <c r="H218" s="11">
        <f>IF($A218="","",IFERROR($D218/$B218,0))</f>
        <v/>
      </c>
    </row>
    <row r="219">
      <c r="A219" s="7" t="n"/>
      <c r="B219" s="13">
        <f>IF($A219="","",COUNTIFS($B$5:$B$204,$A219))</f>
        <v/>
      </c>
      <c r="C219" s="13">
        <f>IF($A219="","",SUMIFS($C$5:$C$204,$B$5:$B$204,$A219))</f>
        <v/>
      </c>
      <c r="D219" s="11">
        <f>IF($A219="","",SUMIFS($D$5:$D$204,$B$5:$B$204,$A219))</f>
        <v/>
      </c>
      <c r="E219" s="11">
        <f>IF($A219="","",SUMIFS($E$5:$E$204,$B$5:$B$204,$A219))</f>
        <v/>
      </c>
      <c r="F219" s="13">
        <f>IF($A219="","",COUNTIFS($B$5:$B$204,$A219,$G$5:$G$204,"Yes"))</f>
        <v/>
      </c>
      <c r="G219" s="14">
        <f>IF($A219="","",IFERROR($F219/$B219,0))</f>
        <v/>
      </c>
      <c r="H219" s="11">
        <f>IF($A219="","",IFERROR($D219/$B219,0))</f>
        <v/>
      </c>
    </row>
    <row r="220">
      <c r="A220" s="7" t="n"/>
      <c r="B220" s="13">
        <f>IF($A220="","",COUNTIFS($B$5:$B$204,$A220))</f>
        <v/>
      </c>
      <c r="C220" s="13">
        <f>IF($A220="","",SUMIFS($C$5:$C$204,$B$5:$B$204,$A220))</f>
        <v/>
      </c>
      <c r="D220" s="11">
        <f>IF($A220="","",SUMIFS($D$5:$D$204,$B$5:$B$204,$A220))</f>
        <v/>
      </c>
      <c r="E220" s="11">
        <f>IF($A220="","",SUMIFS($E$5:$E$204,$B$5:$B$204,$A220))</f>
        <v/>
      </c>
      <c r="F220" s="13">
        <f>IF($A220="","",COUNTIFS($B$5:$B$204,$A220,$G$5:$G$204,"Yes"))</f>
        <v/>
      </c>
      <c r="G220" s="14">
        <f>IF($A220="","",IFERROR($F220/$B220,0))</f>
        <v/>
      </c>
      <c r="H220" s="11">
        <f>IF($A220="","",IFERROR($D220/$B220,0))</f>
        <v/>
      </c>
    </row>
    <row r="221">
      <c r="A221" s="7" t="n"/>
      <c r="B221" s="13">
        <f>IF($A221="","",COUNTIFS($B$5:$B$204,$A221))</f>
        <v/>
      </c>
      <c r="C221" s="13">
        <f>IF($A221="","",SUMIFS($C$5:$C$204,$B$5:$B$204,$A221))</f>
        <v/>
      </c>
      <c r="D221" s="11">
        <f>IF($A221="","",SUMIFS($D$5:$D$204,$B$5:$B$204,$A221))</f>
        <v/>
      </c>
      <c r="E221" s="11">
        <f>IF($A221="","",SUMIFS($E$5:$E$204,$B$5:$B$204,$A221))</f>
        <v/>
      </c>
      <c r="F221" s="13">
        <f>IF($A221="","",COUNTIFS($B$5:$B$204,$A221,$G$5:$G$204,"Yes"))</f>
        <v/>
      </c>
      <c r="G221" s="14">
        <f>IF($A221="","",IFERROR($F221/$B221,0))</f>
        <v/>
      </c>
      <c r="H221" s="11">
        <f>IF($A221="","",IFERROR($D221/$B221,0))</f>
        <v/>
      </c>
    </row>
    <row r="222">
      <c r="A222" s="7" t="n"/>
      <c r="B222" s="13">
        <f>IF($A222="","",COUNTIFS($B$5:$B$204,$A222))</f>
        <v/>
      </c>
      <c r="C222" s="13">
        <f>IF($A222="","",SUMIFS($C$5:$C$204,$B$5:$B$204,$A222))</f>
        <v/>
      </c>
      <c r="D222" s="11">
        <f>IF($A222="","",SUMIFS($D$5:$D$204,$B$5:$B$204,$A222))</f>
        <v/>
      </c>
      <c r="E222" s="11">
        <f>IF($A222="","",SUMIFS($E$5:$E$204,$B$5:$B$204,$A222))</f>
        <v/>
      </c>
      <c r="F222" s="13">
        <f>IF($A222="","",COUNTIFS($B$5:$B$204,$A222,$G$5:$G$204,"Yes"))</f>
        <v/>
      </c>
      <c r="G222" s="14">
        <f>IF($A222="","",IFERROR($F222/$B222,0))</f>
        <v/>
      </c>
      <c r="H222" s="11">
        <f>IF($A222="","",IFERROR($D222/$B222,0))</f>
        <v/>
      </c>
    </row>
    <row r="223">
      <c r="A223" s="7" t="n"/>
      <c r="B223" s="13">
        <f>IF($A223="","",COUNTIFS($B$5:$B$204,$A223))</f>
        <v/>
      </c>
      <c r="C223" s="13">
        <f>IF($A223="","",SUMIFS($C$5:$C$204,$B$5:$B$204,$A223))</f>
        <v/>
      </c>
      <c r="D223" s="11">
        <f>IF($A223="","",SUMIFS($D$5:$D$204,$B$5:$B$204,$A223))</f>
        <v/>
      </c>
      <c r="E223" s="11">
        <f>IF($A223="","",SUMIFS($E$5:$E$204,$B$5:$B$204,$A223))</f>
        <v/>
      </c>
      <c r="F223" s="13">
        <f>IF($A223="","",COUNTIFS($B$5:$B$204,$A223,$G$5:$G$204,"Yes"))</f>
        <v/>
      </c>
      <c r="G223" s="14">
        <f>IF($A223="","",IFERROR($F223/$B223,0))</f>
        <v/>
      </c>
      <c r="H223" s="11">
        <f>IF($A223="","",IFERROR($D223/$B223,0))</f>
        <v/>
      </c>
    </row>
    <row r="224">
      <c r="A224" s="7" t="n"/>
      <c r="B224" s="13">
        <f>IF($A224="","",COUNTIFS($B$5:$B$204,$A224))</f>
        <v/>
      </c>
      <c r="C224" s="13">
        <f>IF($A224="","",SUMIFS($C$5:$C$204,$B$5:$B$204,$A224))</f>
        <v/>
      </c>
      <c r="D224" s="11">
        <f>IF($A224="","",SUMIFS($D$5:$D$204,$B$5:$B$204,$A224))</f>
        <v/>
      </c>
      <c r="E224" s="11">
        <f>IF($A224="","",SUMIFS($E$5:$E$204,$B$5:$B$204,$A224))</f>
        <v/>
      </c>
      <c r="F224" s="13">
        <f>IF($A224="","",COUNTIFS($B$5:$B$204,$A224,$G$5:$G$204,"Yes"))</f>
        <v/>
      </c>
      <c r="G224" s="14">
        <f>IF($A224="","",IFERROR($F224/$B224,0))</f>
        <v/>
      </c>
      <c r="H224" s="11">
        <f>IF($A224="","",IFERROR($D224/$B224,0))</f>
        <v/>
      </c>
    </row>
    <row r="225">
      <c r="A225" s="7" t="n"/>
      <c r="B225" s="13">
        <f>IF($A225="","",COUNTIFS($B$5:$B$204,$A225))</f>
        <v/>
      </c>
      <c r="C225" s="13">
        <f>IF($A225="","",SUMIFS($C$5:$C$204,$B$5:$B$204,$A225))</f>
        <v/>
      </c>
      <c r="D225" s="11">
        <f>IF($A225="","",SUMIFS($D$5:$D$204,$B$5:$B$204,$A225))</f>
        <v/>
      </c>
      <c r="E225" s="11">
        <f>IF($A225="","",SUMIFS($E$5:$E$204,$B$5:$B$204,$A225))</f>
        <v/>
      </c>
      <c r="F225" s="13">
        <f>IF($A225="","",COUNTIFS($B$5:$B$204,$A225,$G$5:$G$204,"Yes"))</f>
        <v/>
      </c>
      <c r="G225" s="14">
        <f>IF($A225="","",IFERROR($F225/$B225,0))</f>
        <v/>
      </c>
      <c r="H225" s="11">
        <f>IF($A225="","",IFERROR($D225/$B225,0))</f>
        <v/>
      </c>
    </row>
    <row r="226">
      <c r="A226" s="7" t="n"/>
      <c r="B226" s="13">
        <f>IF($A226="","",COUNTIFS($B$5:$B$204,$A226))</f>
        <v/>
      </c>
      <c r="C226" s="13">
        <f>IF($A226="","",SUMIFS($C$5:$C$204,$B$5:$B$204,$A226))</f>
        <v/>
      </c>
      <c r="D226" s="11">
        <f>IF($A226="","",SUMIFS($D$5:$D$204,$B$5:$B$204,$A226))</f>
        <v/>
      </c>
      <c r="E226" s="11">
        <f>IF($A226="","",SUMIFS($E$5:$E$204,$B$5:$B$204,$A226))</f>
        <v/>
      </c>
      <c r="F226" s="13">
        <f>IF($A226="","",COUNTIFS($B$5:$B$204,$A226,$G$5:$G$204,"Yes"))</f>
        <v/>
      </c>
      <c r="G226" s="14">
        <f>IF($A226="","",IFERROR($F226/$B226,0))</f>
        <v/>
      </c>
      <c r="H226" s="11">
        <f>IF($A226="","",IFERROR($D226/$B226,0))</f>
        <v/>
      </c>
    </row>
    <row r="227">
      <c r="A227" s="7" t="n"/>
      <c r="B227" s="13">
        <f>IF($A227="","",COUNTIFS($B$5:$B$204,$A227))</f>
        <v/>
      </c>
      <c r="C227" s="13">
        <f>IF($A227="","",SUMIFS($C$5:$C$204,$B$5:$B$204,$A227))</f>
        <v/>
      </c>
      <c r="D227" s="11">
        <f>IF($A227="","",SUMIFS($D$5:$D$204,$B$5:$B$204,$A227))</f>
        <v/>
      </c>
      <c r="E227" s="11">
        <f>IF($A227="","",SUMIFS($E$5:$E$204,$B$5:$B$204,$A227))</f>
        <v/>
      </c>
      <c r="F227" s="13">
        <f>IF($A227="","",COUNTIFS($B$5:$B$204,$A227,$G$5:$G$204,"Yes"))</f>
        <v/>
      </c>
      <c r="G227" s="14">
        <f>IF($A227="","",IFERROR($F227/$B227,0))</f>
        <v/>
      </c>
      <c r="H227" s="11">
        <f>IF($A227="","",IFERROR($D227/$B227,0))</f>
        <v/>
      </c>
    </row>
    <row r="228">
      <c r="A228" s="7" t="n"/>
      <c r="B228" s="13">
        <f>IF($A228="","",COUNTIFS($B$5:$B$204,$A228))</f>
        <v/>
      </c>
      <c r="C228" s="13">
        <f>IF($A228="","",SUMIFS($C$5:$C$204,$B$5:$B$204,$A228))</f>
        <v/>
      </c>
      <c r="D228" s="11">
        <f>IF($A228="","",SUMIFS($D$5:$D$204,$B$5:$B$204,$A228))</f>
        <v/>
      </c>
      <c r="E228" s="11">
        <f>IF($A228="","",SUMIFS($E$5:$E$204,$B$5:$B$204,$A228))</f>
        <v/>
      </c>
      <c r="F228" s="13">
        <f>IF($A228="","",COUNTIFS($B$5:$B$204,$A228,$G$5:$G$204,"Yes"))</f>
        <v/>
      </c>
      <c r="G228" s="14">
        <f>IF($A228="","",IFERROR($F228/$B228,0))</f>
        <v/>
      </c>
      <c r="H228" s="11">
        <f>IF($A228="","",IFERROR($D228/$B228,0))</f>
        <v/>
      </c>
    </row>
    <row r="229">
      <c r="A229" s="7" t="n"/>
      <c r="B229" s="13">
        <f>IF($A229="","",COUNTIFS($B$5:$B$204,$A229))</f>
        <v/>
      </c>
      <c r="C229" s="13">
        <f>IF($A229="","",SUMIFS($C$5:$C$204,$B$5:$B$204,$A229))</f>
        <v/>
      </c>
      <c r="D229" s="11">
        <f>IF($A229="","",SUMIFS($D$5:$D$204,$B$5:$B$204,$A229))</f>
        <v/>
      </c>
      <c r="E229" s="11">
        <f>IF($A229="","",SUMIFS($E$5:$E$204,$B$5:$B$204,$A229))</f>
        <v/>
      </c>
      <c r="F229" s="13">
        <f>IF($A229="","",COUNTIFS($B$5:$B$204,$A229,$G$5:$G$204,"Yes"))</f>
        <v/>
      </c>
      <c r="G229" s="14">
        <f>IF($A229="","",IFERROR($F229/$B229,0))</f>
        <v/>
      </c>
      <c r="H229" s="11">
        <f>IF($A229="","",IFERROR($D229/$B229,0))</f>
        <v/>
      </c>
    </row>
    <row r="230">
      <c r="A230" s="7" t="n"/>
      <c r="B230" s="13">
        <f>IF($A230="","",COUNTIFS($B$5:$B$204,$A230))</f>
        <v/>
      </c>
      <c r="C230" s="13">
        <f>IF($A230="","",SUMIFS($C$5:$C$204,$B$5:$B$204,$A230))</f>
        <v/>
      </c>
      <c r="D230" s="11">
        <f>IF($A230="","",SUMIFS($D$5:$D$204,$B$5:$B$204,$A230))</f>
        <v/>
      </c>
      <c r="E230" s="11">
        <f>IF($A230="","",SUMIFS($E$5:$E$204,$B$5:$B$204,$A230))</f>
        <v/>
      </c>
      <c r="F230" s="13">
        <f>IF($A230="","",COUNTIFS($B$5:$B$204,$A230,$G$5:$G$204,"Yes"))</f>
        <v/>
      </c>
      <c r="G230" s="14">
        <f>IF($A230="","",IFERROR($F230/$B230,0))</f>
        <v/>
      </c>
      <c r="H230" s="11">
        <f>IF($A230="","",IFERROR($D230/$B230,0))</f>
        <v/>
      </c>
    </row>
    <row r="231">
      <c r="A231" s="7" t="n"/>
      <c r="B231" s="13">
        <f>IF($A231="","",COUNTIFS($B$5:$B$204,$A231))</f>
        <v/>
      </c>
      <c r="C231" s="13">
        <f>IF($A231="","",SUMIFS($C$5:$C$204,$B$5:$B$204,$A231))</f>
        <v/>
      </c>
      <c r="D231" s="11">
        <f>IF($A231="","",SUMIFS($D$5:$D$204,$B$5:$B$204,$A231))</f>
        <v/>
      </c>
      <c r="E231" s="11">
        <f>IF($A231="","",SUMIFS($E$5:$E$204,$B$5:$B$204,$A231))</f>
        <v/>
      </c>
      <c r="F231" s="13">
        <f>IF($A231="","",COUNTIFS($B$5:$B$204,$A231,$G$5:$G$204,"Yes"))</f>
        <v/>
      </c>
      <c r="G231" s="14">
        <f>IF($A231="","",IFERROR($F231/$B231,0))</f>
        <v/>
      </c>
      <c r="H231" s="11">
        <f>IF($A231="","",IFERROR($D231/$B231,0))</f>
        <v/>
      </c>
    </row>
    <row r="232">
      <c r="A232" s="7" t="n"/>
      <c r="B232" s="13">
        <f>IF($A232="","",COUNTIFS($B$5:$B$204,$A232))</f>
        <v/>
      </c>
      <c r="C232" s="13">
        <f>IF($A232="","",SUMIFS($C$5:$C$204,$B$5:$B$204,$A232))</f>
        <v/>
      </c>
      <c r="D232" s="11">
        <f>IF($A232="","",SUMIFS($D$5:$D$204,$B$5:$B$204,$A232))</f>
        <v/>
      </c>
      <c r="E232" s="11">
        <f>IF($A232="","",SUMIFS($E$5:$E$204,$B$5:$B$204,$A232))</f>
        <v/>
      </c>
      <c r="F232" s="13">
        <f>IF($A232="","",COUNTIFS($B$5:$B$204,$A232,$G$5:$G$204,"Yes"))</f>
        <v/>
      </c>
      <c r="G232" s="14">
        <f>IF($A232="","",IFERROR($F232/$B232,0))</f>
        <v/>
      </c>
      <c r="H232" s="11">
        <f>IF($A232="","",IFERROR($D232/$B232,0))</f>
        <v/>
      </c>
    </row>
    <row r="233">
      <c r="A233" s="7" t="n"/>
      <c r="B233" s="13">
        <f>IF($A233="","",COUNTIFS($B$5:$B$204,$A233))</f>
        <v/>
      </c>
      <c r="C233" s="13">
        <f>IF($A233="","",SUMIFS($C$5:$C$204,$B$5:$B$204,$A233))</f>
        <v/>
      </c>
      <c r="D233" s="11">
        <f>IF($A233="","",SUMIFS($D$5:$D$204,$B$5:$B$204,$A233))</f>
        <v/>
      </c>
      <c r="E233" s="11">
        <f>IF($A233="","",SUMIFS($E$5:$E$204,$B$5:$B$204,$A233))</f>
        <v/>
      </c>
      <c r="F233" s="13">
        <f>IF($A233="","",COUNTIFS($B$5:$B$204,$A233,$G$5:$G$204,"Yes"))</f>
        <v/>
      </c>
      <c r="G233" s="14">
        <f>IF($A233="","",IFERROR($F233/$B233,0))</f>
        <v/>
      </c>
      <c r="H233" s="11">
        <f>IF($A233="","",IFERROR($D233/$B233,0))</f>
        <v/>
      </c>
    </row>
    <row r="234">
      <c r="A234" s="7" t="n"/>
      <c r="B234" s="13">
        <f>IF($A234="","",COUNTIFS($B$5:$B$204,$A234))</f>
        <v/>
      </c>
      <c r="C234" s="13">
        <f>IF($A234="","",SUMIFS($C$5:$C$204,$B$5:$B$204,$A234))</f>
        <v/>
      </c>
      <c r="D234" s="11">
        <f>IF($A234="","",SUMIFS($D$5:$D$204,$B$5:$B$204,$A234))</f>
        <v/>
      </c>
      <c r="E234" s="11">
        <f>IF($A234="","",SUMIFS($E$5:$E$204,$B$5:$B$204,$A234))</f>
        <v/>
      </c>
      <c r="F234" s="13">
        <f>IF($A234="","",COUNTIFS($B$5:$B$204,$A234,$G$5:$G$204,"Yes"))</f>
        <v/>
      </c>
      <c r="G234" s="14">
        <f>IF($A234="","",IFERROR($F234/$B234,0))</f>
        <v/>
      </c>
      <c r="H234" s="11">
        <f>IF($A234="","",IFERROR($D234/$B234,0))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6"/>
  <sheetViews>
    <sheetView workbookViewId="0">
      <pane ySplit="2" topLeftCell="A3" activePane="bottomLeft" state="frozen"/>
      <selection pane="bottomLeft" activeCell="A1" sqref="A1"/>
    </sheetView>
  </sheetViews>
  <sheetFormatPr baseColWidth="8" defaultRowHeight="15"/>
  <cols>
    <col width="26" customWidth="1" min="1" max="1"/>
    <col width="11" customWidth="1" min="2" max="2"/>
    <col width="14" customWidth="1" min="3" max="3"/>
    <col width="14" customWidth="1" min="4" max="4"/>
    <col width="15" customWidth="1" min="5" max="5"/>
    <col width="11" customWidth="1" min="6" max="6"/>
    <col width="13" customWidth="1" min="7" max="7"/>
    <col width="15" customWidth="1" min="8" max="8"/>
  </cols>
  <sheetData>
    <row r="1">
      <c r="A1" s="1" t="inlineStr">
        <is>
          <t>E-commerce dashboard</t>
        </is>
      </c>
    </row>
    <row r="2">
      <c r="A2" s="2" t="inlineStr">
        <is>
          <t>Set the two dates. Everything reads Orders through that window.</t>
        </is>
      </c>
    </row>
    <row r="3">
      <c r="A3" s="3" t="inlineStr">
        <is>
          <t>Period</t>
        </is>
      </c>
    </row>
    <row r="4">
      <c r="A4" s="15" t="inlineStr">
        <is>
          <t>From date</t>
        </is>
      </c>
      <c r="C4" s="8" t="n">
        <v>46204</v>
      </c>
    </row>
    <row r="5">
      <c r="A5" s="15" t="inlineStr">
        <is>
          <t>To date</t>
        </is>
      </c>
      <c r="C5" s="8" t="n">
        <v>46234</v>
      </c>
    </row>
    <row r="7">
      <c r="A7" s="6" t="inlineStr">
        <is>
          <t>Headline</t>
        </is>
      </c>
      <c r="B7" s="6" t="inlineStr">
        <is>
          <t>Value</t>
        </is>
      </c>
      <c r="C7" s="6" t="inlineStr"/>
      <c r="D7" s="6" t="inlineStr"/>
      <c r="E7" s="6" t="inlineStr"/>
      <c r="F7" s="6" t="inlineStr"/>
      <c r="G7" s="6" t="inlineStr"/>
      <c r="H7" s="6" t="inlineStr"/>
    </row>
    <row r="8">
      <c r="A8" s="15" t="inlineStr">
        <is>
          <t>Order lines</t>
        </is>
      </c>
      <c r="B8" s="16">
        <f>COUNTIFS(Orders!$B$5:$B$204,"&gt;="&amp;$C$4,Orders!$B$5:$B$204,"&lt;="&amp;$C$5)</f>
        <v/>
      </c>
    </row>
    <row r="9">
      <c r="A9" s="15" t="inlineStr">
        <is>
          <t>Gross</t>
        </is>
      </c>
      <c r="B9" s="17">
        <f>SUMIFS(Orders!$G$5:$G$204,Orders!$B$5:$B$204,"&gt;="&amp;$C$4,Orders!$B$5:$B$204,"&lt;="&amp;$C$5)</f>
        <v/>
      </c>
    </row>
    <row r="10">
      <c r="A10" s="15" t="inlineStr">
        <is>
          <t>Net after fees and ship</t>
        </is>
      </c>
      <c r="B10" s="17">
        <f>SUMIFS(Orders!$K$5:$K$204,Orders!$B$5:$B$204,"&gt;="&amp;$C$4,Orders!$B$5:$B$204,"&lt;="&amp;$C$5)</f>
        <v/>
      </c>
    </row>
    <row r="11">
      <c r="A11" s="15" t="inlineStr">
        <is>
          <t>Cost of goods</t>
        </is>
      </c>
      <c r="B11" s="17">
        <f>SUMIFS(Orders!$M$5:$M$204,Orders!$B$5:$B$204,"&gt;="&amp;$C$4,Orders!$B$5:$B$204,"&lt;="&amp;$C$5)</f>
        <v/>
      </c>
    </row>
    <row r="12">
      <c r="A12" s="15" t="inlineStr">
        <is>
          <t>Contribution</t>
        </is>
      </c>
      <c r="B12" s="17">
        <f>SUMIFS(Orders!$N$5:$N$204,Orders!$B$5:$B$204,"&gt;="&amp;$C$4,Orders!$B$5:$B$204,"&lt;="&amp;$C$5)</f>
        <v/>
      </c>
    </row>
    <row r="13">
      <c r="A13" s="15" t="inlineStr">
        <is>
          <t>Contribution margin</t>
        </is>
      </c>
      <c r="B13" s="18">
        <f>IFERROR($B12/$B9,0)</f>
        <v/>
      </c>
    </row>
    <row r="14">
      <c r="A14" s="15" t="inlineStr">
        <is>
          <t>Returned lines</t>
        </is>
      </c>
      <c r="B14" s="16">
        <f>COUNTIFS(Orders!$B$5:$B$204,"&gt;="&amp;$C$4,Orders!$B$5:$B$204,"&lt;="&amp;$C$5,Orders!$J$5:$J$204,"Yes")</f>
        <v/>
      </c>
    </row>
    <row r="15">
      <c r="A15" s="15" t="inlineStr">
        <is>
          <t>Return rate</t>
        </is>
      </c>
      <c r="B15" s="18">
        <f>IFERROR($B14/$B8,0)</f>
        <v/>
      </c>
    </row>
    <row r="16">
      <c r="A16" s="15" t="inlineStr">
        <is>
          <t>Lost to returns</t>
        </is>
      </c>
      <c r="B16" s="17">
        <f>-SUMIFS(Orders!$K$5:$K$204,Orders!$B$5:$B$204,"&gt;="&amp;$C$4,Orders!$B$5:$B$204,"&lt;="&amp;$C$5,Orders!$J$5:$J$204,"Yes")</f>
        <v/>
      </c>
    </row>
    <row r="17">
      <c r="A17" s="15" t="inlineStr">
        <is>
          <t>Average order value</t>
        </is>
      </c>
      <c r="B17" s="17">
        <f>IFERROR($B9/$B8,0)</f>
        <v/>
      </c>
    </row>
    <row r="18">
      <c r="A18" s="15" t="inlineStr">
        <is>
          <t>Contribution per line</t>
        </is>
      </c>
      <c r="B18" s="17">
        <f>IFERROR($B12/$B8,0)</f>
        <v/>
      </c>
    </row>
    <row r="21">
      <c r="A21" s="6" t="inlineStr">
        <is>
          <t>SKU</t>
        </is>
      </c>
      <c r="B21" s="6" t="inlineStr">
        <is>
          <t>Lines</t>
        </is>
      </c>
      <c r="C21" s="6" t="inlineStr">
        <is>
          <t>Gross</t>
        </is>
      </c>
      <c r="D21" s="6" t="inlineStr">
        <is>
          <t>Net</t>
        </is>
      </c>
      <c r="E21" s="6" t="inlineStr">
        <is>
          <t>Contribution</t>
        </is>
      </c>
      <c r="F21" s="6" t="inlineStr">
        <is>
          <t>Returns</t>
        </is>
      </c>
      <c r="G21" s="6" t="inlineStr">
        <is>
          <t>Return rate</t>
        </is>
      </c>
      <c r="H21" s="6" t="inlineStr">
        <is>
          <t>Avg net per line</t>
        </is>
      </c>
    </row>
    <row r="22">
      <c r="A22" s="12">
        <f>IF(SKUs!$A5="","",SKUs!$A5)</f>
        <v/>
      </c>
      <c r="B22" s="13">
        <f>IF($A22="","",COUNTIFS(Orders!$B$5:$B$204,"&gt;="&amp;$C$4,Orders!$B$5:$B$204,"&lt;="&amp;$C$5,Orders!$E$5:$E$204,$A22))</f>
        <v/>
      </c>
      <c r="C22" s="11">
        <f>IF($A22="","",SUMIFS(Orders!$G$5:$G$204,Orders!$B$5:$B$204,"&gt;="&amp;$C$4,Orders!$B$5:$B$204,"&lt;="&amp;$C$5,Orders!$E$5:$E$204,$A22))</f>
        <v/>
      </c>
      <c r="D22" s="11">
        <f>IF($A22="","",SUMIFS(Orders!$K$5:$K$204,Orders!$B$5:$B$204,"&gt;="&amp;$C$4,Orders!$B$5:$B$204,"&lt;="&amp;$C$5,Orders!$E$5:$E$204,$A22))</f>
        <v/>
      </c>
      <c r="E22" s="11">
        <f>IF($A22="","",SUMIFS(Orders!$N$5:$N$204,Orders!$B$5:$B$204,"&gt;="&amp;$C$4,Orders!$B$5:$B$204,"&lt;="&amp;$C$5,Orders!$E$5:$E$204,$A22))</f>
        <v/>
      </c>
      <c r="F22" s="13">
        <f>IF($A22="","",COUNTIFS(Orders!$B$5:$B$204,"&gt;="&amp;$C$4,Orders!$B$5:$B$204,"&lt;="&amp;$C$5,Orders!$E$5:$E$204,$A22,Orders!$J$5:$J$204,"Yes"))</f>
        <v/>
      </c>
      <c r="G22" s="14">
        <f>IF($A22="","",IFERROR($F22/$B22,0))</f>
        <v/>
      </c>
      <c r="H22" s="11">
        <f>IF($A22="","",IFERROR($D22/$B22,0))</f>
        <v/>
      </c>
    </row>
    <row r="23">
      <c r="A23" s="12">
        <f>IF(SKUs!$A6="","",SKUs!$A6)</f>
        <v/>
      </c>
      <c r="B23" s="13">
        <f>IF($A23="","",COUNTIFS(Orders!$B$5:$B$204,"&gt;="&amp;$C$4,Orders!$B$5:$B$204,"&lt;="&amp;$C$5,Orders!$E$5:$E$204,$A23))</f>
        <v/>
      </c>
      <c r="C23" s="11">
        <f>IF($A23="","",SUMIFS(Orders!$G$5:$G$204,Orders!$B$5:$B$204,"&gt;="&amp;$C$4,Orders!$B$5:$B$204,"&lt;="&amp;$C$5,Orders!$E$5:$E$204,$A23))</f>
        <v/>
      </c>
      <c r="D23" s="11">
        <f>IF($A23="","",SUMIFS(Orders!$K$5:$K$204,Orders!$B$5:$B$204,"&gt;="&amp;$C$4,Orders!$B$5:$B$204,"&lt;="&amp;$C$5,Orders!$E$5:$E$204,$A23))</f>
        <v/>
      </c>
      <c r="E23" s="11">
        <f>IF($A23="","",SUMIFS(Orders!$N$5:$N$204,Orders!$B$5:$B$204,"&gt;="&amp;$C$4,Orders!$B$5:$B$204,"&lt;="&amp;$C$5,Orders!$E$5:$E$204,$A23))</f>
        <v/>
      </c>
      <c r="F23" s="13">
        <f>IF($A23="","",COUNTIFS(Orders!$B$5:$B$204,"&gt;="&amp;$C$4,Orders!$B$5:$B$204,"&lt;="&amp;$C$5,Orders!$E$5:$E$204,$A23,Orders!$J$5:$J$204,"Yes"))</f>
        <v/>
      </c>
      <c r="G23" s="14">
        <f>IF($A23="","",IFERROR($F23/$B23,0))</f>
        <v/>
      </c>
      <c r="H23" s="11">
        <f>IF($A23="","",IFERROR($D23/$B23,0))</f>
        <v/>
      </c>
    </row>
    <row r="24">
      <c r="A24" s="12">
        <f>IF(SKUs!$A7="","",SKUs!$A7)</f>
        <v/>
      </c>
      <c r="B24" s="13">
        <f>IF($A24="","",COUNTIFS(Orders!$B$5:$B$204,"&gt;="&amp;$C$4,Orders!$B$5:$B$204,"&lt;="&amp;$C$5,Orders!$E$5:$E$204,$A24))</f>
        <v/>
      </c>
      <c r="C24" s="11">
        <f>IF($A24="","",SUMIFS(Orders!$G$5:$G$204,Orders!$B$5:$B$204,"&gt;="&amp;$C$4,Orders!$B$5:$B$204,"&lt;="&amp;$C$5,Orders!$E$5:$E$204,$A24))</f>
        <v/>
      </c>
      <c r="D24" s="11">
        <f>IF($A24="","",SUMIFS(Orders!$K$5:$K$204,Orders!$B$5:$B$204,"&gt;="&amp;$C$4,Orders!$B$5:$B$204,"&lt;="&amp;$C$5,Orders!$E$5:$E$204,$A24))</f>
        <v/>
      </c>
      <c r="E24" s="11">
        <f>IF($A24="","",SUMIFS(Orders!$N$5:$N$204,Orders!$B$5:$B$204,"&gt;="&amp;$C$4,Orders!$B$5:$B$204,"&lt;="&amp;$C$5,Orders!$E$5:$E$204,$A24))</f>
        <v/>
      </c>
      <c r="F24" s="13">
        <f>IF($A24="","",COUNTIFS(Orders!$B$5:$B$204,"&gt;="&amp;$C$4,Orders!$B$5:$B$204,"&lt;="&amp;$C$5,Orders!$E$5:$E$204,$A24,Orders!$J$5:$J$204,"Yes"))</f>
        <v/>
      </c>
      <c r="G24" s="14">
        <f>IF($A24="","",IFERROR($F24/$B24,0))</f>
        <v/>
      </c>
      <c r="H24" s="11">
        <f>IF($A24="","",IFERROR($D24/$B24,0))</f>
        <v/>
      </c>
    </row>
    <row r="25">
      <c r="A25" s="12">
        <f>IF(SKUs!$A8="","",SKUs!$A8)</f>
        <v/>
      </c>
      <c r="B25" s="13">
        <f>IF($A25="","",COUNTIFS(Orders!$B$5:$B$204,"&gt;="&amp;$C$4,Orders!$B$5:$B$204,"&lt;="&amp;$C$5,Orders!$E$5:$E$204,$A25))</f>
        <v/>
      </c>
      <c r="C25" s="11">
        <f>IF($A25="","",SUMIFS(Orders!$G$5:$G$204,Orders!$B$5:$B$204,"&gt;="&amp;$C$4,Orders!$B$5:$B$204,"&lt;="&amp;$C$5,Orders!$E$5:$E$204,$A25))</f>
        <v/>
      </c>
      <c r="D25" s="11">
        <f>IF($A25="","",SUMIFS(Orders!$K$5:$K$204,Orders!$B$5:$B$204,"&gt;="&amp;$C$4,Orders!$B$5:$B$204,"&lt;="&amp;$C$5,Orders!$E$5:$E$204,$A25))</f>
        <v/>
      </c>
      <c r="E25" s="11">
        <f>IF($A25="","",SUMIFS(Orders!$N$5:$N$204,Orders!$B$5:$B$204,"&gt;="&amp;$C$4,Orders!$B$5:$B$204,"&lt;="&amp;$C$5,Orders!$E$5:$E$204,$A25))</f>
        <v/>
      </c>
      <c r="F25" s="13">
        <f>IF($A25="","",COUNTIFS(Orders!$B$5:$B$204,"&gt;="&amp;$C$4,Orders!$B$5:$B$204,"&lt;="&amp;$C$5,Orders!$E$5:$E$204,$A25,Orders!$J$5:$J$204,"Yes"))</f>
        <v/>
      </c>
      <c r="G25" s="14">
        <f>IF($A25="","",IFERROR($F25/$B25,0))</f>
        <v/>
      </c>
      <c r="H25" s="11">
        <f>IF($A25="","",IFERROR($D25/$B25,0))</f>
        <v/>
      </c>
    </row>
    <row r="26">
      <c r="A26" s="12">
        <f>IF(SKUs!$A9="","",SKUs!$A9)</f>
        <v/>
      </c>
      <c r="B26" s="13">
        <f>IF($A26="","",COUNTIFS(Orders!$B$5:$B$204,"&gt;="&amp;$C$4,Orders!$B$5:$B$204,"&lt;="&amp;$C$5,Orders!$E$5:$E$204,$A26))</f>
        <v/>
      </c>
      <c r="C26" s="11">
        <f>IF($A26="","",SUMIFS(Orders!$G$5:$G$204,Orders!$B$5:$B$204,"&gt;="&amp;$C$4,Orders!$B$5:$B$204,"&lt;="&amp;$C$5,Orders!$E$5:$E$204,$A26))</f>
        <v/>
      </c>
      <c r="D26" s="11">
        <f>IF($A26="","",SUMIFS(Orders!$K$5:$K$204,Orders!$B$5:$B$204,"&gt;="&amp;$C$4,Orders!$B$5:$B$204,"&lt;="&amp;$C$5,Orders!$E$5:$E$204,$A26))</f>
        <v/>
      </c>
      <c r="E26" s="11">
        <f>IF($A26="","",SUMIFS(Orders!$N$5:$N$204,Orders!$B$5:$B$204,"&gt;="&amp;$C$4,Orders!$B$5:$B$204,"&lt;="&amp;$C$5,Orders!$E$5:$E$204,$A26))</f>
        <v/>
      </c>
      <c r="F26" s="13">
        <f>IF($A26="","",COUNTIFS(Orders!$B$5:$B$204,"&gt;="&amp;$C$4,Orders!$B$5:$B$204,"&lt;="&amp;$C$5,Orders!$E$5:$E$204,$A26,Orders!$J$5:$J$204,"Yes"))</f>
        <v/>
      </c>
      <c r="G26" s="14">
        <f>IF($A26="","",IFERROR($F26/$B26,0))</f>
        <v/>
      </c>
      <c r="H26" s="11">
        <f>IF($A26="","",IFERROR($D26/$B26,0))</f>
        <v/>
      </c>
    </row>
    <row r="27">
      <c r="A27" s="12">
        <f>IF(SKUs!$A10="","",SKUs!$A10)</f>
        <v/>
      </c>
      <c r="B27" s="13">
        <f>IF($A27="","",COUNTIFS(Orders!$B$5:$B$204,"&gt;="&amp;$C$4,Orders!$B$5:$B$204,"&lt;="&amp;$C$5,Orders!$E$5:$E$204,$A27))</f>
        <v/>
      </c>
      <c r="C27" s="11">
        <f>IF($A27="","",SUMIFS(Orders!$G$5:$G$204,Orders!$B$5:$B$204,"&gt;="&amp;$C$4,Orders!$B$5:$B$204,"&lt;="&amp;$C$5,Orders!$E$5:$E$204,$A27))</f>
        <v/>
      </c>
      <c r="D27" s="11">
        <f>IF($A27="","",SUMIFS(Orders!$K$5:$K$204,Orders!$B$5:$B$204,"&gt;="&amp;$C$4,Orders!$B$5:$B$204,"&lt;="&amp;$C$5,Orders!$E$5:$E$204,$A27))</f>
        <v/>
      </c>
      <c r="E27" s="11">
        <f>IF($A27="","",SUMIFS(Orders!$N$5:$N$204,Orders!$B$5:$B$204,"&gt;="&amp;$C$4,Orders!$B$5:$B$204,"&lt;="&amp;$C$5,Orders!$E$5:$E$204,$A27))</f>
        <v/>
      </c>
      <c r="F27" s="13">
        <f>IF($A27="","",COUNTIFS(Orders!$B$5:$B$204,"&gt;="&amp;$C$4,Orders!$B$5:$B$204,"&lt;="&amp;$C$5,Orders!$E$5:$E$204,$A27,Orders!$J$5:$J$204,"Yes"))</f>
        <v/>
      </c>
      <c r="G27" s="14">
        <f>IF($A27="","",IFERROR($F27/$B27,0))</f>
        <v/>
      </c>
      <c r="H27" s="11">
        <f>IF($A27="","",IFERROR($D27/$B27,0))</f>
        <v/>
      </c>
    </row>
    <row r="28">
      <c r="A28" s="12">
        <f>IF(SKUs!$A11="","",SKUs!$A11)</f>
        <v/>
      </c>
      <c r="B28" s="13">
        <f>IF($A28="","",COUNTIFS(Orders!$B$5:$B$204,"&gt;="&amp;$C$4,Orders!$B$5:$B$204,"&lt;="&amp;$C$5,Orders!$E$5:$E$204,$A28))</f>
        <v/>
      </c>
      <c r="C28" s="11">
        <f>IF($A28="","",SUMIFS(Orders!$G$5:$G$204,Orders!$B$5:$B$204,"&gt;="&amp;$C$4,Orders!$B$5:$B$204,"&lt;="&amp;$C$5,Orders!$E$5:$E$204,$A28))</f>
        <v/>
      </c>
      <c r="D28" s="11">
        <f>IF($A28="","",SUMIFS(Orders!$K$5:$K$204,Orders!$B$5:$B$204,"&gt;="&amp;$C$4,Orders!$B$5:$B$204,"&lt;="&amp;$C$5,Orders!$E$5:$E$204,$A28))</f>
        <v/>
      </c>
      <c r="E28" s="11">
        <f>IF($A28="","",SUMIFS(Orders!$N$5:$N$204,Orders!$B$5:$B$204,"&gt;="&amp;$C$4,Orders!$B$5:$B$204,"&lt;="&amp;$C$5,Orders!$E$5:$E$204,$A28))</f>
        <v/>
      </c>
      <c r="F28" s="13">
        <f>IF($A28="","",COUNTIFS(Orders!$B$5:$B$204,"&gt;="&amp;$C$4,Orders!$B$5:$B$204,"&lt;="&amp;$C$5,Orders!$E$5:$E$204,$A28,Orders!$J$5:$J$204,"Yes"))</f>
        <v/>
      </c>
      <c r="G28" s="14">
        <f>IF($A28="","",IFERROR($F28/$B28,0))</f>
        <v/>
      </c>
      <c r="H28" s="11">
        <f>IF($A28="","",IFERROR($D28/$B28,0))</f>
        <v/>
      </c>
    </row>
    <row r="29">
      <c r="A29" s="12">
        <f>IF(SKUs!$A12="","",SKUs!$A12)</f>
        <v/>
      </c>
      <c r="B29" s="13">
        <f>IF($A29="","",COUNTIFS(Orders!$B$5:$B$204,"&gt;="&amp;$C$4,Orders!$B$5:$B$204,"&lt;="&amp;$C$5,Orders!$E$5:$E$204,$A29))</f>
        <v/>
      </c>
      <c r="C29" s="11">
        <f>IF($A29="","",SUMIFS(Orders!$G$5:$G$204,Orders!$B$5:$B$204,"&gt;="&amp;$C$4,Orders!$B$5:$B$204,"&lt;="&amp;$C$5,Orders!$E$5:$E$204,$A29))</f>
        <v/>
      </c>
      <c r="D29" s="11">
        <f>IF($A29="","",SUMIFS(Orders!$K$5:$K$204,Orders!$B$5:$B$204,"&gt;="&amp;$C$4,Orders!$B$5:$B$204,"&lt;="&amp;$C$5,Orders!$E$5:$E$204,$A29))</f>
        <v/>
      </c>
      <c r="E29" s="11">
        <f>IF($A29="","",SUMIFS(Orders!$N$5:$N$204,Orders!$B$5:$B$204,"&gt;="&amp;$C$4,Orders!$B$5:$B$204,"&lt;="&amp;$C$5,Orders!$E$5:$E$204,$A29))</f>
        <v/>
      </c>
      <c r="F29" s="13">
        <f>IF($A29="","",COUNTIFS(Orders!$B$5:$B$204,"&gt;="&amp;$C$4,Orders!$B$5:$B$204,"&lt;="&amp;$C$5,Orders!$E$5:$E$204,$A29,Orders!$J$5:$J$204,"Yes"))</f>
        <v/>
      </c>
      <c r="G29" s="14">
        <f>IF($A29="","",IFERROR($F29/$B29,0))</f>
        <v/>
      </c>
      <c r="H29" s="11">
        <f>IF($A29="","",IFERROR($D29/$B29,0))</f>
        <v/>
      </c>
    </row>
    <row r="30">
      <c r="A30" s="12">
        <f>IF(SKUs!$A13="","",SKUs!$A13)</f>
        <v/>
      </c>
      <c r="B30" s="13">
        <f>IF($A30="","",COUNTIFS(Orders!$B$5:$B$204,"&gt;="&amp;$C$4,Orders!$B$5:$B$204,"&lt;="&amp;$C$5,Orders!$E$5:$E$204,$A30))</f>
        <v/>
      </c>
      <c r="C30" s="11">
        <f>IF($A30="","",SUMIFS(Orders!$G$5:$G$204,Orders!$B$5:$B$204,"&gt;="&amp;$C$4,Orders!$B$5:$B$204,"&lt;="&amp;$C$5,Orders!$E$5:$E$204,$A30))</f>
        <v/>
      </c>
      <c r="D30" s="11">
        <f>IF($A30="","",SUMIFS(Orders!$K$5:$K$204,Orders!$B$5:$B$204,"&gt;="&amp;$C$4,Orders!$B$5:$B$204,"&lt;="&amp;$C$5,Orders!$E$5:$E$204,$A30))</f>
        <v/>
      </c>
      <c r="E30" s="11">
        <f>IF($A30="","",SUMIFS(Orders!$N$5:$N$204,Orders!$B$5:$B$204,"&gt;="&amp;$C$4,Orders!$B$5:$B$204,"&lt;="&amp;$C$5,Orders!$E$5:$E$204,$A30))</f>
        <v/>
      </c>
      <c r="F30" s="13">
        <f>IF($A30="","",COUNTIFS(Orders!$B$5:$B$204,"&gt;="&amp;$C$4,Orders!$B$5:$B$204,"&lt;="&amp;$C$5,Orders!$E$5:$E$204,$A30,Orders!$J$5:$J$204,"Yes"))</f>
        <v/>
      </c>
      <c r="G30" s="14">
        <f>IF($A30="","",IFERROR($F30/$B30,0))</f>
        <v/>
      </c>
      <c r="H30" s="11">
        <f>IF($A30="","",IFERROR($D30/$B30,0))</f>
        <v/>
      </c>
    </row>
    <row r="31">
      <c r="A31" s="12">
        <f>IF(SKUs!$A14="","",SKUs!$A14)</f>
        <v/>
      </c>
      <c r="B31" s="13">
        <f>IF($A31="","",COUNTIFS(Orders!$B$5:$B$204,"&gt;="&amp;$C$4,Orders!$B$5:$B$204,"&lt;="&amp;$C$5,Orders!$E$5:$E$204,$A31))</f>
        <v/>
      </c>
      <c r="C31" s="11">
        <f>IF($A31="","",SUMIFS(Orders!$G$5:$G$204,Orders!$B$5:$B$204,"&gt;="&amp;$C$4,Orders!$B$5:$B$204,"&lt;="&amp;$C$5,Orders!$E$5:$E$204,$A31))</f>
        <v/>
      </c>
      <c r="D31" s="11">
        <f>IF($A31="","",SUMIFS(Orders!$K$5:$K$204,Orders!$B$5:$B$204,"&gt;="&amp;$C$4,Orders!$B$5:$B$204,"&lt;="&amp;$C$5,Orders!$E$5:$E$204,$A31))</f>
        <v/>
      </c>
      <c r="E31" s="11">
        <f>IF($A31="","",SUMIFS(Orders!$N$5:$N$204,Orders!$B$5:$B$204,"&gt;="&amp;$C$4,Orders!$B$5:$B$204,"&lt;="&amp;$C$5,Orders!$E$5:$E$204,$A31))</f>
        <v/>
      </c>
      <c r="F31" s="13">
        <f>IF($A31="","",COUNTIFS(Orders!$B$5:$B$204,"&gt;="&amp;$C$4,Orders!$B$5:$B$204,"&lt;="&amp;$C$5,Orders!$E$5:$E$204,$A31,Orders!$J$5:$J$204,"Yes"))</f>
        <v/>
      </c>
      <c r="G31" s="14">
        <f>IF($A31="","",IFERROR($F31/$B31,0))</f>
        <v/>
      </c>
      <c r="H31" s="11">
        <f>IF($A31="","",IFERROR($D31/$B31,0))</f>
        <v/>
      </c>
    </row>
    <row r="32">
      <c r="A32" s="12">
        <f>IF(SKUs!$A15="","",SKUs!$A15)</f>
        <v/>
      </c>
      <c r="B32" s="13">
        <f>IF($A32="","",COUNTIFS(Orders!$B$5:$B$204,"&gt;="&amp;$C$4,Orders!$B$5:$B$204,"&lt;="&amp;$C$5,Orders!$E$5:$E$204,$A32))</f>
        <v/>
      </c>
      <c r="C32" s="11">
        <f>IF($A32="","",SUMIFS(Orders!$G$5:$G$204,Orders!$B$5:$B$204,"&gt;="&amp;$C$4,Orders!$B$5:$B$204,"&lt;="&amp;$C$5,Orders!$E$5:$E$204,$A32))</f>
        <v/>
      </c>
      <c r="D32" s="11">
        <f>IF($A32="","",SUMIFS(Orders!$K$5:$K$204,Orders!$B$5:$B$204,"&gt;="&amp;$C$4,Orders!$B$5:$B$204,"&lt;="&amp;$C$5,Orders!$E$5:$E$204,$A32))</f>
        <v/>
      </c>
      <c r="E32" s="11">
        <f>IF($A32="","",SUMIFS(Orders!$N$5:$N$204,Orders!$B$5:$B$204,"&gt;="&amp;$C$4,Orders!$B$5:$B$204,"&lt;="&amp;$C$5,Orders!$E$5:$E$204,$A32))</f>
        <v/>
      </c>
      <c r="F32" s="13">
        <f>IF($A32="","",COUNTIFS(Orders!$B$5:$B$204,"&gt;="&amp;$C$4,Orders!$B$5:$B$204,"&lt;="&amp;$C$5,Orders!$E$5:$E$204,$A32,Orders!$J$5:$J$204,"Yes"))</f>
        <v/>
      </c>
      <c r="G32" s="14">
        <f>IF($A32="","",IFERROR($F32/$B32,0))</f>
        <v/>
      </c>
      <c r="H32" s="11">
        <f>IF($A32="","",IFERROR($D32/$B32,0))</f>
        <v/>
      </c>
    </row>
    <row r="33">
      <c r="A33" s="12">
        <f>IF(SKUs!$A16="","",SKUs!$A16)</f>
        <v/>
      </c>
      <c r="B33" s="13">
        <f>IF($A33="","",COUNTIFS(Orders!$B$5:$B$204,"&gt;="&amp;$C$4,Orders!$B$5:$B$204,"&lt;="&amp;$C$5,Orders!$E$5:$E$204,$A33))</f>
        <v/>
      </c>
      <c r="C33" s="11">
        <f>IF($A33="","",SUMIFS(Orders!$G$5:$G$204,Orders!$B$5:$B$204,"&gt;="&amp;$C$4,Orders!$B$5:$B$204,"&lt;="&amp;$C$5,Orders!$E$5:$E$204,$A33))</f>
        <v/>
      </c>
      <c r="D33" s="11">
        <f>IF($A33="","",SUMIFS(Orders!$K$5:$K$204,Orders!$B$5:$B$204,"&gt;="&amp;$C$4,Orders!$B$5:$B$204,"&lt;="&amp;$C$5,Orders!$E$5:$E$204,$A33))</f>
        <v/>
      </c>
      <c r="E33" s="11">
        <f>IF($A33="","",SUMIFS(Orders!$N$5:$N$204,Orders!$B$5:$B$204,"&gt;="&amp;$C$4,Orders!$B$5:$B$204,"&lt;="&amp;$C$5,Orders!$E$5:$E$204,$A33))</f>
        <v/>
      </c>
      <c r="F33" s="13">
        <f>IF($A33="","",COUNTIFS(Orders!$B$5:$B$204,"&gt;="&amp;$C$4,Orders!$B$5:$B$204,"&lt;="&amp;$C$5,Orders!$E$5:$E$204,$A33,Orders!$J$5:$J$204,"Yes"))</f>
        <v/>
      </c>
      <c r="G33" s="14">
        <f>IF($A33="","",IFERROR($F33/$B33,0))</f>
        <v/>
      </c>
      <c r="H33" s="11">
        <f>IF($A33="","",IFERROR($D33/$B33,0))</f>
        <v/>
      </c>
    </row>
    <row r="34">
      <c r="A34" s="12">
        <f>IF(SKUs!$A17="","",SKUs!$A17)</f>
        <v/>
      </c>
      <c r="B34" s="13">
        <f>IF($A34="","",COUNTIFS(Orders!$B$5:$B$204,"&gt;="&amp;$C$4,Orders!$B$5:$B$204,"&lt;="&amp;$C$5,Orders!$E$5:$E$204,$A34))</f>
        <v/>
      </c>
      <c r="C34" s="11">
        <f>IF($A34="","",SUMIFS(Orders!$G$5:$G$204,Orders!$B$5:$B$204,"&gt;="&amp;$C$4,Orders!$B$5:$B$204,"&lt;="&amp;$C$5,Orders!$E$5:$E$204,$A34))</f>
        <v/>
      </c>
      <c r="D34" s="11">
        <f>IF($A34="","",SUMIFS(Orders!$K$5:$K$204,Orders!$B$5:$B$204,"&gt;="&amp;$C$4,Orders!$B$5:$B$204,"&lt;="&amp;$C$5,Orders!$E$5:$E$204,$A34))</f>
        <v/>
      </c>
      <c r="E34" s="11">
        <f>IF($A34="","",SUMIFS(Orders!$N$5:$N$204,Orders!$B$5:$B$204,"&gt;="&amp;$C$4,Orders!$B$5:$B$204,"&lt;="&amp;$C$5,Orders!$E$5:$E$204,$A34))</f>
        <v/>
      </c>
      <c r="F34" s="13">
        <f>IF($A34="","",COUNTIFS(Orders!$B$5:$B$204,"&gt;="&amp;$C$4,Orders!$B$5:$B$204,"&lt;="&amp;$C$5,Orders!$E$5:$E$204,$A34,Orders!$J$5:$J$204,"Yes"))</f>
        <v/>
      </c>
      <c r="G34" s="14">
        <f>IF($A34="","",IFERROR($F34/$B34,0))</f>
        <v/>
      </c>
      <c r="H34" s="11">
        <f>IF($A34="","",IFERROR($D34/$B34,0))</f>
        <v/>
      </c>
    </row>
    <row r="35">
      <c r="A35" s="12">
        <f>IF(SKUs!$A18="","",SKUs!$A18)</f>
        <v/>
      </c>
      <c r="B35" s="13">
        <f>IF($A35="","",COUNTIFS(Orders!$B$5:$B$204,"&gt;="&amp;$C$4,Orders!$B$5:$B$204,"&lt;="&amp;$C$5,Orders!$E$5:$E$204,$A35))</f>
        <v/>
      </c>
      <c r="C35" s="11">
        <f>IF($A35="","",SUMIFS(Orders!$G$5:$G$204,Orders!$B$5:$B$204,"&gt;="&amp;$C$4,Orders!$B$5:$B$204,"&lt;="&amp;$C$5,Orders!$E$5:$E$204,$A35))</f>
        <v/>
      </c>
      <c r="D35" s="11">
        <f>IF($A35="","",SUMIFS(Orders!$K$5:$K$204,Orders!$B$5:$B$204,"&gt;="&amp;$C$4,Orders!$B$5:$B$204,"&lt;="&amp;$C$5,Orders!$E$5:$E$204,$A35))</f>
        <v/>
      </c>
      <c r="E35" s="11">
        <f>IF($A35="","",SUMIFS(Orders!$N$5:$N$204,Orders!$B$5:$B$204,"&gt;="&amp;$C$4,Orders!$B$5:$B$204,"&lt;="&amp;$C$5,Orders!$E$5:$E$204,$A35))</f>
        <v/>
      </c>
      <c r="F35" s="13">
        <f>IF($A35="","",COUNTIFS(Orders!$B$5:$B$204,"&gt;="&amp;$C$4,Orders!$B$5:$B$204,"&lt;="&amp;$C$5,Orders!$E$5:$E$204,$A35,Orders!$J$5:$J$204,"Yes"))</f>
        <v/>
      </c>
      <c r="G35" s="14">
        <f>IF($A35="","",IFERROR($F35/$B35,0))</f>
        <v/>
      </c>
      <c r="H35" s="11">
        <f>IF($A35="","",IFERROR($D35/$B35,0))</f>
        <v/>
      </c>
    </row>
    <row r="36">
      <c r="A36" s="12">
        <f>IF(SKUs!$A19="","",SKUs!$A19)</f>
        <v/>
      </c>
      <c r="B36" s="13">
        <f>IF($A36="","",COUNTIFS(Orders!$B$5:$B$204,"&gt;="&amp;$C$4,Orders!$B$5:$B$204,"&lt;="&amp;$C$5,Orders!$E$5:$E$204,$A36))</f>
        <v/>
      </c>
      <c r="C36" s="11">
        <f>IF($A36="","",SUMIFS(Orders!$G$5:$G$204,Orders!$B$5:$B$204,"&gt;="&amp;$C$4,Orders!$B$5:$B$204,"&lt;="&amp;$C$5,Orders!$E$5:$E$204,$A36))</f>
        <v/>
      </c>
      <c r="D36" s="11">
        <f>IF($A36="","",SUMIFS(Orders!$K$5:$K$204,Orders!$B$5:$B$204,"&gt;="&amp;$C$4,Orders!$B$5:$B$204,"&lt;="&amp;$C$5,Orders!$E$5:$E$204,$A36))</f>
        <v/>
      </c>
      <c r="E36" s="11">
        <f>IF($A36="","",SUMIFS(Orders!$N$5:$N$204,Orders!$B$5:$B$204,"&gt;="&amp;$C$4,Orders!$B$5:$B$204,"&lt;="&amp;$C$5,Orders!$E$5:$E$204,$A36))</f>
        <v/>
      </c>
      <c r="F36" s="13">
        <f>IF($A36="","",COUNTIFS(Orders!$B$5:$B$204,"&gt;="&amp;$C$4,Orders!$B$5:$B$204,"&lt;="&amp;$C$5,Orders!$E$5:$E$204,$A36,Orders!$J$5:$J$204,"Yes"))</f>
        <v/>
      </c>
      <c r="G36" s="14">
        <f>IF($A36="","",IFERROR($F36/$B36,0))</f>
        <v/>
      </c>
      <c r="H36" s="11">
        <f>IF($A36="","",IFERROR($D36/$B36,0))</f>
        <v/>
      </c>
    </row>
    <row r="37">
      <c r="A37" s="12">
        <f>IF(SKUs!$A20="","",SKUs!$A20)</f>
        <v/>
      </c>
      <c r="B37" s="13">
        <f>IF($A37="","",COUNTIFS(Orders!$B$5:$B$204,"&gt;="&amp;$C$4,Orders!$B$5:$B$204,"&lt;="&amp;$C$5,Orders!$E$5:$E$204,$A37))</f>
        <v/>
      </c>
      <c r="C37" s="11">
        <f>IF($A37="","",SUMIFS(Orders!$G$5:$G$204,Orders!$B$5:$B$204,"&gt;="&amp;$C$4,Orders!$B$5:$B$204,"&lt;="&amp;$C$5,Orders!$E$5:$E$204,$A37))</f>
        <v/>
      </c>
      <c r="D37" s="11">
        <f>IF($A37="","",SUMIFS(Orders!$K$5:$K$204,Orders!$B$5:$B$204,"&gt;="&amp;$C$4,Orders!$B$5:$B$204,"&lt;="&amp;$C$5,Orders!$E$5:$E$204,$A37))</f>
        <v/>
      </c>
      <c r="E37" s="11">
        <f>IF($A37="","",SUMIFS(Orders!$N$5:$N$204,Orders!$B$5:$B$204,"&gt;="&amp;$C$4,Orders!$B$5:$B$204,"&lt;="&amp;$C$5,Orders!$E$5:$E$204,$A37))</f>
        <v/>
      </c>
      <c r="F37" s="13">
        <f>IF($A37="","",COUNTIFS(Orders!$B$5:$B$204,"&gt;="&amp;$C$4,Orders!$B$5:$B$204,"&lt;="&amp;$C$5,Orders!$E$5:$E$204,$A37,Orders!$J$5:$J$204,"Yes"))</f>
        <v/>
      </c>
      <c r="G37" s="14">
        <f>IF($A37="","",IFERROR($F37/$B37,0))</f>
        <v/>
      </c>
      <c r="H37" s="11">
        <f>IF($A37="","",IFERROR($D37/$B37,0))</f>
        <v/>
      </c>
    </row>
    <row r="38">
      <c r="A38" s="12">
        <f>IF(SKUs!$A21="","",SKUs!$A21)</f>
        <v/>
      </c>
      <c r="B38" s="13">
        <f>IF($A38="","",COUNTIFS(Orders!$B$5:$B$204,"&gt;="&amp;$C$4,Orders!$B$5:$B$204,"&lt;="&amp;$C$5,Orders!$E$5:$E$204,$A38))</f>
        <v/>
      </c>
      <c r="C38" s="11">
        <f>IF($A38="","",SUMIFS(Orders!$G$5:$G$204,Orders!$B$5:$B$204,"&gt;="&amp;$C$4,Orders!$B$5:$B$204,"&lt;="&amp;$C$5,Orders!$E$5:$E$204,$A38))</f>
        <v/>
      </c>
      <c r="D38" s="11">
        <f>IF($A38="","",SUMIFS(Orders!$K$5:$K$204,Orders!$B$5:$B$204,"&gt;="&amp;$C$4,Orders!$B$5:$B$204,"&lt;="&amp;$C$5,Orders!$E$5:$E$204,$A38))</f>
        <v/>
      </c>
      <c r="E38" s="11">
        <f>IF($A38="","",SUMIFS(Orders!$N$5:$N$204,Orders!$B$5:$B$204,"&gt;="&amp;$C$4,Orders!$B$5:$B$204,"&lt;="&amp;$C$5,Orders!$E$5:$E$204,$A38))</f>
        <v/>
      </c>
      <c r="F38" s="13">
        <f>IF($A38="","",COUNTIFS(Orders!$B$5:$B$204,"&gt;="&amp;$C$4,Orders!$B$5:$B$204,"&lt;="&amp;$C$5,Orders!$E$5:$E$204,$A38,Orders!$J$5:$J$204,"Yes"))</f>
        <v/>
      </c>
      <c r="G38" s="14">
        <f>IF($A38="","",IFERROR($F38/$B38,0))</f>
        <v/>
      </c>
      <c r="H38" s="11">
        <f>IF($A38="","",IFERROR($D38/$B38,0))</f>
        <v/>
      </c>
    </row>
    <row r="39">
      <c r="A39" s="12">
        <f>IF(SKUs!$A22="","",SKUs!$A22)</f>
        <v/>
      </c>
      <c r="B39" s="13">
        <f>IF($A39="","",COUNTIFS(Orders!$B$5:$B$204,"&gt;="&amp;$C$4,Orders!$B$5:$B$204,"&lt;="&amp;$C$5,Orders!$E$5:$E$204,$A39))</f>
        <v/>
      </c>
      <c r="C39" s="11">
        <f>IF($A39="","",SUMIFS(Orders!$G$5:$G$204,Orders!$B$5:$B$204,"&gt;="&amp;$C$4,Orders!$B$5:$B$204,"&lt;="&amp;$C$5,Orders!$E$5:$E$204,$A39))</f>
        <v/>
      </c>
      <c r="D39" s="11">
        <f>IF($A39="","",SUMIFS(Orders!$K$5:$K$204,Orders!$B$5:$B$204,"&gt;="&amp;$C$4,Orders!$B$5:$B$204,"&lt;="&amp;$C$5,Orders!$E$5:$E$204,$A39))</f>
        <v/>
      </c>
      <c r="E39" s="11">
        <f>IF($A39="","",SUMIFS(Orders!$N$5:$N$204,Orders!$B$5:$B$204,"&gt;="&amp;$C$4,Orders!$B$5:$B$204,"&lt;="&amp;$C$5,Orders!$E$5:$E$204,$A39))</f>
        <v/>
      </c>
      <c r="F39" s="13">
        <f>IF($A39="","",COUNTIFS(Orders!$B$5:$B$204,"&gt;="&amp;$C$4,Orders!$B$5:$B$204,"&lt;="&amp;$C$5,Orders!$E$5:$E$204,$A39,Orders!$J$5:$J$204,"Yes"))</f>
        <v/>
      </c>
      <c r="G39" s="14">
        <f>IF($A39="","",IFERROR($F39/$B39,0))</f>
        <v/>
      </c>
      <c r="H39" s="11">
        <f>IF($A39="","",IFERROR($D39/$B39,0))</f>
        <v/>
      </c>
    </row>
    <row r="40">
      <c r="A40" s="12">
        <f>IF(SKUs!$A23="","",SKUs!$A23)</f>
        <v/>
      </c>
      <c r="B40" s="13">
        <f>IF($A40="","",COUNTIFS(Orders!$B$5:$B$204,"&gt;="&amp;$C$4,Orders!$B$5:$B$204,"&lt;="&amp;$C$5,Orders!$E$5:$E$204,$A40))</f>
        <v/>
      </c>
      <c r="C40" s="11">
        <f>IF($A40="","",SUMIFS(Orders!$G$5:$G$204,Orders!$B$5:$B$204,"&gt;="&amp;$C$4,Orders!$B$5:$B$204,"&lt;="&amp;$C$5,Orders!$E$5:$E$204,$A40))</f>
        <v/>
      </c>
      <c r="D40" s="11">
        <f>IF($A40="","",SUMIFS(Orders!$K$5:$K$204,Orders!$B$5:$B$204,"&gt;="&amp;$C$4,Orders!$B$5:$B$204,"&lt;="&amp;$C$5,Orders!$E$5:$E$204,$A40))</f>
        <v/>
      </c>
      <c r="E40" s="11">
        <f>IF($A40="","",SUMIFS(Orders!$N$5:$N$204,Orders!$B$5:$B$204,"&gt;="&amp;$C$4,Orders!$B$5:$B$204,"&lt;="&amp;$C$5,Orders!$E$5:$E$204,$A40))</f>
        <v/>
      </c>
      <c r="F40" s="13">
        <f>IF($A40="","",COUNTIFS(Orders!$B$5:$B$204,"&gt;="&amp;$C$4,Orders!$B$5:$B$204,"&lt;="&amp;$C$5,Orders!$E$5:$E$204,$A40,Orders!$J$5:$J$204,"Yes"))</f>
        <v/>
      </c>
      <c r="G40" s="14">
        <f>IF($A40="","",IFERROR($F40/$B40,0))</f>
        <v/>
      </c>
      <c r="H40" s="11">
        <f>IF($A40="","",IFERROR($D40/$B40,0))</f>
        <v/>
      </c>
    </row>
    <row r="41">
      <c r="A41" s="12">
        <f>IF(SKUs!$A24="","",SKUs!$A24)</f>
        <v/>
      </c>
      <c r="B41" s="13">
        <f>IF($A41="","",COUNTIFS(Orders!$B$5:$B$204,"&gt;="&amp;$C$4,Orders!$B$5:$B$204,"&lt;="&amp;$C$5,Orders!$E$5:$E$204,$A41))</f>
        <v/>
      </c>
      <c r="C41" s="11">
        <f>IF($A41="","",SUMIFS(Orders!$G$5:$G$204,Orders!$B$5:$B$204,"&gt;="&amp;$C$4,Orders!$B$5:$B$204,"&lt;="&amp;$C$5,Orders!$E$5:$E$204,$A41))</f>
        <v/>
      </c>
      <c r="D41" s="11">
        <f>IF($A41="","",SUMIFS(Orders!$K$5:$K$204,Orders!$B$5:$B$204,"&gt;="&amp;$C$4,Orders!$B$5:$B$204,"&lt;="&amp;$C$5,Orders!$E$5:$E$204,$A41))</f>
        <v/>
      </c>
      <c r="E41" s="11">
        <f>IF($A41="","",SUMIFS(Orders!$N$5:$N$204,Orders!$B$5:$B$204,"&gt;="&amp;$C$4,Orders!$B$5:$B$204,"&lt;="&amp;$C$5,Orders!$E$5:$E$204,$A41))</f>
        <v/>
      </c>
      <c r="F41" s="13">
        <f>IF($A41="","",COUNTIFS(Orders!$B$5:$B$204,"&gt;="&amp;$C$4,Orders!$B$5:$B$204,"&lt;="&amp;$C$5,Orders!$E$5:$E$204,$A41,Orders!$J$5:$J$204,"Yes"))</f>
        <v/>
      </c>
      <c r="G41" s="14">
        <f>IF($A41="","",IFERROR($F41/$B41,0))</f>
        <v/>
      </c>
      <c r="H41" s="11">
        <f>IF($A41="","",IFERROR($D41/$B41,0))</f>
        <v/>
      </c>
    </row>
    <row r="42">
      <c r="A42" s="12">
        <f>IF(SKUs!$A25="","",SKUs!$A25)</f>
        <v/>
      </c>
      <c r="B42" s="13">
        <f>IF($A42="","",COUNTIFS(Orders!$B$5:$B$204,"&gt;="&amp;$C$4,Orders!$B$5:$B$204,"&lt;="&amp;$C$5,Orders!$E$5:$E$204,$A42))</f>
        <v/>
      </c>
      <c r="C42" s="11">
        <f>IF($A42="","",SUMIFS(Orders!$G$5:$G$204,Orders!$B$5:$B$204,"&gt;="&amp;$C$4,Orders!$B$5:$B$204,"&lt;="&amp;$C$5,Orders!$E$5:$E$204,$A42))</f>
        <v/>
      </c>
      <c r="D42" s="11">
        <f>IF($A42="","",SUMIFS(Orders!$K$5:$K$204,Orders!$B$5:$B$204,"&gt;="&amp;$C$4,Orders!$B$5:$B$204,"&lt;="&amp;$C$5,Orders!$E$5:$E$204,$A42))</f>
        <v/>
      </c>
      <c r="E42" s="11">
        <f>IF($A42="","",SUMIFS(Orders!$N$5:$N$204,Orders!$B$5:$B$204,"&gt;="&amp;$C$4,Orders!$B$5:$B$204,"&lt;="&amp;$C$5,Orders!$E$5:$E$204,$A42))</f>
        <v/>
      </c>
      <c r="F42" s="13">
        <f>IF($A42="","",COUNTIFS(Orders!$B$5:$B$204,"&gt;="&amp;$C$4,Orders!$B$5:$B$204,"&lt;="&amp;$C$5,Orders!$E$5:$E$204,$A42,Orders!$J$5:$J$204,"Yes"))</f>
        <v/>
      </c>
      <c r="G42" s="14">
        <f>IF($A42="","",IFERROR($F42/$B42,0))</f>
        <v/>
      </c>
      <c r="H42" s="11">
        <f>IF($A42="","",IFERROR($D42/$B42,0))</f>
        <v/>
      </c>
    </row>
    <row r="43">
      <c r="A43" s="12">
        <f>IF(SKUs!$A26="","",SKUs!$A26)</f>
        <v/>
      </c>
      <c r="B43" s="13">
        <f>IF($A43="","",COUNTIFS(Orders!$B$5:$B$204,"&gt;="&amp;$C$4,Orders!$B$5:$B$204,"&lt;="&amp;$C$5,Orders!$E$5:$E$204,$A43))</f>
        <v/>
      </c>
      <c r="C43" s="11">
        <f>IF($A43="","",SUMIFS(Orders!$G$5:$G$204,Orders!$B$5:$B$204,"&gt;="&amp;$C$4,Orders!$B$5:$B$204,"&lt;="&amp;$C$5,Orders!$E$5:$E$204,$A43))</f>
        <v/>
      </c>
      <c r="D43" s="11">
        <f>IF($A43="","",SUMIFS(Orders!$K$5:$K$204,Orders!$B$5:$B$204,"&gt;="&amp;$C$4,Orders!$B$5:$B$204,"&lt;="&amp;$C$5,Orders!$E$5:$E$204,$A43))</f>
        <v/>
      </c>
      <c r="E43" s="11">
        <f>IF($A43="","",SUMIFS(Orders!$N$5:$N$204,Orders!$B$5:$B$204,"&gt;="&amp;$C$4,Orders!$B$5:$B$204,"&lt;="&amp;$C$5,Orders!$E$5:$E$204,$A43))</f>
        <v/>
      </c>
      <c r="F43" s="13">
        <f>IF($A43="","",COUNTIFS(Orders!$B$5:$B$204,"&gt;="&amp;$C$4,Orders!$B$5:$B$204,"&lt;="&amp;$C$5,Orders!$E$5:$E$204,$A43,Orders!$J$5:$J$204,"Yes"))</f>
        <v/>
      </c>
      <c r="G43" s="14">
        <f>IF($A43="","",IFERROR($F43/$B43,0))</f>
        <v/>
      </c>
      <c r="H43" s="11">
        <f>IF($A43="","",IFERROR($D43/$B43,0))</f>
        <v/>
      </c>
    </row>
    <row r="44">
      <c r="A44" s="12">
        <f>IF(SKUs!$A27="","",SKUs!$A27)</f>
        <v/>
      </c>
      <c r="B44" s="13">
        <f>IF($A44="","",COUNTIFS(Orders!$B$5:$B$204,"&gt;="&amp;$C$4,Orders!$B$5:$B$204,"&lt;="&amp;$C$5,Orders!$E$5:$E$204,$A44))</f>
        <v/>
      </c>
      <c r="C44" s="11">
        <f>IF($A44="","",SUMIFS(Orders!$G$5:$G$204,Orders!$B$5:$B$204,"&gt;="&amp;$C$4,Orders!$B$5:$B$204,"&lt;="&amp;$C$5,Orders!$E$5:$E$204,$A44))</f>
        <v/>
      </c>
      <c r="D44" s="11">
        <f>IF($A44="","",SUMIFS(Orders!$K$5:$K$204,Orders!$B$5:$B$204,"&gt;="&amp;$C$4,Orders!$B$5:$B$204,"&lt;="&amp;$C$5,Orders!$E$5:$E$204,$A44))</f>
        <v/>
      </c>
      <c r="E44" s="11">
        <f>IF($A44="","",SUMIFS(Orders!$N$5:$N$204,Orders!$B$5:$B$204,"&gt;="&amp;$C$4,Orders!$B$5:$B$204,"&lt;="&amp;$C$5,Orders!$E$5:$E$204,$A44))</f>
        <v/>
      </c>
      <c r="F44" s="13">
        <f>IF($A44="","",COUNTIFS(Orders!$B$5:$B$204,"&gt;="&amp;$C$4,Orders!$B$5:$B$204,"&lt;="&amp;$C$5,Orders!$E$5:$E$204,$A44,Orders!$J$5:$J$204,"Yes"))</f>
        <v/>
      </c>
      <c r="G44" s="14">
        <f>IF($A44="","",IFERROR($F44/$B44,0))</f>
        <v/>
      </c>
      <c r="H44" s="11">
        <f>IF($A44="","",IFERROR($D44/$B44,0))</f>
        <v/>
      </c>
    </row>
    <row r="45">
      <c r="A45" s="12">
        <f>IF(SKUs!$A28="","",SKUs!$A28)</f>
        <v/>
      </c>
      <c r="B45" s="13">
        <f>IF($A45="","",COUNTIFS(Orders!$B$5:$B$204,"&gt;="&amp;$C$4,Orders!$B$5:$B$204,"&lt;="&amp;$C$5,Orders!$E$5:$E$204,$A45))</f>
        <v/>
      </c>
      <c r="C45" s="11">
        <f>IF($A45="","",SUMIFS(Orders!$G$5:$G$204,Orders!$B$5:$B$204,"&gt;="&amp;$C$4,Orders!$B$5:$B$204,"&lt;="&amp;$C$5,Orders!$E$5:$E$204,$A45))</f>
        <v/>
      </c>
      <c r="D45" s="11">
        <f>IF($A45="","",SUMIFS(Orders!$K$5:$K$204,Orders!$B$5:$B$204,"&gt;="&amp;$C$4,Orders!$B$5:$B$204,"&lt;="&amp;$C$5,Orders!$E$5:$E$204,$A45))</f>
        <v/>
      </c>
      <c r="E45" s="11">
        <f>IF($A45="","",SUMIFS(Orders!$N$5:$N$204,Orders!$B$5:$B$204,"&gt;="&amp;$C$4,Orders!$B$5:$B$204,"&lt;="&amp;$C$5,Orders!$E$5:$E$204,$A45))</f>
        <v/>
      </c>
      <c r="F45" s="13">
        <f>IF($A45="","",COUNTIFS(Orders!$B$5:$B$204,"&gt;="&amp;$C$4,Orders!$B$5:$B$204,"&lt;="&amp;$C$5,Orders!$E$5:$E$204,$A45,Orders!$J$5:$J$204,"Yes"))</f>
        <v/>
      </c>
      <c r="G45" s="14">
        <f>IF($A45="","",IFERROR($F45/$B45,0))</f>
        <v/>
      </c>
      <c r="H45" s="11">
        <f>IF($A45="","",IFERROR($D45/$B45,0))</f>
        <v/>
      </c>
    </row>
    <row r="46">
      <c r="A46" s="12">
        <f>IF(SKUs!$A29="","",SKUs!$A29)</f>
        <v/>
      </c>
      <c r="B46" s="13">
        <f>IF($A46="","",COUNTIFS(Orders!$B$5:$B$204,"&gt;="&amp;$C$4,Orders!$B$5:$B$204,"&lt;="&amp;$C$5,Orders!$E$5:$E$204,$A46))</f>
        <v/>
      </c>
      <c r="C46" s="11">
        <f>IF($A46="","",SUMIFS(Orders!$G$5:$G$204,Orders!$B$5:$B$204,"&gt;="&amp;$C$4,Orders!$B$5:$B$204,"&lt;="&amp;$C$5,Orders!$E$5:$E$204,$A46))</f>
        <v/>
      </c>
      <c r="D46" s="11">
        <f>IF($A46="","",SUMIFS(Orders!$K$5:$K$204,Orders!$B$5:$B$204,"&gt;="&amp;$C$4,Orders!$B$5:$B$204,"&lt;="&amp;$C$5,Orders!$E$5:$E$204,$A46))</f>
        <v/>
      </c>
      <c r="E46" s="11">
        <f>IF($A46="","",SUMIFS(Orders!$N$5:$N$204,Orders!$B$5:$B$204,"&gt;="&amp;$C$4,Orders!$B$5:$B$204,"&lt;="&amp;$C$5,Orders!$E$5:$E$204,$A46))</f>
        <v/>
      </c>
      <c r="F46" s="13">
        <f>IF($A46="","",COUNTIFS(Orders!$B$5:$B$204,"&gt;="&amp;$C$4,Orders!$B$5:$B$204,"&lt;="&amp;$C$5,Orders!$E$5:$E$204,$A46,Orders!$J$5:$J$204,"Yes"))</f>
        <v/>
      </c>
      <c r="G46" s="14">
        <f>IF($A46="","",IFERROR($F46/$B46,0))</f>
        <v/>
      </c>
      <c r="H46" s="11">
        <f>IF($A46="","",IFERROR($D46/$B46,0))</f>
        <v/>
      </c>
    </row>
    <row r="47">
      <c r="A47" s="12">
        <f>IF(SKUs!$A30="","",SKUs!$A30)</f>
        <v/>
      </c>
      <c r="B47" s="13">
        <f>IF($A47="","",COUNTIFS(Orders!$B$5:$B$204,"&gt;="&amp;$C$4,Orders!$B$5:$B$204,"&lt;="&amp;$C$5,Orders!$E$5:$E$204,$A47))</f>
        <v/>
      </c>
      <c r="C47" s="11">
        <f>IF($A47="","",SUMIFS(Orders!$G$5:$G$204,Orders!$B$5:$B$204,"&gt;="&amp;$C$4,Orders!$B$5:$B$204,"&lt;="&amp;$C$5,Orders!$E$5:$E$204,$A47))</f>
        <v/>
      </c>
      <c r="D47" s="11">
        <f>IF($A47="","",SUMIFS(Orders!$K$5:$K$204,Orders!$B$5:$B$204,"&gt;="&amp;$C$4,Orders!$B$5:$B$204,"&lt;="&amp;$C$5,Orders!$E$5:$E$204,$A47))</f>
        <v/>
      </c>
      <c r="E47" s="11">
        <f>IF($A47="","",SUMIFS(Orders!$N$5:$N$204,Orders!$B$5:$B$204,"&gt;="&amp;$C$4,Orders!$B$5:$B$204,"&lt;="&amp;$C$5,Orders!$E$5:$E$204,$A47))</f>
        <v/>
      </c>
      <c r="F47" s="13">
        <f>IF($A47="","",COUNTIFS(Orders!$B$5:$B$204,"&gt;="&amp;$C$4,Orders!$B$5:$B$204,"&lt;="&amp;$C$5,Orders!$E$5:$E$204,$A47,Orders!$J$5:$J$204,"Yes"))</f>
        <v/>
      </c>
      <c r="G47" s="14">
        <f>IF($A47="","",IFERROR($F47/$B47,0))</f>
        <v/>
      </c>
      <c r="H47" s="11">
        <f>IF($A47="","",IFERROR($D47/$B47,0))</f>
        <v/>
      </c>
    </row>
    <row r="48">
      <c r="A48" s="12">
        <f>IF(SKUs!$A31="","",SKUs!$A31)</f>
        <v/>
      </c>
      <c r="B48" s="13">
        <f>IF($A48="","",COUNTIFS(Orders!$B$5:$B$204,"&gt;="&amp;$C$4,Orders!$B$5:$B$204,"&lt;="&amp;$C$5,Orders!$E$5:$E$204,$A48))</f>
        <v/>
      </c>
      <c r="C48" s="11">
        <f>IF($A48="","",SUMIFS(Orders!$G$5:$G$204,Orders!$B$5:$B$204,"&gt;="&amp;$C$4,Orders!$B$5:$B$204,"&lt;="&amp;$C$5,Orders!$E$5:$E$204,$A48))</f>
        <v/>
      </c>
      <c r="D48" s="11">
        <f>IF($A48="","",SUMIFS(Orders!$K$5:$K$204,Orders!$B$5:$B$204,"&gt;="&amp;$C$4,Orders!$B$5:$B$204,"&lt;="&amp;$C$5,Orders!$E$5:$E$204,$A48))</f>
        <v/>
      </c>
      <c r="E48" s="11">
        <f>IF($A48="","",SUMIFS(Orders!$N$5:$N$204,Orders!$B$5:$B$204,"&gt;="&amp;$C$4,Orders!$B$5:$B$204,"&lt;="&amp;$C$5,Orders!$E$5:$E$204,$A48))</f>
        <v/>
      </c>
      <c r="F48" s="13">
        <f>IF($A48="","",COUNTIFS(Orders!$B$5:$B$204,"&gt;="&amp;$C$4,Orders!$B$5:$B$204,"&lt;="&amp;$C$5,Orders!$E$5:$E$204,$A48,Orders!$J$5:$J$204,"Yes"))</f>
        <v/>
      </c>
      <c r="G48" s="14">
        <f>IF($A48="","",IFERROR($F48/$B48,0))</f>
        <v/>
      </c>
      <c r="H48" s="11">
        <f>IF($A48="","",IFERROR($D48/$B48,0))</f>
        <v/>
      </c>
    </row>
    <row r="49">
      <c r="A49" s="12">
        <f>IF(SKUs!$A32="","",SKUs!$A32)</f>
        <v/>
      </c>
      <c r="B49" s="13">
        <f>IF($A49="","",COUNTIFS(Orders!$B$5:$B$204,"&gt;="&amp;$C$4,Orders!$B$5:$B$204,"&lt;="&amp;$C$5,Orders!$E$5:$E$204,$A49))</f>
        <v/>
      </c>
      <c r="C49" s="11">
        <f>IF($A49="","",SUMIFS(Orders!$G$5:$G$204,Orders!$B$5:$B$204,"&gt;="&amp;$C$4,Orders!$B$5:$B$204,"&lt;="&amp;$C$5,Orders!$E$5:$E$204,$A49))</f>
        <v/>
      </c>
      <c r="D49" s="11">
        <f>IF($A49="","",SUMIFS(Orders!$K$5:$K$204,Orders!$B$5:$B$204,"&gt;="&amp;$C$4,Orders!$B$5:$B$204,"&lt;="&amp;$C$5,Orders!$E$5:$E$204,$A49))</f>
        <v/>
      </c>
      <c r="E49" s="11">
        <f>IF($A49="","",SUMIFS(Orders!$N$5:$N$204,Orders!$B$5:$B$204,"&gt;="&amp;$C$4,Orders!$B$5:$B$204,"&lt;="&amp;$C$5,Orders!$E$5:$E$204,$A49))</f>
        <v/>
      </c>
      <c r="F49" s="13">
        <f>IF($A49="","",COUNTIFS(Orders!$B$5:$B$204,"&gt;="&amp;$C$4,Orders!$B$5:$B$204,"&lt;="&amp;$C$5,Orders!$E$5:$E$204,$A49,Orders!$J$5:$J$204,"Yes"))</f>
        <v/>
      </c>
      <c r="G49" s="14">
        <f>IF($A49="","",IFERROR($F49/$B49,0))</f>
        <v/>
      </c>
      <c r="H49" s="11">
        <f>IF($A49="","",IFERROR($D49/$B49,0))</f>
        <v/>
      </c>
    </row>
    <row r="50">
      <c r="A50" s="12">
        <f>IF(SKUs!$A33="","",SKUs!$A33)</f>
        <v/>
      </c>
      <c r="B50" s="13">
        <f>IF($A50="","",COUNTIFS(Orders!$B$5:$B$204,"&gt;="&amp;$C$4,Orders!$B$5:$B$204,"&lt;="&amp;$C$5,Orders!$E$5:$E$204,$A50))</f>
        <v/>
      </c>
      <c r="C50" s="11">
        <f>IF($A50="","",SUMIFS(Orders!$G$5:$G$204,Orders!$B$5:$B$204,"&gt;="&amp;$C$4,Orders!$B$5:$B$204,"&lt;="&amp;$C$5,Orders!$E$5:$E$204,$A50))</f>
        <v/>
      </c>
      <c r="D50" s="11">
        <f>IF($A50="","",SUMIFS(Orders!$K$5:$K$204,Orders!$B$5:$B$204,"&gt;="&amp;$C$4,Orders!$B$5:$B$204,"&lt;="&amp;$C$5,Orders!$E$5:$E$204,$A50))</f>
        <v/>
      </c>
      <c r="E50" s="11">
        <f>IF($A50="","",SUMIFS(Orders!$N$5:$N$204,Orders!$B$5:$B$204,"&gt;="&amp;$C$4,Orders!$B$5:$B$204,"&lt;="&amp;$C$5,Orders!$E$5:$E$204,$A50))</f>
        <v/>
      </c>
      <c r="F50" s="13">
        <f>IF($A50="","",COUNTIFS(Orders!$B$5:$B$204,"&gt;="&amp;$C$4,Orders!$B$5:$B$204,"&lt;="&amp;$C$5,Orders!$E$5:$E$204,$A50,Orders!$J$5:$J$204,"Yes"))</f>
        <v/>
      </c>
      <c r="G50" s="14">
        <f>IF($A50="","",IFERROR($F50/$B50,0))</f>
        <v/>
      </c>
      <c r="H50" s="11">
        <f>IF($A50="","",IFERROR($D50/$B50,0))</f>
        <v/>
      </c>
    </row>
    <row r="51">
      <c r="A51" s="12">
        <f>IF(SKUs!$A34="","",SKUs!$A34)</f>
        <v/>
      </c>
      <c r="B51" s="13">
        <f>IF($A51="","",COUNTIFS(Orders!$B$5:$B$204,"&gt;="&amp;$C$4,Orders!$B$5:$B$204,"&lt;="&amp;$C$5,Orders!$E$5:$E$204,$A51))</f>
        <v/>
      </c>
      <c r="C51" s="11">
        <f>IF($A51="","",SUMIFS(Orders!$G$5:$G$204,Orders!$B$5:$B$204,"&gt;="&amp;$C$4,Orders!$B$5:$B$204,"&lt;="&amp;$C$5,Orders!$E$5:$E$204,$A51))</f>
        <v/>
      </c>
      <c r="D51" s="11">
        <f>IF($A51="","",SUMIFS(Orders!$K$5:$K$204,Orders!$B$5:$B$204,"&gt;="&amp;$C$4,Orders!$B$5:$B$204,"&lt;="&amp;$C$5,Orders!$E$5:$E$204,$A51))</f>
        <v/>
      </c>
      <c r="E51" s="11">
        <f>IF($A51="","",SUMIFS(Orders!$N$5:$N$204,Orders!$B$5:$B$204,"&gt;="&amp;$C$4,Orders!$B$5:$B$204,"&lt;="&amp;$C$5,Orders!$E$5:$E$204,$A51))</f>
        <v/>
      </c>
      <c r="F51" s="13">
        <f>IF($A51="","",COUNTIFS(Orders!$B$5:$B$204,"&gt;="&amp;$C$4,Orders!$B$5:$B$204,"&lt;="&amp;$C$5,Orders!$E$5:$E$204,$A51,Orders!$J$5:$J$204,"Yes"))</f>
        <v/>
      </c>
      <c r="G51" s="14">
        <f>IF($A51="","",IFERROR($F51/$B51,0))</f>
        <v/>
      </c>
      <c r="H51" s="11">
        <f>IF($A51="","",IFERROR($D51/$B51,0))</f>
        <v/>
      </c>
    </row>
    <row r="52">
      <c r="A52" s="12">
        <f>IF(SKUs!$A35="","",SKUs!$A35)</f>
        <v/>
      </c>
      <c r="B52" s="13">
        <f>IF($A52="","",COUNTIFS(Orders!$B$5:$B$204,"&gt;="&amp;$C$4,Orders!$B$5:$B$204,"&lt;="&amp;$C$5,Orders!$E$5:$E$204,$A52))</f>
        <v/>
      </c>
      <c r="C52" s="11">
        <f>IF($A52="","",SUMIFS(Orders!$G$5:$G$204,Orders!$B$5:$B$204,"&gt;="&amp;$C$4,Orders!$B$5:$B$204,"&lt;="&amp;$C$5,Orders!$E$5:$E$204,$A52))</f>
        <v/>
      </c>
      <c r="D52" s="11">
        <f>IF($A52="","",SUMIFS(Orders!$K$5:$K$204,Orders!$B$5:$B$204,"&gt;="&amp;$C$4,Orders!$B$5:$B$204,"&lt;="&amp;$C$5,Orders!$E$5:$E$204,$A52))</f>
        <v/>
      </c>
      <c r="E52" s="11">
        <f>IF($A52="","",SUMIFS(Orders!$N$5:$N$204,Orders!$B$5:$B$204,"&gt;="&amp;$C$4,Orders!$B$5:$B$204,"&lt;="&amp;$C$5,Orders!$E$5:$E$204,$A52))</f>
        <v/>
      </c>
      <c r="F52" s="13">
        <f>IF($A52="","",COUNTIFS(Orders!$B$5:$B$204,"&gt;="&amp;$C$4,Orders!$B$5:$B$204,"&lt;="&amp;$C$5,Orders!$E$5:$E$204,$A52,Orders!$J$5:$J$204,"Yes"))</f>
        <v/>
      </c>
      <c r="G52" s="14">
        <f>IF($A52="","",IFERROR($F52/$B52,0))</f>
        <v/>
      </c>
      <c r="H52" s="11">
        <f>IF($A52="","",IFERROR($D52/$B52,0))</f>
        <v/>
      </c>
    </row>
    <row r="53">
      <c r="A53" s="12">
        <f>IF(SKUs!$A36="","",SKUs!$A36)</f>
        <v/>
      </c>
      <c r="B53" s="13">
        <f>IF($A53="","",COUNTIFS(Orders!$B$5:$B$204,"&gt;="&amp;$C$4,Orders!$B$5:$B$204,"&lt;="&amp;$C$5,Orders!$E$5:$E$204,$A53))</f>
        <v/>
      </c>
      <c r="C53" s="11">
        <f>IF($A53="","",SUMIFS(Orders!$G$5:$G$204,Orders!$B$5:$B$204,"&gt;="&amp;$C$4,Orders!$B$5:$B$204,"&lt;="&amp;$C$5,Orders!$E$5:$E$204,$A53))</f>
        <v/>
      </c>
      <c r="D53" s="11">
        <f>IF($A53="","",SUMIFS(Orders!$K$5:$K$204,Orders!$B$5:$B$204,"&gt;="&amp;$C$4,Orders!$B$5:$B$204,"&lt;="&amp;$C$5,Orders!$E$5:$E$204,$A53))</f>
        <v/>
      </c>
      <c r="E53" s="11">
        <f>IF($A53="","",SUMIFS(Orders!$N$5:$N$204,Orders!$B$5:$B$204,"&gt;="&amp;$C$4,Orders!$B$5:$B$204,"&lt;="&amp;$C$5,Orders!$E$5:$E$204,$A53))</f>
        <v/>
      </c>
      <c r="F53" s="13">
        <f>IF($A53="","",COUNTIFS(Orders!$B$5:$B$204,"&gt;="&amp;$C$4,Orders!$B$5:$B$204,"&lt;="&amp;$C$5,Orders!$E$5:$E$204,$A53,Orders!$J$5:$J$204,"Yes"))</f>
        <v/>
      </c>
      <c r="G53" s="14">
        <f>IF($A53="","",IFERROR($F53/$B53,0))</f>
        <v/>
      </c>
      <c r="H53" s="11">
        <f>IF($A53="","",IFERROR($D53/$B53,0))</f>
        <v/>
      </c>
    </row>
    <row r="54">
      <c r="A54" s="12">
        <f>IF(SKUs!$A37="","",SKUs!$A37)</f>
        <v/>
      </c>
      <c r="B54" s="13">
        <f>IF($A54="","",COUNTIFS(Orders!$B$5:$B$204,"&gt;="&amp;$C$4,Orders!$B$5:$B$204,"&lt;="&amp;$C$5,Orders!$E$5:$E$204,$A54))</f>
        <v/>
      </c>
      <c r="C54" s="11">
        <f>IF($A54="","",SUMIFS(Orders!$G$5:$G$204,Orders!$B$5:$B$204,"&gt;="&amp;$C$4,Orders!$B$5:$B$204,"&lt;="&amp;$C$5,Orders!$E$5:$E$204,$A54))</f>
        <v/>
      </c>
      <c r="D54" s="11">
        <f>IF($A54="","",SUMIFS(Orders!$K$5:$K$204,Orders!$B$5:$B$204,"&gt;="&amp;$C$4,Orders!$B$5:$B$204,"&lt;="&amp;$C$5,Orders!$E$5:$E$204,$A54))</f>
        <v/>
      </c>
      <c r="E54" s="11">
        <f>IF($A54="","",SUMIFS(Orders!$N$5:$N$204,Orders!$B$5:$B$204,"&gt;="&amp;$C$4,Orders!$B$5:$B$204,"&lt;="&amp;$C$5,Orders!$E$5:$E$204,$A54))</f>
        <v/>
      </c>
      <c r="F54" s="13">
        <f>IF($A54="","",COUNTIFS(Orders!$B$5:$B$204,"&gt;="&amp;$C$4,Orders!$B$5:$B$204,"&lt;="&amp;$C$5,Orders!$E$5:$E$204,$A54,Orders!$J$5:$J$204,"Yes"))</f>
        <v/>
      </c>
      <c r="G54" s="14">
        <f>IF($A54="","",IFERROR($F54/$B54,0))</f>
        <v/>
      </c>
      <c r="H54" s="11">
        <f>IF($A54="","",IFERROR($D54/$B54,0))</f>
        <v/>
      </c>
    </row>
    <row r="55">
      <c r="A55" s="12">
        <f>IF(SKUs!$A38="","",SKUs!$A38)</f>
        <v/>
      </c>
      <c r="B55" s="13">
        <f>IF($A55="","",COUNTIFS(Orders!$B$5:$B$204,"&gt;="&amp;$C$4,Orders!$B$5:$B$204,"&lt;="&amp;$C$5,Orders!$E$5:$E$204,$A55))</f>
        <v/>
      </c>
      <c r="C55" s="11">
        <f>IF($A55="","",SUMIFS(Orders!$G$5:$G$204,Orders!$B$5:$B$204,"&gt;="&amp;$C$4,Orders!$B$5:$B$204,"&lt;="&amp;$C$5,Orders!$E$5:$E$204,$A55))</f>
        <v/>
      </c>
      <c r="D55" s="11">
        <f>IF($A55="","",SUMIFS(Orders!$K$5:$K$204,Orders!$B$5:$B$204,"&gt;="&amp;$C$4,Orders!$B$5:$B$204,"&lt;="&amp;$C$5,Orders!$E$5:$E$204,$A55))</f>
        <v/>
      </c>
      <c r="E55" s="11">
        <f>IF($A55="","",SUMIFS(Orders!$N$5:$N$204,Orders!$B$5:$B$204,"&gt;="&amp;$C$4,Orders!$B$5:$B$204,"&lt;="&amp;$C$5,Orders!$E$5:$E$204,$A55))</f>
        <v/>
      </c>
      <c r="F55" s="13">
        <f>IF($A55="","",COUNTIFS(Orders!$B$5:$B$204,"&gt;="&amp;$C$4,Orders!$B$5:$B$204,"&lt;="&amp;$C$5,Orders!$E$5:$E$204,$A55,Orders!$J$5:$J$204,"Yes"))</f>
        <v/>
      </c>
      <c r="G55" s="14">
        <f>IF($A55="","",IFERROR($F55/$B55,0))</f>
        <v/>
      </c>
      <c r="H55" s="11">
        <f>IF($A55="","",IFERROR($D55/$B55,0))</f>
        <v/>
      </c>
    </row>
    <row r="56">
      <c r="A56" s="12">
        <f>IF(SKUs!$A39="","",SKUs!$A39)</f>
        <v/>
      </c>
      <c r="B56" s="13">
        <f>IF($A56="","",COUNTIFS(Orders!$B$5:$B$204,"&gt;="&amp;$C$4,Orders!$B$5:$B$204,"&lt;="&amp;$C$5,Orders!$E$5:$E$204,$A56))</f>
        <v/>
      </c>
      <c r="C56" s="11">
        <f>IF($A56="","",SUMIFS(Orders!$G$5:$G$204,Orders!$B$5:$B$204,"&gt;="&amp;$C$4,Orders!$B$5:$B$204,"&lt;="&amp;$C$5,Orders!$E$5:$E$204,$A56))</f>
        <v/>
      </c>
      <c r="D56" s="11">
        <f>IF($A56="","",SUMIFS(Orders!$K$5:$K$204,Orders!$B$5:$B$204,"&gt;="&amp;$C$4,Orders!$B$5:$B$204,"&lt;="&amp;$C$5,Orders!$E$5:$E$204,$A56))</f>
        <v/>
      </c>
      <c r="E56" s="11">
        <f>IF($A56="","",SUMIFS(Orders!$N$5:$N$204,Orders!$B$5:$B$204,"&gt;="&amp;$C$4,Orders!$B$5:$B$204,"&lt;="&amp;$C$5,Orders!$E$5:$E$204,$A56))</f>
        <v/>
      </c>
      <c r="F56" s="13">
        <f>IF($A56="","",COUNTIFS(Orders!$B$5:$B$204,"&gt;="&amp;$C$4,Orders!$B$5:$B$204,"&lt;="&amp;$C$5,Orders!$E$5:$E$204,$A56,Orders!$J$5:$J$204,"Yes"))</f>
        <v/>
      </c>
      <c r="G56" s="14">
        <f>IF($A56="","",IFERROR($F56/$B56,0))</f>
        <v/>
      </c>
      <c r="H56" s="11">
        <f>IF($A56="","",IFERROR($D56/$B56,0))</f>
        <v/>
      </c>
    </row>
    <row r="57">
      <c r="A57" s="12">
        <f>IF(SKUs!$A40="","",SKUs!$A40)</f>
        <v/>
      </c>
      <c r="B57" s="13">
        <f>IF($A57="","",COUNTIFS(Orders!$B$5:$B$204,"&gt;="&amp;$C$4,Orders!$B$5:$B$204,"&lt;="&amp;$C$5,Orders!$E$5:$E$204,$A57))</f>
        <v/>
      </c>
      <c r="C57" s="11">
        <f>IF($A57="","",SUMIFS(Orders!$G$5:$G$204,Orders!$B$5:$B$204,"&gt;="&amp;$C$4,Orders!$B$5:$B$204,"&lt;="&amp;$C$5,Orders!$E$5:$E$204,$A57))</f>
        <v/>
      </c>
      <c r="D57" s="11">
        <f>IF($A57="","",SUMIFS(Orders!$K$5:$K$204,Orders!$B$5:$B$204,"&gt;="&amp;$C$4,Orders!$B$5:$B$204,"&lt;="&amp;$C$5,Orders!$E$5:$E$204,$A57))</f>
        <v/>
      </c>
      <c r="E57" s="11">
        <f>IF($A57="","",SUMIFS(Orders!$N$5:$N$204,Orders!$B$5:$B$204,"&gt;="&amp;$C$4,Orders!$B$5:$B$204,"&lt;="&amp;$C$5,Orders!$E$5:$E$204,$A57))</f>
        <v/>
      </c>
      <c r="F57" s="13">
        <f>IF($A57="","",COUNTIFS(Orders!$B$5:$B$204,"&gt;="&amp;$C$4,Orders!$B$5:$B$204,"&lt;="&amp;$C$5,Orders!$E$5:$E$204,$A57,Orders!$J$5:$J$204,"Yes"))</f>
        <v/>
      </c>
      <c r="G57" s="14">
        <f>IF($A57="","",IFERROR($F57/$B57,0))</f>
        <v/>
      </c>
      <c r="H57" s="11">
        <f>IF($A57="","",IFERROR($D57/$B57,0))</f>
        <v/>
      </c>
    </row>
    <row r="58">
      <c r="A58" s="12">
        <f>IF(SKUs!$A41="","",SKUs!$A41)</f>
        <v/>
      </c>
      <c r="B58" s="13">
        <f>IF($A58="","",COUNTIFS(Orders!$B$5:$B$204,"&gt;="&amp;$C$4,Orders!$B$5:$B$204,"&lt;="&amp;$C$5,Orders!$E$5:$E$204,$A58))</f>
        <v/>
      </c>
      <c r="C58" s="11">
        <f>IF($A58="","",SUMIFS(Orders!$G$5:$G$204,Orders!$B$5:$B$204,"&gt;="&amp;$C$4,Orders!$B$5:$B$204,"&lt;="&amp;$C$5,Orders!$E$5:$E$204,$A58))</f>
        <v/>
      </c>
      <c r="D58" s="11">
        <f>IF($A58="","",SUMIFS(Orders!$K$5:$K$204,Orders!$B$5:$B$204,"&gt;="&amp;$C$4,Orders!$B$5:$B$204,"&lt;="&amp;$C$5,Orders!$E$5:$E$204,$A58))</f>
        <v/>
      </c>
      <c r="E58" s="11">
        <f>IF($A58="","",SUMIFS(Orders!$N$5:$N$204,Orders!$B$5:$B$204,"&gt;="&amp;$C$4,Orders!$B$5:$B$204,"&lt;="&amp;$C$5,Orders!$E$5:$E$204,$A58))</f>
        <v/>
      </c>
      <c r="F58" s="13">
        <f>IF($A58="","",COUNTIFS(Orders!$B$5:$B$204,"&gt;="&amp;$C$4,Orders!$B$5:$B$204,"&lt;="&amp;$C$5,Orders!$E$5:$E$204,$A58,Orders!$J$5:$J$204,"Yes"))</f>
        <v/>
      </c>
      <c r="G58" s="14">
        <f>IF($A58="","",IFERROR($F58/$B58,0))</f>
        <v/>
      </c>
      <c r="H58" s="11">
        <f>IF($A58="","",IFERROR($D58/$B58,0))</f>
        <v/>
      </c>
    </row>
    <row r="59">
      <c r="A59" s="12">
        <f>IF(SKUs!$A42="","",SKUs!$A42)</f>
        <v/>
      </c>
      <c r="B59" s="13">
        <f>IF($A59="","",COUNTIFS(Orders!$B$5:$B$204,"&gt;="&amp;$C$4,Orders!$B$5:$B$204,"&lt;="&amp;$C$5,Orders!$E$5:$E$204,$A59))</f>
        <v/>
      </c>
      <c r="C59" s="11">
        <f>IF($A59="","",SUMIFS(Orders!$G$5:$G$204,Orders!$B$5:$B$204,"&gt;="&amp;$C$4,Orders!$B$5:$B$204,"&lt;="&amp;$C$5,Orders!$E$5:$E$204,$A59))</f>
        <v/>
      </c>
      <c r="D59" s="11">
        <f>IF($A59="","",SUMIFS(Orders!$K$5:$K$204,Orders!$B$5:$B$204,"&gt;="&amp;$C$4,Orders!$B$5:$B$204,"&lt;="&amp;$C$5,Orders!$E$5:$E$204,$A59))</f>
        <v/>
      </c>
      <c r="E59" s="11">
        <f>IF($A59="","",SUMIFS(Orders!$N$5:$N$204,Orders!$B$5:$B$204,"&gt;="&amp;$C$4,Orders!$B$5:$B$204,"&lt;="&amp;$C$5,Orders!$E$5:$E$204,$A59))</f>
        <v/>
      </c>
      <c r="F59" s="13">
        <f>IF($A59="","",COUNTIFS(Orders!$B$5:$B$204,"&gt;="&amp;$C$4,Orders!$B$5:$B$204,"&lt;="&amp;$C$5,Orders!$E$5:$E$204,$A59,Orders!$J$5:$J$204,"Yes"))</f>
        <v/>
      </c>
      <c r="G59" s="14">
        <f>IF($A59="","",IFERROR($F59/$B59,0))</f>
        <v/>
      </c>
      <c r="H59" s="11">
        <f>IF($A59="","",IFERROR($D59/$B59,0))</f>
        <v/>
      </c>
    </row>
    <row r="60">
      <c r="A60" s="12">
        <f>IF(SKUs!$A43="","",SKUs!$A43)</f>
        <v/>
      </c>
      <c r="B60" s="13">
        <f>IF($A60="","",COUNTIFS(Orders!$B$5:$B$204,"&gt;="&amp;$C$4,Orders!$B$5:$B$204,"&lt;="&amp;$C$5,Orders!$E$5:$E$204,$A60))</f>
        <v/>
      </c>
      <c r="C60" s="11">
        <f>IF($A60="","",SUMIFS(Orders!$G$5:$G$204,Orders!$B$5:$B$204,"&gt;="&amp;$C$4,Orders!$B$5:$B$204,"&lt;="&amp;$C$5,Orders!$E$5:$E$204,$A60))</f>
        <v/>
      </c>
      <c r="D60" s="11">
        <f>IF($A60="","",SUMIFS(Orders!$K$5:$K$204,Orders!$B$5:$B$204,"&gt;="&amp;$C$4,Orders!$B$5:$B$204,"&lt;="&amp;$C$5,Orders!$E$5:$E$204,$A60))</f>
        <v/>
      </c>
      <c r="E60" s="11">
        <f>IF($A60="","",SUMIFS(Orders!$N$5:$N$204,Orders!$B$5:$B$204,"&gt;="&amp;$C$4,Orders!$B$5:$B$204,"&lt;="&amp;$C$5,Orders!$E$5:$E$204,$A60))</f>
        <v/>
      </c>
      <c r="F60" s="13">
        <f>IF($A60="","",COUNTIFS(Orders!$B$5:$B$204,"&gt;="&amp;$C$4,Orders!$B$5:$B$204,"&lt;="&amp;$C$5,Orders!$E$5:$E$204,$A60,Orders!$J$5:$J$204,"Yes"))</f>
        <v/>
      </c>
      <c r="G60" s="14">
        <f>IF($A60="","",IFERROR($F60/$B60,0))</f>
        <v/>
      </c>
      <c r="H60" s="11">
        <f>IF($A60="","",IFERROR($D60/$B60,0))</f>
        <v/>
      </c>
    </row>
    <row r="61">
      <c r="A61" s="12">
        <f>IF(SKUs!$A44="","",SKUs!$A44)</f>
        <v/>
      </c>
      <c r="B61" s="13">
        <f>IF($A61="","",COUNTIFS(Orders!$B$5:$B$204,"&gt;="&amp;$C$4,Orders!$B$5:$B$204,"&lt;="&amp;$C$5,Orders!$E$5:$E$204,$A61))</f>
        <v/>
      </c>
      <c r="C61" s="11">
        <f>IF($A61="","",SUMIFS(Orders!$G$5:$G$204,Orders!$B$5:$B$204,"&gt;="&amp;$C$4,Orders!$B$5:$B$204,"&lt;="&amp;$C$5,Orders!$E$5:$E$204,$A61))</f>
        <v/>
      </c>
      <c r="D61" s="11">
        <f>IF($A61="","",SUMIFS(Orders!$K$5:$K$204,Orders!$B$5:$B$204,"&gt;="&amp;$C$4,Orders!$B$5:$B$204,"&lt;="&amp;$C$5,Orders!$E$5:$E$204,$A61))</f>
        <v/>
      </c>
      <c r="E61" s="11">
        <f>IF($A61="","",SUMIFS(Orders!$N$5:$N$204,Orders!$B$5:$B$204,"&gt;="&amp;$C$4,Orders!$B$5:$B$204,"&lt;="&amp;$C$5,Orders!$E$5:$E$204,$A61))</f>
        <v/>
      </c>
      <c r="F61" s="13">
        <f>IF($A61="","",COUNTIFS(Orders!$B$5:$B$204,"&gt;="&amp;$C$4,Orders!$B$5:$B$204,"&lt;="&amp;$C$5,Orders!$E$5:$E$204,$A61,Orders!$J$5:$J$204,"Yes"))</f>
        <v/>
      </c>
      <c r="G61" s="14">
        <f>IF($A61="","",IFERROR($F61/$B61,0))</f>
        <v/>
      </c>
      <c r="H61" s="11">
        <f>IF($A61="","",IFERROR($D61/$B61,0))</f>
        <v/>
      </c>
    </row>
    <row r="62">
      <c r="A62" s="12">
        <f>IF(SKUs!$A45="","",SKUs!$A45)</f>
        <v/>
      </c>
      <c r="B62" s="13">
        <f>IF($A62="","",COUNTIFS(Orders!$B$5:$B$204,"&gt;="&amp;$C$4,Orders!$B$5:$B$204,"&lt;="&amp;$C$5,Orders!$E$5:$E$204,$A62))</f>
        <v/>
      </c>
      <c r="C62" s="11">
        <f>IF($A62="","",SUMIFS(Orders!$G$5:$G$204,Orders!$B$5:$B$204,"&gt;="&amp;$C$4,Orders!$B$5:$B$204,"&lt;="&amp;$C$5,Orders!$E$5:$E$204,$A62))</f>
        <v/>
      </c>
      <c r="D62" s="11">
        <f>IF($A62="","",SUMIFS(Orders!$K$5:$K$204,Orders!$B$5:$B$204,"&gt;="&amp;$C$4,Orders!$B$5:$B$204,"&lt;="&amp;$C$5,Orders!$E$5:$E$204,$A62))</f>
        <v/>
      </c>
      <c r="E62" s="11">
        <f>IF($A62="","",SUMIFS(Orders!$N$5:$N$204,Orders!$B$5:$B$204,"&gt;="&amp;$C$4,Orders!$B$5:$B$204,"&lt;="&amp;$C$5,Orders!$E$5:$E$204,$A62))</f>
        <v/>
      </c>
      <c r="F62" s="13">
        <f>IF($A62="","",COUNTIFS(Orders!$B$5:$B$204,"&gt;="&amp;$C$4,Orders!$B$5:$B$204,"&lt;="&amp;$C$5,Orders!$E$5:$E$204,$A62,Orders!$J$5:$J$204,"Yes"))</f>
        <v/>
      </c>
      <c r="G62" s="14">
        <f>IF($A62="","",IFERROR($F62/$B62,0))</f>
        <v/>
      </c>
      <c r="H62" s="11">
        <f>IF($A62="","",IFERROR($D62/$B62,0))</f>
        <v/>
      </c>
    </row>
    <row r="63">
      <c r="A63" s="12">
        <f>IF(SKUs!$A46="","",SKUs!$A46)</f>
        <v/>
      </c>
      <c r="B63" s="13">
        <f>IF($A63="","",COUNTIFS(Orders!$B$5:$B$204,"&gt;="&amp;$C$4,Orders!$B$5:$B$204,"&lt;="&amp;$C$5,Orders!$E$5:$E$204,$A63))</f>
        <v/>
      </c>
      <c r="C63" s="11">
        <f>IF($A63="","",SUMIFS(Orders!$G$5:$G$204,Orders!$B$5:$B$204,"&gt;="&amp;$C$4,Orders!$B$5:$B$204,"&lt;="&amp;$C$5,Orders!$E$5:$E$204,$A63))</f>
        <v/>
      </c>
      <c r="D63" s="11">
        <f>IF($A63="","",SUMIFS(Orders!$K$5:$K$204,Orders!$B$5:$B$204,"&gt;="&amp;$C$4,Orders!$B$5:$B$204,"&lt;="&amp;$C$5,Orders!$E$5:$E$204,$A63))</f>
        <v/>
      </c>
      <c r="E63" s="11">
        <f>IF($A63="","",SUMIFS(Orders!$N$5:$N$204,Orders!$B$5:$B$204,"&gt;="&amp;$C$4,Orders!$B$5:$B$204,"&lt;="&amp;$C$5,Orders!$E$5:$E$204,$A63))</f>
        <v/>
      </c>
      <c r="F63" s="13">
        <f>IF($A63="","",COUNTIFS(Orders!$B$5:$B$204,"&gt;="&amp;$C$4,Orders!$B$5:$B$204,"&lt;="&amp;$C$5,Orders!$E$5:$E$204,$A63,Orders!$J$5:$J$204,"Yes"))</f>
        <v/>
      </c>
      <c r="G63" s="14">
        <f>IF($A63="","",IFERROR($F63/$B63,0))</f>
        <v/>
      </c>
      <c r="H63" s="11">
        <f>IF($A63="","",IFERROR($D63/$B63,0))</f>
        <v/>
      </c>
    </row>
    <row r="64">
      <c r="A64" s="12">
        <f>IF(SKUs!$A47="","",SKUs!$A47)</f>
        <v/>
      </c>
      <c r="B64" s="13">
        <f>IF($A64="","",COUNTIFS(Orders!$B$5:$B$204,"&gt;="&amp;$C$4,Orders!$B$5:$B$204,"&lt;="&amp;$C$5,Orders!$E$5:$E$204,$A64))</f>
        <v/>
      </c>
      <c r="C64" s="11">
        <f>IF($A64="","",SUMIFS(Orders!$G$5:$G$204,Orders!$B$5:$B$204,"&gt;="&amp;$C$4,Orders!$B$5:$B$204,"&lt;="&amp;$C$5,Orders!$E$5:$E$204,$A64))</f>
        <v/>
      </c>
      <c r="D64" s="11">
        <f>IF($A64="","",SUMIFS(Orders!$K$5:$K$204,Orders!$B$5:$B$204,"&gt;="&amp;$C$4,Orders!$B$5:$B$204,"&lt;="&amp;$C$5,Orders!$E$5:$E$204,$A64))</f>
        <v/>
      </c>
      <c r="E64" s="11">
        <f>IF($A64="","",SUMIFS(Orders!$N$5:$N$204,Orders!$B$5:$B$204,"&gt;="&amp;$C$4,Orders!$B$5:$B$204,"&lt;="&amp;$C$5,Orders!$E$5:$E$204,$A64))</f>
        <v/>
      </c>
      <c r="F64" s="13">
        <f>IF($A64="","",COUNTIFS(Orders!$B$5:$B$204,"&gt;="&amp;$C$4,Orders!$B$5:$B$204,"&lt;="&amp;$C$5,Orders!$E$5:$E$204,$A64,Orders!$J$5:$J$204,"Yes"))</f>
        <v/>
      </c>
      <c r="G64" s="14">
        <f>IF($A64="","",IFERROR($F64/$B64,0))</f>
        <v/>
      </c>
      <c r="H64" s="11">
        <f>IF($A64="","",IFERROR($D64/$B64,0))</f>
        <v/>
      </c>
    </row>
    <row r="65">
      <c r="A65" s="12">
        <f>IF(SKUs!$A48="","",SKUs!$A48)</f>
        <v/>
      </c>
      <c r="B65" s="13">
        <f>IF($A65="","",COUNTIFS(Orders!$B$5:$B$204,"&gt;="&amp;$C$4,Orders!$B$5:$B$204,"&lt;="&amp;$C$5,Orders!$E$5:$E$204,$A65))</f>
        <v/>
      </c>
      <c r="C65" s="11">
        <f>IF($A65="","",SUMIFS(Orders!$G$5:$G$204,Orders!$B$5:$B$204,"&gt;="&amp;$C$4,Orders!$B$5:$B$204,"&lt;="&amp;$C$5,Orders!$E$5:$E$204,$A65))</f>
        <v/>
      </c>
      <c r="D65" s="11">
        <f>IF($A65="","",SUMIFS(Orders!$K$5:$K$204,Orders!$B$5:$B$204,"&gt;="&amp;$C$4,Orders!$B$5:$B$204,"&lt;="&amp;$C$5,Orders!$E$5:$E$204,$A65))</f>
        <v/>
      </c>
      <c r="E65" s="11">
        <f>IF($A65="","",SUMIFS(Orders!$N$5:$N$204,Orders!$B$5:$B$204,"&gt;="&amp;$C$4,Orders!$B$5:$B$204,"&lt;="&amp;$C$5,Orders!$E$5:$E$204,$A65))</f>
        <v/>
      </c>
      <c r="F65" s="13">
        <f>IF($A65="","",COUNTIFS(Orders!$B$5:$B$204,"&gt;="&amp;$C$4,Orders!$B$5:$B$204,"&lt;="&amp;$C$5,Orders!$E$5:$E$204,$A65,Orders!$J$5:$J$204,"Yes"))</f>
        <v/>
      </c>
      <c r="G65" s="14">
        <f>IF($A65="","",IFERROR($F65/$B65,0))</f>
        <v/>
      </c>
      <c r="H65" s="11">
        <f>IF($A65="","",IFERROR($D65/$B65,0))</f>
        <v/>
      </c>
    </row>
    <row r="66">
      <c r="A66" s="12">
        <f>IF(SKUs!$A49="","",SKUs!$A49)</f>
        <v/>
      </c>
      <c r="B66" s="13">
        <f>IF($A66="","",COUNTIFS(Orders!$B$5:$B$204,"&gt;="&amp;$C$4,Orders!$B$5:$B$204,"&lt;="&amp;$C$5,Orders!$E$5:$E$204,$A66))</f>
        <v/>
      </c>
      <c r="C66" s="11">
        <f>IF($A66="","",SUMIFS(Orders!$G$5:$G$204,Orders!$B$5:$B$204,"&gt;="&amp;$C$4,Orders!$B$5:$B$204,"&lt;="&amp;$C$5,Orders!$E$5:$E$204,$A66))</f>
        <v/>
      </c>
      <c r="D66" s="11">
        <f>IF($A66="","",SUMIFS(Orders!$K$5:$K$204,Orders!$B$5:$B$204,"&gt;="&amp;$C$4,Orders!$B$5:$B$204,"&lt;="&amp;$C$5,Orders!$E$5:$E$204,$A66))</f>
        <v/>
      </c>
      <c r="E66" s="11">
        <f>IF($A66="","",SUMIFS(Orders!$N$5:$N$204,Orders!$B$5:$B$204,"&gt;="&amp;$C$4,Orders!$B$5:$B$204,"&lt;="&amp;$C$5,Orders!$E$5:$E$204,$A66))</f>
        <v/>
      </c>
      <c r="F66" s="13">
        <f>IF($A66="","",COUNTIFS(Orders!$B$5:$B$204,"&gt;="&amp;$C$4,Orders!$B$5:$B$204,"&lt;="&amp;$C$5,Orders!$E$5:$E$204,$A66,Orders!$J$5:$J$204,"Yes"))</f>
        <v/>
      </c>
      <c r="G66" s="14">
        <f>IF($A66="","",IFERROR($F66/$B66,0))</f>
        <v/>
      </c>
      <c r="H66" s="11">
        <f>IF($A66="","",IFERROR($D66/$B66,0))</f>
        <v/>
      </c>
    </row>
    <row r="67">
      <c r="A67" s="12">
        <f>IF(SKUs!$A50="","",SKUs!$A50)</f>
        <v/>
      </c>
      <c r="B67" s="13">
        <f>IF($A67="","",COUNTIFS(Orders!$B$5:$B$204,"&gt;="&amp;$C$4,Orders!$B$5:$B$204,"&lt;="&amp;$C$5,Orders!$E$5:$E$204,$A67))</f>
        <v/>
      </c>
      <c r="C67" s="11">
        <f>IF($A67="","",SUMIFS(Orders!$G$5:$G$204,Orders!$B$5:$B$204,"&gt;="&amp;$C$4,Orders!$B$5:$B$204,"&lt;="&amp;$C$5,Orders!$E$5:$E$204,$A67))</f>
        <v/>
      </c>
      <c r="D67" s="11">
        <f>IF($A67="","",SUMIFS(Orders!$K$5:$K$204,Orders!$B$5:$B$204,"&gt;="&amp;$C$4,Orders!$B$5:$B$204,"&lt;="&amp;$C$5,Orders!$E$5:$E$204,$A67))</f>
        <v/>
      </c>
      <c r="E67" s="11">
        <f>IF($A67="","",SUMIFS(Orders!$N$5:$N$204,Orders!$B$5:$B$204,"&gt;="&amp;$C$4,Orders!$B$5:$B$204,"&lt;="&amp;$C$5,Orders!$E$5:$E$204,$A67))</f>
        <v/>
      </c>
      <c r="F67" s="13">
        <f>IF($A67="","",COUNTIFS(Orders!$B$5:$B$204,"&gt;="&amp;$C$4,Orders!$B$5:$B$204,"&lt;="&amp;$C$5,Orders!$E$5:$E$204,$A67,Orders!$J$5:$J$204,"Yes"))</f>
        <v/>
      </c>
      <c r="G67" s="14">
        <f>IF($A67="","",IFERROR($F67/$B67,0))</f>
        <v/>
      </c>
      <c r="H67" s="11">
        <f>IF($A67="","",IFERROR($D67/$B67,0))</f>
        <v/>
      </c>
    </row>
    <row r="68">
      <c r="A68" s="12">
        <f>IF(SKUs!$A51="","",SKUs!$A51)</f>
        <v/>
      </c>
      <c r="B68" s="13">
        <f>IF($A68="","",COUNTIFS(Orders!$B$5:$B$204,"&gt;="&amp;$C$4,Orders!$B$5:$B$204,"&lt;="&amp;$C$5,Orders!$E$5:$E$204,$A68))</f>
        <v/>
      </c>
      <c r="C68" s="11">
        <f>IF($A68="","",SUMIFS(Orders!$G$5:$G$204,Orders!$B$5:$B$204,"&gt;="&amp;$C$4,Orders!$B$5:$B$204,"&lt;="&amp;$C$5,Orders!$E$5:$E$204,$A68))</f>
        <v/>
      </c>
      <c r="D68" s="11">
        <f>IF($A68="","",SUMIFS(Orders!$K$5:$K$204,Orders!$B$5:$B$204,"&gt;="&amp;$C$4,Orders!$B$5:$B$204,"&lt;="&amp;$C$5,Orders!$E$5:$E$204,$A68))</f>
        <v/>
      </c>
      <c r="E68" s="11">
        <f>IF($A68="","",SUMIFS(Orders!$N$5:$N$204,Orders!$B$5:$B$204,"&gt;="&amp;$C$4,Orders!$B$5:$B$204,"&lt;="&amp;$C$5,Orders!$E$5:$E$204,$A68))</f>
        <v/>
      </c>
      <c r="F68" s="13">
        <f>IF($A68="","",COUNTIFS(Orders!$B$5:$B$204,"&gt;="&amp;$C$4,Orders!$B$5:$B$204,"&lt;="&amp;$C$5,Orders!$E$5:$E$204,$A68,Orders!$J$5:$J$204,"Yes"))</f>
        <v/>
      </c>
      <c r="G68" s="14">
        <f>IF($A68="","",IFERROR($F68/$B68,0))</f>
        <v/>
      </c>
      <c r="H68" s="11">
        <f>IF($A68="","",IFERROR($D68/$B68,0))</f>
        <v/>
      </c>
    </row>
    <row r="69">
      <c r="A69" s="12">
        <f>IF(SKUs!$A52="","",SKUs!$A52)</f>
        <v/>
      </c>
      <c r="B69" s="13">
        <f>IF($A69="","",COUNTIFS(Orders!$B$5:$B$204,"&gt;="&amp;$C$4,Orders!$B$5:$B$204,"&lt;="&amp;$C$5,Orders!$E$5:$E$204,$A69))</f>
        <v/>
      </c>
      <c r="C69" s="11">
        <f>IF($A69="","",SUMIFS(Orders!$G$5:$G$204,Orders!$B$5:$B$204,"&gt;="&amp;$C$4,Orders!$B$5:$B$204,"&lt;="&amp;$C$5,Orders!$E$5:$E$204,$A69))</f>
        <v/>
      </c>
      <c r="D69" s="11">
        <f>IF($A69="","",SUMIFS(Orders!$K$5:$K$204,Orders!$B$5:$B$204,"&gt;="&amp;$C$4,Orders!$B$5:$B$204,"&lt;="&amp;$C$5,Orders!$E$5:$E$204,$A69))</f>
        <v/>
      </c>
      <c r="E69" s="11">
        <f>IF($A69="","",SUMIFS(Orders!$N$5:$N$204,Orders!$B$5:$B$204,"&gt;="&amp;$C$4,Orders!$B$5:$B$204,"&lt;="&amp;$C$5,Orders!$E$5:$E$204,$A69))</f>
        <v/>
      </c>
      <c r="F69" s="13">
        <f>IF($A69="","",COUNTIFS(Orders!$B$5:$B$204,"&gt;="&amp;$C$4,Orders!$B$5:$B$204,"&lt;="&amp;$C$5,Orders!$E$5:$E$204,$A69,Orders!$J$5:$J$204,"Yes"))</f>
        <v/>
      </c>
      <c r="G69" s="14">
        <f>IF($A69="","",IFERROR($F69/$B69,0))</f>
        <v/>
      </c>
      <c r="H69" s="11">
        <f>IF($A69="","",IFERROR($D69/$B69,0))</f>
        <v/>
      </c>
    </row>
    <row r="70">
      <c r="A70" s="12">
        <f>IF(SKUs!$A53="","",SKUs!$A53)</f>
        <v/>
      </c>
      <c r="B70" s="13">
        <f>IF($A70="","",COUNTIFS(Orders!$B$5:$B$204,"&gt;="&amp;$C$4,Orders!$B$5:$B$204,"&lt;="&amp;$C$5,Orders!$E$5:$E$204,$A70))</f>
        <v/>
      </c>
      <c r="C70" s="11">
        <f>IF($A70="","",SUMIFS(Orders!$G$5:$G$204,Orders!$B$5:$B$204,"&gt;="&amp;$C$4,Orders!$B$5:$B$204,"&lt;="&amp;$C$5,Orders!$E$5:$E$204,$A70))</f>
        <v/>
      </c>
      <c r="D70" s="11">
        <f>IF($A70="","",SUMIFS(Orders!$K$5:$K$204,Orders!$B$5:$B$204,"&gt;="&amp;$C$4,Orders!$B$5:$B$204,"&lt;="&amp;$C$5,Orders!$E$5:$E$204,$A70))</f>
        <v/>
      </c>
      <c r="E70" s="11">
        <f>IF($A70="","",SUMIFS(Orders!$N$5:$N$204,Orders!$B$5:$B$204,"&gt;="&amp;$C$4,Orders!$B$5:$B$204,"&lt;="&amp;$C$5,Orders!$E$5:$E$204,$A70))</f>
        <v/>
      </c>
      <c r="F70" s="13">
        <f>IF($A70="","",COUNTIFS(Orders!$B$5:$B$204,"&gt;="&amp;$C$4,Orders!$B$5:$B$204,"&lt;="&amp;$C$5,Orders!$E$5:$E$204,$A70,Orders!$J$5:$J$204,"Yes"))</f>
        <v/>
      </c>
      <c r="G70" s="14">
        <f>IF($A70="","",IFERROR($F70/$B70,0))</f>
        <v/>
      </c>
      <c r="H70" s="11">
        <f>IF($A70="","",IFERROR($D70/$B70,0))</f>
        <v/>
      </c>
    </row>
    <row r="71">
      <c r="A71" s="12">
        <f>IF(SKUs!$A54="","",SKUs!$A54)</f>
        <v/>
      </c>
      <c r="B71" s="13">
        <f>IF($A71="","",COUNTIFS(Orders!$B$5:$B$204,"&gt;="&amp;$C$4,Orders!$B$5:$B$204,"&lt;="&amp;$C$5,Orders!$E$5:$E$204,$A71))</f>
        <v/>
      </c>
      <c r="C71" s="11">
        <f>IF($A71="","",SUMIFS(Orders!$G$5:$G$204,Orders!$B$5:$B$204,"&gt;="&amp;$C$4,Orders!$B$5:$B$204,"&lt;="&amp;$C$5,Orders!$E$5:$E$204,$A71))</f>
        <v/>
      </c>
      <c r="D71" s="11">
        <f>IF($A71="","",SUMIFS(Orders!$K$5:$K$204,Orders!$B$5:$B$204,"&gt;="&amp;$C$4,Orders!$B$5:$B$204,"&lt;="&amp;$C$5,Orders!$E$5:$E$204,$A71))</f>
        <v/>
      </c>
      <c r="E71" s="11">
        <f>IF($A71="","",SUMIFS(Orders!$N$5:$N$204,Orders!$B$5:$B$204,"&gt;="&amp;$C$4,Orders!$B$5:$B$204,"&lt;="&amp;$C$5,Orders!$E$5:$E$204,$A71))</f>
        <v/>
      </c>
      <c r="F71" s="13">
        <f>IF($A71="","",COUNTIFS(Orders!$B$5:$B$204,"&gt;="&amp;$C$4,Orders!$B$5:$B$204,"&lt;="&amp;$C$5,Orders!$E$5:$E$204,$A71,Orders!$J$5:$J$204,"Yes"))</f>
        <v/>
      </c>
      <c r="G71" s="14">
        <f>IF($A71="","",IFERROR($F71/$B71,0))</f>
        <v/>
      </c>
      <c r="H71" s="11">
        <f>IF($A71="","",IFERROR($D71/$B71,0))</f>
        <v/>
      </c>
    </row>
    <row r="74">
      <c r="A74" s="6" t="inlineStr">
        <is>
          <t>Channel</t>
        </is>
      </c>
      <c r="B74" s="6" t="inlineStr">
        <is>
          <t>Lines</t>
        </is>
      </c>
      <c r="C74" s="6" t="inlineStr">
        <is>
          <t>Gross</t>
        </is>
      </c>
      <c r="D74" s="6" t="inlineStr">
        <is>
          <t>Net</t>
        </is>
      </c>
      <c r="E74" s="6" t="inlineStr">
        <is>
          <t>Contribution</t>
        </is>
      </c>
      <c r="F74" s="6" t="inlineStr">
        <is>
          <t>Returns</t>
        </is>
      </c>
      <c r="G74" s="6" t="inlineStr">
        <is>
          <t>Return rate</t>
        </is>
      </c>
      <c r="H74" s="6" t="inlineStr">
        <is>
          <t>Share of contribution</t>
        </is>
      </c>
    </row>
    <row r="75">
      <c r="A75" s="7" t="inlineStr">
        <is>
          <t>Direct</t>
        </is>
      </c>
      <c r="B75" s="13">
        <f>IF($A75="","",COUNTIFS(Orders!$B$5:$B$204,"&gt;="&amp;$C$4,Orders!$B$5:$B$204,"&lt;="&amp;$C$5,Orders!$D$5:$D$204,$A75))</f>
        <v/>
      </c>
      <c r="C75" s="11">
        <f>IF($A75="","",SUMIFS(Orders!$G$5:$G$204,Orders!$B$5:$B$204,"&gt;="&amp;$C$4,Orders!$B$5:$B$204,"&lt;="&amp;$C$5,Orders!$D$5:$D$204,$A75))</f>
        <v/>
      </c>
      <c r="D75" s="11">
        <f>IF($A75="","",SUMIFS(Orders!$K$5:$K$204,Orders!$B$5:$B$204,"&gt;="&amp;$C$4,Orders!$B$5:$B$204,"&lt;="&amp;$C$5,Orders!$D$5:$D$204,$A75))</f>
        <v/>
      </c>
      <c r="E75" s="11">
        <f>IF($A75="","",SUMIFS(Orders!$N$5:$N$204,Orders!$B$5:$B$204,"&gt;="&amp;$C$4,Orders!$B$5:$B$204,"&lt;="&amp;$C$5,Orders!$D$5:$D$204,$A75))</f>
        <v/>
      </c>
      <c r="F75" s="13">
        <f>IF($A75="","",COUNTIFS(Orders!$B$5:$B$204,"&gt;="&amp;$C$4,Orders!$B$5:$B$204,"&lt;="&amp;$C$5,Orders!$D$5:$D$204,$A75,Orders!$J$5:$J$204,"Yes"))</f>
        <v/>
      </c>
      <c r="G75" s="14">
        <f>IF($A75="","",IFERROR($F75/$B75,0))</f>
        <v/>
      </c>
      <c r="H75" s="14">
        <f>IF($A75="","",IFERROR($E75/$B$12,0))</f>
        <v/>
      </c>
    </row>
    <row r="76">
      <c r="A76" s="7" t="inlineStr">
        <is>
          <t>Paid search</t>
        </is>
      </c>
      <c r="B76" s="13">
        <f>IF($A76="","",COUNTIFS(Orders!$B$5:$B$204,"&gt;="&amp;$C$4,Orders!$B$5:$B$204,"&lt;="&amp;$C$5,Orders!$D$5:$D$204,$A76))</f>
        <v/>
      </c>
      <c r="C76" s="11">
        <f>IF($A76="","",SUMIFS(Orders!$G$5:$G$204,Orders!$B$5:$B$204,"&gt;="&amp;$C$4,Orders!$B$5:$B$204,"&lt;="&amp;$C$5,Orders!$D$5:$D$204,$A76))</f>
        <v/>
      </c>
      <c r="D76" s="11">
        <f>IF($A76="","",SUMIFS(Orders!$K$5:$K$204,Orders!$B$5:$B$204,"&gt;="&amp;$C$4,Orders!$B$5:$B$204,"&lt;="&amp;$C$5,Orders!$D$5:$D$204,$A76))</f>
        <v/>
      </c>
      <c r="E76" s="11">
        <f>IF($A76="","",SUMIFS(Orders!$N$5:$N$204,Orders!$B$5:$B$204,"&gt;="&amp;$C$4,Orders!$B$5:$B$204,"&lt;="&amp;$C$5,Orders!$D$5:$D$204,$A76))</f>
        <v/>
      </c>
      <c r="F76" s="13">
        <f>IF($A76="","",COUNTIFS(Orders!$B$5:$B$204,"&gt;="&amp;$C$4,Orders!$B$5:$B$204,"&lt;="&amp;$C$5,Orders!$D$5:$D$204,$A76,Orders!$J$5:$J$204,"Yes"))</f>
        <v/>
      </c>
      <c r="G76" s="14">
        <f>IF($A76="","",IFERROR($F76/$B76,0))</f>
        <v/>
      </c>
      <c r="H76" s="14">
        <f>IF($A76="","",IFERROR($E76/$B$12,0))</f>
        <v/>
      </c>
    </row>
    <row r="77">
      <c r="A77" s="7" t="inlineStr">
        <is>
          <t>Affiliate</t>
        </is>
      </c>
      <c r="B77" s="13">
        <f>IF($A77="","",COUNTIFS(Orders!$B$5:$B$204,"&gt;="&amp;$C$4,Orders!$B$5:$B$204,"&lt;="&amp;$C$5,Orders!$D$5:$D$204,$A77))</f>
        <v/>
      </c>
      <c r="C77" s="11">
        <f>IF($A77="","",SUMIFS(Orders!$G$5:$G$204,Orders!$B$5:$B$204,"&gt;="&amp;$C$4,Orders!$B$5:$B$204,"&lt;="&amp;$C$5,Orders!$D$5:$D$204,$A77))</f>
        <v/>
      </c>
      <c r="D77" s="11">
        <f>IF($A77="","",SUMIFS(Orders!$K$5:$K$204,Orders!$B$5:$B$204,"&gt;="&amp;$C$4,Orders!$B$5:$B$204,"&lt;="&amp;$C$5,Orders!$D$5:$D$204,$A77))</f>
        <v/>
      </c>
      <c r="E77" s="11">
        <f>IF($A77="","",SUMIFS(Orders!$N$5:$N$204,Orders!$B$5:$B$204,"&gt;="&amp;$C$4,Orders!$B$5:$B$204,"&lt;="&amp;$C$5,Orders!$D$5:$D$204,$A77))</f>
        <v/>
      </c>
      <c r="F77" s="13">
        <f>IF($A77="","",COUNTIFS(Orders!$B$5:$B$204,"&gt;="&amp;$C$4,Orders!$B$5:$B$204,"&lt;="&amp;$C$5,Orders!$D$5:$D$204,$A77,Orders!$J$5:$J$204,"Yes"))</f>
        <v/>
      </c>
      <c r="G77" s="14">
        <f>IF($A77="","",IFERROR($F77/$B77,0))</f>
        <v/>
      </c>
      <c r="H77" s="14">
        <f>IF($A77="","",IFERROR($E77/$B$12,0))</f>
        <v/>
      </c>
    </row>
    <row r="78">
      <c r="A78" s="7" t="inlineStr">
        <is>
          <t>Email</t>
        </is>
      </c>
      <c r="B78" s="13">
        <f>IF($A78="","",COUNTIFS(Orders!$B$5:$B$204,"&gt;="&amp;$C$4,Orders!$B$5:$B$204,"&lt;="&amp;$C$5,Orders!$D$5:$D$204,$A78))</f>
        <v/>
      </c>
      <c r="C78" s="11">
        <f>IF($A78="","",SUMIFS(Orders!$G$5:$G$204,Orders!$B$5:$B$204,"&gt;="&amp;$C$4,Orders!$B$5:$B$204,"&lt;="&amp;$C$5,Orders!$D$5:$D$204,$A78))</f>
        <v/>
      </c>
      <c r="D78" s="11">
        <f>IF($A78="","",SUMIFS(Orders!$K$5:$K$204,Orders!$B$5:$B$204,"&gt;="&amp;$C$4,Orders!$B$5:$B$204,"&lt;="&amp;$C$5,Orders!$D$5:$D$204,$A78))</f>
        <v/>
      </c>
      <c r="E78" s="11">
        <f>IF($A78="","",SUMIFS(Orders!$N$5:$N$204,Orders!$B$5:$B$204,"&gt;="&amp;$C$4,Orders!$B$5:$B$204,"&lt;="&amp;$C$5,Orders!$D$5:$D$204,$A78))</f>
        <v/>
      </c>
      <c r="F78" s="13">
        <f>IF($A78="","",COUNTIFS(Orders!$B$5:$B$204,"&gt;="&amp;$C$4,Orders!$B$5:$B$204,"&lt;="&amp;$C$5,Orders!$D$5:$D$204,$A78,Orders!$J$5:$J$204,"Yes"))</f>
        <v/>
      </c>
      <c r="G78" s="14">
        <f>IF($A78="","",IFERROR($F78/$B78,0))</f>
        <v/>
      </c>
      <c r="H78" s="14">
        <f>IF($A78="","",IFERROR($E78/$B$12,0))</f>
        <v/>
      </c>
    </row>
    <row r="79">
      <c r="A79" s="7" t="inlineStr">
        <is>
          <t>Organic social</t>
        </is>
      </c>
      <c r="B79" s="13">
        <f>IF($A79="","",COUNTIFS(Orders!$B$5:$B$204,"&gt;="&amp;$C$4,Orders!$B$5:$B$204,"&lt;="&amp;$C$5,Orders!$D$5:$D$204,$A79))</f>
        <v/>
      </c>
      <c r="C79" s="11">
        <f>IF($A79="","",SUMIFS(Orders!$G$5:$G$204,Orders!$B$5:$B$204,"&gt;="&amp;$C$4,Orders!$B$5:$B$204,"&lt;="&amp;$C$5,Orders!$D$5:$D$204,$A79))</f>
        <v/>
      </c>
      <c r="D79" s="11">
        <f>IF($A79="","",SUMIFS(Orders!$K$5:$K$204,Orders!$B$5:$B$204,"&gt;="&amp;$C$4,Orders!$B$5:$B$204,"&lt;="&amp;$C$5,Orders!$D$5:$D$204,$A79))</f>
        <v/>
      </c>
      <c r="E79" s="11">
        <f>IF($A79="","",SUMIFS(Orders!$N$5:$N$204,Orders!$B$5:$B$204,"&gt;="&amp;$C$4,Orders!$B$5:$B$204,"&lt;="&amp;$C$5,Orders!$D$5:$D$204,$A79))</f>
        <v/>
      </c>
      <c r="F79" s="13">
        <f>IF($A79="","",COUNTIFS(Orders!$B$5:$B$204,"&gt;="&amp;$C$4,Orders!$B$5:$B$204,"&lt;="&amp;$C$5,Orders!$D$5:$D$204,$A79,Orders!$J$5:$J$204,"Yes"))</f>
        <v/>
      </c>
      <c r="G79" s="14">
        <f>IF($A79="","",IFERROR($F79/$B79,0))</f>
        <v/>
      </c>
      <c r="H79" s="14">
        <f>IF($A79="","",IFERROR($E79/$B$12,0))</f>
        <v/>
      </c>
    </row>
    <row r="80">
      <c r="A80" s="7" t="n"/>
      <c r="B80" s="13">
        <f>IF($A80="","",COUNTIFS(Orders!$B$5:$B$204,"&gt;="&amp;$C$4,Orders!$B$5:$B$204,"&lt;="&amp;$C$5,Orders!$D$5:$D$204,$A80))</f>
        <v/>
      </c>
      <c r="C80" s="11">
        <f>IF($A80="","",SUMIFS(Orders!$G$5:$G$204,Orders!$B$5:$B$204,"&gt;="&amp;$C$4,Orders!$B$5:$B$204,"&lt;="&amp;$C$5,Orders!$D$5:$D$204,$A80))</f>
        <v/>
      </c>
      <c r="D80" s="11">
        <f>IF($A80="","",SUMIFS(Orders!$K$5:$K$204,Orders!$B$5:$B$204,"&gt;="&amp;$C$4,Orders!$B$5:$B$204,"&lt;="&amp;$C$5,Orders!$D$5:$D$204,$A80))</f>
        <v/>
      </c>
      <c r="E80" s="11">
        <f>IF($A80="","",SUMIFS(Orders!$N$5:$N$204,Orders!$B$5:$B$204,"&gt;="&amp;$C$4,Orders!$B$5:$B$204,"&lt;="&amp;$C$5,Orders!$D$5:$D$204,$A80))</f>
        <v/>
      </c>
      <c r="F80" s="13">
        <f>IF($A80="","",COUNTIFS(Orders!$B$5:$B$204,"&gt;="&amp;$C$4,Orders!$B$5:$B$204,"&lt;="&amp;$C$5,Orders!$D$5:$D$204,$A80,Orders!$J$5:$J$204,"Yes"))</f>
        <v/>
      </c>
      <c r="G80" s="14">
        <f>IF($A80="","",IFERROR($F80/$B80,0))</f>
        <v/>
      </c>
      <c r="H80" s="14">
        <f>IF($A80="","",IFERROR($E80/$B$12,0))</f>
        <v/>
      </c>
    </row>
    <row r="81">
      <c r="A81" s="7" t="n"/>
      <c r="B81" s="13">
        <f>IF($A81="","",COUNTIFS(Orders!$B$5:$B$204,"&gt;="&amp;$C$4,Orders!$B$5:$B$204,"&lt;="&amp;$C$5,Orders!$D$5:$D$204,$A81))</f>
        <v/>
      </c>
      <c r="C81" s="11">
        <f>IF($A81="","",SUMIFS(Orders!$G$5:$G$204,Orders!$B$5:$B$204,"&gt;="&amp;$C$4,Orders!$B$5:$B$204,"&lt;="&amp;$C$5,Orders!$D$5:$D$204,$A81))</f>
        <v/>
      </c>
      <c r="D81" s="11">
        <f>IF($A81="","",SUMIFS(Orders!$K$5:$K$204,Orders!$B$5:$B$204,"&gt;="&amp;$C$4,Orders!$B$5:$B$204,"&lt;="&amp;$C$5,Orders!$D$5:$D$204,$A81))</f>
        <v/>
      </c>
      <c r="E81" s="11">
        <f>IF($A81="","",SUMIFS(Orders!$N$5:$N$204,Orders!$B$5:$B$204,"&gt;="&amp;$C$4,Orders!$B$5:$B$204,"&lt;="&amp;$C$5,Orders!$D$5:$D$204,$A81))</f>
        <v/>
      </c>
      <c r="F81" s="13">
        <f>IF($A81="","",COUNTIFS(Orders!$B$5:$B$204,"&gt;="&amp;$C$4,Orders!$B$5:$B$204,"&lt;="&amp;$C$5,Orders!$D$5:$D$204,$A81,Orders!$J$5:$J$204,"Yes"))</f>
        <v/>
      </c>
      <c r="G81" s="14">
        <f>IF($A81="","",IFERROR($F81/$B81,0))</f>
        <v/>
      </c>
      <c r="H81" s="14">
        <f>IF($A81="","",IFERROR($E81/$B$12,0))</f>
        <v/>
      </c>
    </row>
    <row r="82">
      <c r="A82" s="7" t="n"/>
      <c r="B82" s="13">
        <f>IF($A82="","",COUNTIFS(Orders!$B$5:$B$204,"&gt;="&amp;$C$4,Orders!$B$5:$B$204,"&lt;="&amp;$C$5,Orders!$D$5:$D$204,$A82))</f>
        <v/>
      </c>
      <c r="C82" s="11">
        <f>IF($A82="","",SUMIFS(Orders!$G$5:$G$204,Orders!$B$5:$B$204,"&gt;="&amp;$C$4,Orders!$B$5:$B$204,"&lt;="&amp;$C$5,Orders!$D$5:$D$204,$A82))</f>
        <v/>
      </c>
      <c r="D82" s="11">
        <f>IF($A82="","",SUMIFS(Orders!$K$5:$K$204,Orders!$B$5:$B$204,"&gt;="&amp;$C$4,Orders!$B$5:$B$204,"&lt;="&amp;$C$5,Orders!$D$5:$D$204,$A82))</f>
        <v/>
      </c>
      <c r="E82" s="11">
        <f>IF($A82="","",SUMIFS(Orders!$N$5:$N$204,Orders!$B$5:$B$204,"&gt;="&amp;$C$4,Orders!$B$5:$B$204,"&lt;="&amp;$C$5,Orders!$D$5:$D$204,$A82))</f>
        <v/>
      </c>
      <c r="F82" s="13">
        <f>IF($A82="","",COUNTIFS(Orders!$B$5:$B$204,"&gt;="&amp;$C$4,Orders!$B$5:$B$204,"&lt;="&amp;$C$5,Orders!$D$5:$D$204,$A82,Orders!$J$5:$J$204,"Yes"))</f>
        <v/>
      </c>
      <c r="G82" s="14">
        <f>IF($A82="","",IFERROR($F82/$B82,0))</f>
        <v/>
      </c>
      <c r="H82" s="14">
        <f>IF($A82="","",IFERROR($E82/$B$12,0))</f>
        <v/>
      </c>
    </row>
    <row r="83">
      <c r="A83" s="7" t="n"/>
      <c r="B83" s="13">
        <f>IF($A83="","",COUNTIFS(Orders!$B$5:$B$204,"&gt;="&amp;$C$4,Orders!$B$5:$B$204,"&lt;="&amp;$C$5,Orders!$D$5:$D$204,$A83))</f>
        <v/>
      </c>
      <c r="C83" s="11">
        <f>IF($A83="","",SUMIFS(Orders!$G$5:$G$204,Orders!$B$5:$B$204,"&gt;="&amp;$C$4,Orders!$B$5:$B$204,"&lt;="&amp;$C$5,Orders!$D$5:$D$204,$A83))</f>
        <v/>
      </c>
      <c r="D83" s="11">
        <f>IF($A83="","",SUMIFS(Orders!$K$5:$K$204,Orders!$B$5:$B$204,"&gt;="&amp;$C$4,Orders!$B$5:$B$204,"&lt;="&amp;$C$5,Orders!$D$5:$D$204,$A83))</f>
        <v/>
      </c>
      <c r="E83" s="11">
        <f>IF($A83="","",SUMIFS(Orders!$N$5:$N$204,Orders!$B$5:$B$204,"&gt;="&amp;$C$4,Orders!$B$5:$B$204,"&lt;="&amp;$C$5,Orders!$D$5:$D$204,$A83))</f>
        <v/>
      </c>
      <c r="F83" s="13">
        <f>IF($A83="","",COUNTIFS(Orders!$B$5:$B$204,"&gt;="&amp;$C$4,Orders!$B$5:$B$204,"&lt;="&amp;$C$5,Orders!$D$5:$D$204,$A83,Orders!$J$5:$J$204,"Yes"))</f>
        <v/>
      </c>
      <c r="G83" s="14">
        <f>IF($A83="","",IFERROR($F83/$B83,0))</f>
        <v/>
      </c>
      <c r="H83" s="14">
        <f>IF($A83="","",IFERROR($E83/$B$12,0))</f>
        <v/>
      </c>
    </row>
    <row r="84">
      <c r="A84" s="7" t="n"/>
      <c r="B84" s="13">
        <f>IF($A84="","",COUNTIFS(Orders!$B$5:$B$204,"&gt;="&amp;$C$4,Orders!$B$5:$B$204,"&lt;="&amp;$C$5,Orders!$D$5:$D$204,$A84))</f>
        <v/>
      </c>
      <c r="C84" s="11">
        <f>IF($A84="","",SUMIFS(Orders!$G$5:$G$204,Orders!$B$5:$B$204,"&gt;="&amp;$C$4,Orders!$B$5:$B$204,"&lt;="&amp;$C$5,Orders!$D$5:$D$204,$A84))</f>
        <v/>
      </c>
      <c r="D84" s="11">
        <f>IF($A84="","",SUMIFS(Orders!$K$5:$K$204,Orders!$B$5:$B$204,"&gt;="&amp;$C$4,Orders!$B$5:$B$204,"&lt;="&amp;$C$5,Orders!$D$5:$D$204,$A84))</f>
        <v/>
      </c>
      <c r="E84" s="11">
        <f>IF($A84="","",SUMIFS(Orders!$N$5:$N$204,Orders!$B$5:$B$204,"&gt;="&amp;$C$4,Orders!$B$5:$B$204,"&lt;="&amp;$C$5,Orders!$D$5:$D$204,$A84))</f>
        <v/>
      </c>
      <c r="F84" s="13">
        <f>IF($A84="","",COUNTIFS(Orders!$B$5:$B$204,"&gt;="&amp;$C$4,Orders!$B$5:$B$204,"&lt;="&amp;$C$5,Orders!$D$5:$D$204,$A84,Orders!$J$5:$J$204,"Yes"))</f>
        <v/>
      </c>
      <c r="G84" s="14">
        <f>IF($A84="","",IFERROR($F84/$B84,0))</f>
        <v/>
      </c>
      <c r="H84" s="14">
        <f>IF($A84="","",IFERROR($E84/$B$12,0))</f>
        <v/>
      </c>
    </row>
    <row r="85">
      <c r="A85" s="7" t="n"/>
      <c r="B85" s="13">
        <f>IF($A85="","",COUNTIFS(Orders!$B$5:$B$204,"&gt;="&amp;$C$4,Orders!$B$5:$B$204,"&lt;="&amp;$C$5,Orders!$D$5:$D$204,$A85))</f>
        <v/>
      </c>
      <c r="C85" s="11">
        <f>IF($A85="","",SUMIFS(Orders!$G$5:$G$204,Orders!$B$5:$B$204,"&gt;="&amp;$C$4,Orders!$B$5:$B$204,"&lt;="&amp;$C$5,Orders!$D$5:$D$204,$A85))</f>
        <v/>
      </c>
      <c r="D85" s="11">
        <f>IF($A85="","",SUMIFS(Orders!$K$5:$K$204,Orders!$B$5:$B$204,"&gt;="&amp;$C$4,Orders!$B$5:$B$204,"&lt;="&amp;$C$5,Orders!$D$5:$D$204,$A85))</f>
        <v/>
      </c>
      <c r="E85" s="11">
        <f>IF($A85="","",SUMIFS(Orders!$N$5:$N$204,Orders!$B$5:$B$204,"&gt;="&amp;$C$4,Orders!$B$5:$B$204,"&lt;="&amp;$C$5,Orders!$D$5:$D$204,$A85))</f>
        <v/>
      </c>
      <c r="F85" s="13">
        <f>IF($A85="","",COUNTIFS(Orders!$B$5:$B$204,"&gt;="&amp;$C$4,Orders!$B$5:$B$204,"&lt;="&amp;$C$5,Orders!$D$5:$D$204,$A85,Orders!$J$5:$J$204,"Yes"))</f>
        <v/>
      </c>
      <c r="G85" s="14">
        <f>IF($A85="","",IFERROR($F85/$B85,0))</f>
        <v/>
      </c>
      <c r="H85" s="14">
        <f>IF($A85="","",IFERROR($E85/$B$12,0))</f>
        <v/>
      </c>
    </row>
    <row r="86">
      <c r="A86" s="7" t="n"/>
      <c r="B86" s="13">
        <f>IF($A86="","",COUNTIFS(Orders!$B$5:$B$204,"&gt;="&amp;$C$4,Orders!$B$5:$B$204,"&lt;="&amp;$C$5,Orders!$D$5:$D$204,$A86))</f>
        <v/>
      </c>
      <c r="C86" s="11">
        <f>IF($A86="","",SUMIFS(Orders!$G$5:$G$204,Orders!$B$5:$B$204,"&gt;="&amp;$C$4,Orders!$B$5:$B$204,"&lt;="&amp;$C$5,Orders!$D$5:$D$204,$A86))</f>
        <v/>
      </c>
      <c r="D86" s="11">
        <f>IF($A86="","",SUMIFS(Orders!$K$5:$K$204,Orders!$B$5:$B$204,"&gt;="&amp;$C$4,Orders!$B$5:$B$204,"&lt;="&amp;$C$5,Orders!$D$5:$D$204,$A86))</f>
        <v/>
      </c>
      <c r="E86" s="11">
        <f>IF($A86="","",SUMIFS(Orders!$N$5:$N$204,Orders!$B$5:$B$204,"&gt;="&amp;$C$4,Orders!$B$5:$B$204,"&lt;="&amp;$C$5,Orders!$D$5:$D$204,$A86))</f>
        <v/>
      </c>
      <c r="F86" s="13">
        <f>IF($A86="","",COUNTIFS(Orders!$B$5:$B$204,"&gt;="&amp;$C$4,Orders!$B$5:$B$204,"&lt;="&amp;$C$5,Orders!$D$5:$D$204,$A86,Orders!$J$5:$J$204,"Yes"))</f>
        <v/>
      </c>
      <c r="G86" s="14">
        <f>IF($A86="","",IFERROR($F86/$B86,0))</f>
        <v/>
      </c>
      <c r="H86" s="14">
        <f>IF($A86="","",IFERROR($E86/$B$12,0))</f>
        <v/>
      </c>
    </row>
    <row r="87">
      <c r="A87" s="7" t="n"/>
      <c r="B87" s="13">
        <f>IF($A87="","",COUNTIFS(Orders!$B$5:$B$204,"&gt;="&amp;$C$4,Orders!$B$5:$B$204,"&lt;="&amp;$C$5,Orders!$D$5:$D$204,$A87))</f>
        <v/>
      </c>
      <c r="C87" s="11">
        <f>IF($A87="","",SUMIFS(Orders!$G$5:$G$204,Orders!$B$5:$B$204,"&gt;="&amp;$C$4,Orders!$B$5:$B$204,"&lt;="&amp;$C$5,Orders!$D$5:$D$204,$A87))</f>
        <v/>
      </c>
      <c r="D87" s="11">
        <f>IF($A87="","",SUMIFS(Orders!$K$5:$K$204,Orders!$B$5:$B$204,"&gt;="&amp;$C$4,Orders!$B$5:$B$204,"&lt;="&amp;$C$5,Orders!$D$5:$D$204,$A87))</f>
        <v/>
      </c>
      <c r="E87" s="11">
        <f>IF($A87="","",SUMIFS(Orders!$N$5:$N$204,Orders!$B$5:$B$204,"&gt;="&amp;$C$4,Orders!$B$5:$B$204,"&lt;="&amp;$C$5,Orders!$D$5:$D$204,$A87))</f>
        <v/>
      </c>
      <c r="F87" s="13">
        <f>IF($A87="","",COUNTIFS(Orders!$B$5:$B$204,"&gt;="&amp;$C$4,Orders!$B$5:$B$204,"&lt;="&amp;$C$5,Orders!$D$5:$D$204,$A87,Orders!$J$5:$J$204,"Yes"))</f>
        <v/>
      </c>
      <c r="G87" s="14">
        <f>IF($A87="","",IFERROR($F87/$B87,0))</f>
        <v/>
      </c>
      <c r="H87" s="14">
        <f>IF($A87="","",IFERROR($E87/$B$12,0))</f>
        <v/>
      </c>
    </row>
    <row r="88">
      <c r="A88" s="7" t="n"/>
      <c r="B88" s="13">
        <f>IF($A88="","",COUNTIFS(Orders!$B$5:$B$204,"&gt;="&amp;$C$4,Orders!$B$5:$B$204,"&lt;="&amp;$C$5,Orders!$D$5:$D$204,$A88))</f>
        <v/>
      </c>
      <c r="C88" s="11">
        <f>IF($A88="","",SUMIFS(Orders!$G$5:$G$204,Orders!$B$5:$B$204,"&gt;="&amp;$C$4,Orders!$B$5:$B$204,"&lt;="&amp;$C$5,Orders!$D$5:$D$204,$A88))</f>
        <v/>
      </c>
      <c r="D88" s="11">
        <f>IF($A88="","",SUMIFS(Orders!$K$5:$K$204,Orders!$B$5:$B$204,"&gt;="&amp;$C$4,Orders!$B$5:$B$204,"&lt;="&amp;$C$5,Orders!$D$5:$D$204,$A88))</f>
        <v/>
      </c>
      <c r="E88" s="11">
        <f>IF($A88="","",SUMIFS(Orders!$N$5:$N$204,Orders!$B$5:$B$204,"&gt;="&amp;$C$4,Orders!$B$5:$B$204,"&lt;="&amp;$C$5,Orders!$D$5:$D$204,$A88))</f>
        <v/>
      </c>
      <c r="F88" s="13">
        <f>IF($A88="","",COUNTIFS(Orders!$B$5:$B$204,"&gt;="&amp;$C$4,Orders!$B$5:$B$204,"&lt;="&amp;$C$5,Orders!$D$5:$D$204,$A88,Orders!$J$5:$J$204,"Yes"))</f>
        <v/>
      </c>
      <c r="G88" s="14">
        <f>IF($A88="","",IFERROR($F88/$B88,0))</f>
        <v/>
      </c>
      <c r="H88" s="14">
        <f>IF($A88="","",IFERROR($E88/$B$12,0))</f>
        <v/>
      </c>
    </row>
    <row r="89">
      <c r="A89" s="7" t="n"/>
      <c r="B89" s="13">
        <f>IF($A89="","",COUNTIFS(Orders!$B$5:$B$204,"&gt;="&amp;$C$4,Orders!$B$5:$B$204,"&lt;="&amp;$C$5,Orders!$D$5:$D$204,$A89))</f>
        <v/>
      </c>
      <c r="C89" s="11">
        <f>IF($A89="","",SUMIFS(Orders!$G$5:$G$204,Orders!$B$5:$B$204,"&gt;="&amp;$C$4,Orders!$B$5:$B$204,"&lt;="&amp;$C$5,Orders!$D$5:$D$204,$A89))</f>
        <v/>
      </c>
      <c r="D89" s="11">
        <f>IF($A89="","",SUMIFS(Orders!$K$5:$K$204,Orders!$B$5:$B$204,"&gt;="&amp;$C$4,Orders!$B$5:$B$204,"&lt;="&amp;$C$5,Orders!$D$5:$D$204,$A89))</f>
        <v/>
      </c>
      <c r="E89" s="11">
        <f>IF($A89="","",SUMIFS(Orders!$N$5:$N$204,Orders!$B$5:$B$204,"&gt;="&amp;$C$4,Orders!$B$5:$B$204,"&lt;="&amp;$C$5,Orders!$D$5:$D$204,$A89))</f>
        <v/>
      </c>
      <c r="F89" s="13">
        <f>IF($A89="","",COUNTIFS(Orders!$B$5:$B$204,"&gt;="&amp;$C$4,Orders!$B$5:$B$204,"&lt;="&amp;$C$5,Orders!$D$5:$D$204,$A89,Orders!$J$5:$J$204,"Yes"))</f>
        <v/>
      </c>
      <c r="G89" s="14">
        <f>IF($A89="","",IFERROR($F89/$B89,0))</f>
        <v/>
      </c>
      <c r="H89" s="14">
        <f>IF($A89="","",IFERROR($E89/$B$12,0))</f>
        <v/>
      </c>
    </row>
    <row r="91">
      <c r="A91" s="2" t="inlineStr">
        <is>
          <t>The monthly table ignores the date window above — it is the full history, so a trend is still a trend.</t>
        </is>
      </c>
    </row>
    <row r="92">
      <c r="A92" s="6" t="inlineStr">
        <is>
          <t>Month</t>
        </is>
      </c>
      <c r="B92" s="6" t="inlineStr">
        <is>
          <t>Lines</t>
        </is>
      </c>
      <c r="C92" s="6" t="inlineStr">
        <is>
          <t>Gross</t>
        </is>
      </c>
      <c r="D92" s="6" t="inlineStr">
        <is>
          <t>Net</t>
        </is>
      </c>
      <c r="E92" s="6" t="inlineStr">
        <is>
          <t>Contribution</t>
        </is>
      </c>
      <c r="F92" s="6" t="inlineStr">
        <is>
          <t>Returns</t>
        </is>
      </c>
      <c r="G92" s="6" t="inlineStr">
        <is>
          <t>Return rate</t>
        </is>
      </c>
      <c r="H92" s="6" t="inlineStr">
        <is>
          <t>Contribution margin</t>
        </is>
      </c>
    </row>
    <row r="93">
      <c r="A93" s="7" t="inlineStr">
        <is>
          <t>2026-07</t>
        </is>
      </c>
      <c r="B93" s="13">
        <f>IF($A93="","",COUNTIFS(Orders!$O$5:$O$204,$A93))</f>
        <v/>
      </c>
      <c r="C93" s="11">
        <f>IF($A93="","",SUMIFS(Orders!$G$5:$G$204,Orders!$O$5:$O$204,$A93))</f>
        <v/>
      </c>
      <c r="D93" s="11">
        <f>IF($A93="","",SUMIFS(Orders!$K$5:$K$204,Orders!$O$5:$O$204,$A93))</f>
        <v/>
      </c>
      <c r="E93" s="11">
        <f>IF($A93="","",SUMIFS(Orders!$N$5:$N$204,Orders!$O$5:$O$204,$A93))</f>
        <v/>
      </c>
      <c r="F93" s="13">
        <f>IF($A93="","",COUNTIFS(Orders!$O$5:$O$204,$A93,Orders!$J$5:$J$204,"Yes"))</f>
        <v/>
      </c>
      <c r="G93" s="14">
        <f>IF($A93="","",IFERROR($F93/$B93,0))</f>
        <v/>
      </c>
      <c r="H93" s="14">
        <f>IF($A93="","",IFERROR($E93/$C93,0))</f>
        <v/>
      </c>
    </row>
    <row r="94">
      <c r="A94" s="7" t="inlineStr">
        <is>
          <t>2026-08</t>
        </is>
      </c>
      <c r="B94" s="13">
        <f>IF($A94="","",COUNTIFS(Orders!$O$5:$O$204,$A94))</f>
        <v/>
      </c>
      <c r="C94" s="11">
        <f>IF($A94="","",SUMIFS(Orders!$G$5:$G$204,Orders!$O$5:$O$204,$A94))</f>
        <v/>
      </c>
      <c r="D94" s="11">
        <f>IF($A94="","",SUMIFS(Orders!$K$5:$K$204,Orders!$O$5:$O$204,$A94))</f>
        <v/>
      </c>
      <c r="E94" s="11">
        <f>IF($A94="","",SUMIFS(Orders!$N$5:$N$204,Orders!$O$5:$O$204,$A94))</f>
        <v/>
      </c>
      <c r="F94" s="13">
        <f>IF($A94="","",COUNTIFS(Orders!$O$5:$O$204,$A94,Orders!$J$5:$J$204,"Yes"))</f>
        <v/>
      </c>
      <c r="G94" s="14">
        <f>IF($A94="","",IFERROR($F94/$B94,0))</f>
        <v/>
      </c>
      <c r="H94" s="14">
        <f>IF($A94="","",IFERROR($E94/$C94,0))</f>
        <v/>
      </c>
    </row>
    <row r="95">
      <c r="A95" s="7" t="inlineStr">
        <is>
          <t>2026-09</t>
        </is>
      </c>
      <c r="B95" s="13">
        <f>IF($A95="","",COUNTIFS(Orders!$O$5:$O$204,$A95))</f>
        <v/>
      </c>
      <c r="C95" s="11">
        <f>IF($A95="","",SUMIFS(Orders!$G$5:$G$204,Orders!$O$5:$O$204,$A95))</f>
        <v/>
      </c>
      <c r="D95" s="11">
        <f>IF($A95="","",SUMIFS(Orders!$K$5:$K$204,Orders!$O$5:$O$204,$A95))</f>
        <v/>
      </c>
      <c r="E95" s="11">
        <f>IF($A95="","",SUMIFS(Orders!$N$5:$N$204,Orders!$O$5:$O$204,$A95))</f>
        <v/>
      </c>
      <c r="F95" s="13">
        <f>IF($A95="","",COUNTIFS(Orders!$O$5:$O$204,$A95,Orders!$J$5:$J$204,"Yes"))</f>
        <v/>
      </c>
      <c r="G95" s="14">
        <f>IF($A95="","",IFERROR($F95/$B95,0))</f>
        <v/>
      </c>
      <c r="H95" s="14">
        <f>IF($A95="","",IFERROR($E95/$C95,0))</f>
        <v/>
      </c>
    </row>
    <row r="96">
      <c r="A96" s="7" t="inlineStr">
        <is>
          <t>2026-10</t>
        </is>
      </c>
      <c r="B96" s="13">
        <f>IF($A96="","",COUNTIFS(Orders!$O$5:$O$204,$A96))</f>
        <v/>
      </c>
      <c r="C96" s="11">
        <f>IF($A96="","",SUMIFS(Orders!$G$5:$G$204,Orders!$O$5:$O$204,$A96))</f>
        <v/>
      </c>
      <c r="D96" s="11">
        <f>IF($A96="","",SUMIFS(Orders!$K$5:$K$204,Orders!$O$5:$O$204,$A96))</f>
        <v/>
      </c>
      <c r="E96" s="11">
        <f>IF($A96="","",SUMIFS(Orders!$N$5:$N$204,Orders!$O$5:$O$204,$A96))</f>
        <v/>
      </c>
      <c r="F96" s="13">
        <f>IF($A96="","",COUNTIFS(Orders!$O$5:$O$204,$A96,Orders!$J$5:$J$204,"Yes"))</f>
        <v/>
      </c>
      <c r="G96" s="14">
        <f>IF($A96="","",IFERROR($F96/$B96,0))</f>
        <v/>
      </c>
      <c r="H96" s="14">
        <f>IF($A96="","",IFERROR($E96/$C96,0))</f>
        <v/>
      </c>
    </row>
    <row r="97">
      <c r="A97" s="7" t="inlineStr">
        <is>
          <t>2026-11</t>
        </is>
      </c>
      <c r="B97" s="13">
        <f>IF($A97="","",COUNTIFS(Orders!$O$5:$O$204,$A97))</f>
        <v/>
      </c>
      <c r="C97" s="11">
        <f>IF($A97="","",SUMIFS(Orders!$G$5:$G$204,Orders!$O$5:$O$204,$A97))</f>
        <v/>
      </c>
      <c r="D97" s="11">
        <f>IF($A97="","",SUMIFS(Orders!$K$5:$K$204,Orders!$O$5:$O$204,$A97))</f>
        <v/>
      </c>
      <c r="E97" s="11">
        <f>IF($A97="","",SUMIFS(Orders!$N$5:$N$204,Orders!$O$5:$O$204,$A97))</f>
        <v/>
      </c>
      <c r="F97" s="13">
        <f>IF($A97="","",COUNTIFS(Orders!$O$5:$O$204,$A97,Orders!$J$5:$J$204,"Yes"))</f>
        <v/>
      </c>
      <c r="G97" s="14">
        <f>IF($A97="","",IFERROR($F97/$B97,0))</f>
        <v/>
      </c>
      <c r="H97" s="14">
        <f>IF($A97="","",IFERROR($E97/$C97,0))</f>
        <v/>
      </c>
    </row>
    <row r="98">
      <c r="A98" s="7" t="inlineStr">
        <is>
          <t>2026-12</t>
        </is>
      </c>
      <c r="B98" s="13">
        <f>IF($A98="","",COUNTIFS(Orders!$O$5:$O$204,$A98))</f>
        <v/>
      </c>
      <c r="C98" s="11">
        <f>IF($A98="","",SUMIFS(Orders!$G$5:$G$204,Orders!$O$5:$O$204,$A98))</f>
        <v/>
      </c>
      <c r="D98" s="11">
        <f>IF($A98="","",SUMIFS(Orders!$K$5:$K$204,Orders!$O$5:$O$204,$A98))</f>
        <v/>
      </c>
      <c r="E98" s="11">
        <f>IF($A98="","",SUMIFS(Orders!$N$5:$N$204,Orders!$O$5:$O$204,$A98))</f>
        <v/>
      </c>
      <c r="F98" s="13">
        <f>IF($A98="","",COUNTIFS(Orders!$O$5:$O$204,$A98,Orders!$J$5:$J$204,"Yes"))</f>
        <v/>
      </c>
      <c r="G98" s="14">
        <f>IF($A98="","",IFERROR($F98/$B98,0))</f>
        <v/>
      </c>
      <c r="H98" s="14">
        <f>IF($A98="","",IFERROR($E98/$C98,0))</f>
        <v/>
      </c>
    </row>
    <row r="99">
      <c r="A99" s="7" t="inlineStr">
        <is>
          <t>2027-01</t>
        </is>
      </c>
      <c r="B99" s="13">
        <f>IF($A99="","",COUNTIFS(Orders!$O$5:$O$204,$A99))</f>
        <v/>
      </c>
      <c r="C99" s="11">
        <f>IF($A99="","",SUMIFS(Orders!$G$5:$G$204,Orders!$O$5:$O$204,$A99))</f>
        <v/>
      </c>
      <c r="D99" s="11">
        <f>IF($A99="","",SUMIFS(Orders!$K$5:$K$204,Orders!$O$5:$O$204,$A99))</f>
        <v/>
      </c>
      <c r="E99" s="11">
        <f>IF($A99="","",SUMIFS(Orders!$N$5:$N$204,Orders!$O$5:$O$204,$A99))</f>
        <v/>
      </c>
      <c r="F99" s="13">
        <f>IF($A99="","",COUNTIFS(Orders!$O$5:$O$204,$A99,Orders!$J$5:$J$204,"Yes"))</f>
        <v/>
      </c>
      <c r="G99" s="14">
        <f>IF($A99="","",IFERROR($F99/$B99,0))</f>
        <v/>
      </c>
      <c r="H99" s="14">
        <f>IF($A99="","",IFERROR($E99/$C99,0))</f>
        <v/>
      </c>
    </row>
    <row r="100">
      <c r="A100" s="7" t="inlineStr">
        <is>
          <t>2027-02</t>
        </is>
      </c>
      <c r="B100" s="13">
        <f>IF($A100="","",COUNTIFS(Orders!$O$5:$O$204,$A100))</f>
        <v/>
      </c>
      <c r="C100" s="11">
        <f>IF($A100="","",SUMIFS(Orders!$G$5:$G$204,Orders!$O$5:$O$204,$A100))</f>
        <v/>
      </c>
      <c r="D100" s="11">
        <f>IF($A100="","",SUMIFS(Orders!$K$5:$K$204,Orders!$O$5:$O$204,$A100))</f>
        <v/>
      </c>
      <c r="E100" s="11">
        <f>IF($A100="","",SUMIFS(Orders!$N$5:$N$204,Orders!$O$5:$O$204,$A100))</f>
        <v/>
      </c>
      <c r="F100" s="13">
        <f>IF($A100="","",COUNTIFS(Orders!$O$5:$O$204,$A100,Orders!$J$5:$J$204,"Yes"))</f>
        <v/>
      </c>
      <c r="G100" s="14">
        <f>IF($A100="","",IFERROR($F100/$B100,0))</f>
        <v/>
      </c>
      <c r="H100" s="14">
        <f>IF($A100="","",IFERROR($E100/$C100,0))</f>
        <v/>
      </c>
    </row>
    <row r="101">
      <c r="A101" s="7" t="inlineStr">
        <is>
          <t>2027-03</t>
        </is>
      </c>
      <c r="B101" s="13">
        <f>IF($A101="","",COUNTIFS(Orders!$O$5:$O$204,$A101))</f>
        <v/>
      </c>
      <c r="C101" s="11">
        <f>IF($A101="","",SUMIFS(Orders!$G$5:$G$204,Orders!$O$5:$O$204,$A101))</f>
        <v/>
      </c>
      <c r="D101" s="11">
        <f>IF($A101="","",SUMIFS(Orders!$K$5:$K$204,Orders!$O$5:$O$204,$A101))</f>
        <v/>
      </c>
      <c r="E101" s="11">
        <f>IF($A101="","",SUMIFS(Orders!$N$5:$N$204,Orders!$O$5:$O$204,$A101))</f>
        <v/>
      </c>
      <c r="F101" s="13">
        <f>IF($A101="","",COUNTIFS(Orders!$O$5:$O$204,$A101,Orders!$J$5:$J$204,"Yes"))</f>
        <v/>
      </c>
      <c r="G101" s="14">
        <f>IF($A101="","",IFERROR($F101/$B101,0))</f>
        <v/>
      </c>
      <c r="H101" s="14">
        <f>IF($A101="","",IFERROR($E101/$C101,0))</f>
        <v/>
      </c>
    </row>
    <row r="102">
      <c r="A102" s="7" t="inlineStr">
        <is>
          <t>2027-04</t>
        </is>
      </c>
      <c r="B102" s="13">
        <f>IF($A102="","",COUNTIFS(Orders!$O$5:$O$204,$A102))</f>
        <v/>
      </c>
      <c r="C102" s="11">
        <f>IF($A102="","",SUMIFS(Orders!$G$5:$G$204,Orders!$O$5:$O$204,$A102))</f>
        <v/>
      </c>
      <c r="D102" s="11">
        <f>IF($A102="","",SUMIFS(Orders!$K$5:$K$204,Orders!$O$5:$O$204,$A102))</f>
        <v/>
      </c>
      <c r="E102" s="11">
        <f>IF($A102="","",SUMIFS(Orders!$N$5:$N$204,Orders!$O$5:$O$204,$A102))</f>
        <v/>
      </c>
      <c r="F102" s="13">
        <f>IF($A102="","",COUNTIFS(Orders!$O$5:$O$204,$A102,Orders!$J$5:$J$204,"Yes"))</f>
        <v/>
      </c>
      <c r="G102" s="14">
        <f>IF($A102="","",IFERROR($F102/$B102,0))</f>
        <v/>
      </c>
      <c r="H102" s="14">
        <f>IF($A102="","",IFERROR($E102/$C102,0))</f>
        <v/>
      </c>
    </row>
    <row r="103">
      <c r="A103" s="7" t="inlineStr">
        <is>
          <t>2027-05</t>
        </is>
      </c>
      <c r="B103" s="13">
        <f>IF($A103="","",COUNTIFS(Orders!$O$5:$O$204,$A103))</f>
        <v/>
      </c>
      <c r="C103" s="11">
        <f>IF($A103="","",SUMIFS(Orders!$G$5:$G$204,Orders!$O$5:$O$204,$A103))</f>
        <v/>
      </c>
      <c r="D103" s="11">
        <f>IF($A103="","",SUMIFS(Orders!$K$5:$K$204,Orders!$O$5:$O$204,$A103))</f>
        <v/>
      </c>
      <c r="E103" s="11">
        <f>IF($A103="","",SUMIFS(Orders!$N$5:$N$204,Orders!$O$5:$O$204,$A103))</f>
        <v/>
      </c>
      <c r="F103" s="13">
        <f>IF($A103="","",COUNTIFS(Orders!$O$5:$O$204,$A103,Orders!$J$5:$J$204,"Yes"))</f>
        <v/>
      </c>
      <c r="G103" s="14">
        <f>IF($A103="","",IFERROR($F103/$B103,0))</f>
        <v/>
      </c>
      <c r="H103" s="14">
        <f>IF($A103="","",IFERROR($E103/$C103,0))</f>
        <v/>
      </c>
    </row>
    <row r="104">
      <c r="A104" s="7" t="inlineStr">
        <is>
          <t>2027-06</t>
        </is>
      </c>
      <c r="B104" s="13">
        <f>IF($A104="","",COUNTIFS(Orders!$O$5:$O$204,$A104))</f>
        <v/>
      </c>
      <c r="C104" s="11">
        <f>IF($A104="","",SUMIFS(Orders!$G$5:$G$204,Orders!$O$5:$O$204,$A104))</f>
        <v/>
      </c>
      <c r="D104" s="11">
        <f>IF($A104="","",SUMIFS(Orders!$K$5:$K$204,Orders!$O$5:$O$204,$A104))</f>
        <v/>
      </c>
      <c r="E104" s="11">
        <f>IF($A104="","",SUMIFS(Orders!$N$5:$N$204,Orders!$O$5:$O$204,$A104))</f>
        <v/>
      </c>
      <c r="F104" s="13">
        <f>IF($A104="","",COUNTIFS(Orders!$O$5:$O$204,$A104,Orders!$J$5:$J$204,"Yes"))</f>
        <v/>
      </c>
      <c r="G104" s="14">
        <f>IF($A104="","",IFERROR($F104/$B104,0))</f>
        <v/>
      </c>
      <c r="H104" s="14">
        <f>IF($A104="","",IFERROR($E104/$C104,0))</f>
        <v/>
      </c>
    </row>
    <row r="105">
      <c r="A105" s="7" t="n"/>
      <c r="B105" s="13">
        <f>IF($A105="","",COUNTIFS(Orders!$O$5:$O$204,$A105))</f>
        <v/>
      </c>
      <c r="C105" s="11">
        <f>IF($A105="","",SUMIFS(Orders!$G$5:$G$204,Orders!$O$5:$O$204,$A105))</f>
        <v/>
      </c>
      <c r="D105" s="11">
        <f>IF($A105="","",SUMIFS(Orders!$K$5:$K$204,Orders!$O$5:$O$204,$A105))</f>
        <v/>
      </c>
      <c r="E105" s="11">
        <f>IF($A105="","",SUMIFS(Orders!$N$5:$N$204,Orders!$O$5:$O$204,$A105))</f>
        <v/>
      </c>
      <c r="F105" s="13">
        <f>IF($A105="","",COUNTIFS(Orders!$O$5:$O$204,$A105,Orders!$J$5:$J$204,"Yes"))</f>
        <v/>
      </c>
      <c r="G105" s="14">
        <f>IF($A105="","",IFERROR($F105/$B105,0))</f>
        <v/>
      </c>
      <c r="H105" s="14">
        <f>IF($A105="","",IFERROR($E105/$C105,0))</f>
        <v/>
      </c>
    </row>
    <row r="106">
      <c r="A106" s="7" t="n"/>
      <c r="B106" s="13">
        <f>IF($A106="","",COUNTIFS(Orders!$O$5:$O$204,$A106))</f>
        <v/>
      </c>
      <c r="C106" s="11">
        <f>IF($A106="","",SUMIFS(Orders!$G$5:$G$204,Orders!$O$5:$O$204,$A106))</f>
        <v/>
      </c>
      <c r="D106" s="11">
        <f>IF($A106="","",SUMIFS(Orders!$K$5:$K$204,Orders!$O$5:$O$204,$A106))</f>
        <v/>
      </c>
      <c r="E106" s="11">
        <f>IF($A106="","",SUMIFS(Orders!$N$5:$N$204,Orders!$O$5:$O$204,$A106))</f>
        <v/>
      </c>
      <c r="F106" s="13">
        <f>IF($A106="","",COUNTIFS(Orders!$O$5:$O$204,$A106,Orders!$J$5:$J$204,"Yes"))</f>
        <v/>
      </c>
      <c r="G106" s="14">
        <f>IF($A106="","",IFERROR($F106/$B106,0))</f>
        <v/>
      </c>
      <c r="H106" s="14">
        <f>IF($A106="","",IFERROR($E106/$C106,0))</f>
        <v/>
      </c>
    </row>
    <row r="107">
      <c r="A107" s="7" t="n"/>
      <c r="B107" s="13">
        <f>IF($A107="","",COUNTIFS(Orders!$O$5:$O$204,$A107))</f>
        <v/>
      </c>
      <c r="C107" s="11">
        <f>IF($A107="","",SUMIFS(Orders!$G$5:$G$204,Orders!$O$5:$O$204,$A107))</f>
        <v/>
      </c>
      <c r="D107" s="11">
        <f>IF($A107="","",SUMIFS(Orders!$K$5:$K$204,Orders!$O$5:$O$204,$A107))</f>
        <v/>
      </c>
      <c r="E107" s="11">
        <f>IF($A107="","",SUMIFS(Orders!$N$5:$N$204,Orders!$O$5:$O$204,$A107))</f>
        <v/>
      </c>
      <c r="F107" s="13">
        <f>IF($A107="","",COUNTIFS(Orders!$O$5:$O$204,$A107,Orders!$J$5:$J$204,"Yes"))</f>
        <v/>
      </c>
      <c r="G107" s="14">
        <f>IF($A107="","",IFERROR($F107/$B107,0))</f>
        <v/>
      </c>
      <c r="H107" s="14">
        <f>IF($A107="","",IFERROR($E107/$C107,0))</f>
        <v/>
      </c>
    </row>
    <row r="108">
      <c r="A108" s="7" t="n"/>
      <c r="B108" s="13">
        <f>IF($A108="","",COUNTIFS(Orders!$O$5:$O$204,$A108))</f>
        <v/>
      </c>
      <c r="C108" s="11">
        <f>IF($A108="","",SUMIFS(Orders!$G$5:$G$204,Orders!$O$5:$O$204,$A108))</f>
        <v/>
      </c>
      <c r="D108" s="11">
        <f>IF($A108="","",SUMIFS(Orders!$K$5:$K$204,Orders!$O$5:$O$204,$A108))</f>
        <v/>
      </c>
      <c r="E108" s="11">
        <f>IF($A108="","",SUMIFS(Orders!$N$5:$N$204,Orders!$O$5:$O$204,$A108))</f>
        <v/>
      </c>
      <c r="F108" s="13">
        <f>IF($A108="","",COUNTIFS(Orders!$O$5:$O$204,$A108,Orders!$J$5:$J$204,"Yes"))</f>
        <v/>
      </c>
      <c r="G108" s="14">
        <f>IF($A108="","",IFERROR($F108/$B108,0))</f>
        <v/>
      </c>
      <c r="H108" s="14">
        <f>IF($A108="","",IFERROR($E108/$C108,0))</f>
        <v/>
      </c>
    </row>
    <row r="109">
      <c r="A109" s="7" t="n"/>
      <c r="B109" s="13">
        <f>IF($A109="","",COUNTIFS(Orders!$O$5:$O$204,$A109))</f>
        <v/>
      </c>
      <c r="C109" s="11">
        <f>IF($A109="","",SUMIFS(Orders!$G$5:$G$204,Orders!$O$5:$O$204,$A109))</f>
        <v/>
      </c>
      <c r="D109" s="11">
        <f>IF($A109="","",SUMIFS(Orders!$K$5:$K$204,Orders!$O$5:$O$204,$A109))</f>
        <v/>
      </c>
      <c r="E109" s="11">
        <f>IF($A109="","",SUMIFS(Orders!$N$5:$N$204,Orders!$O$5:$O$204,$A109))</f>
        <v/>
      </c>
      <c r="F109" s="13">
        <f>IF($A109="","",COUNTIFS(Orders!$O$5:$O$204,$A109,Orders!$J$5:$J$204,"Yes"))</f>
        <v/>
      </c>
      <c r="G109" s="14">
        <f>IF($A109="","",IFERROR($F109/$B109,0))</f>
        <v/>
      </c>
      <c r="H109" s="14">
        <f>IF($A109="","",IFERROR($E109/$C109,0))</f>
        <v/>
      </c>
    </row>
    <row r="110">
      <c r="A110" s="7" t="n"/>
      <c r="B110" s="13">
        <f>IF($A110="","",COUNTIFS(Orders!$O$5:$O$204,$A110))</f>
        <v/>
      </c>
      <c r="C110" s="11">
        <f>IF($A110="","",SUMIFS(Orders!$G$5:$G$204,Orders!$O$5:$O$204,$A110))</f>
        <v/>
      </c>
      <c r="D110" s="11">
        <f>IF($A110="","",SUMIFS(Orders!$K$5:$K$204,Orders!$O$5:$O$204,$A110))</f>
        <v/>
      </c>
      <c r="E110" s="11">
        <f>IF($A110="","",SUMIFS(Orders!$N$5:$N$204,Orders!$O$5:$O$204,$A110))</f>
        <v/>
      </c>
      <c r="F110" s="13">
        <f>IF($A110="","",COUNTIFS(Orders!$O$5:$O$204,$A110,Orders!$J$5:$J$204,"Yes"))</f>
        <v/>
      </c>
      <c r="G110" s="14">
        <f>IF($A110="","",IFERROR($F110/$B110,0))</f>
        <v/>
      </c>
      <c r="H110" s="14">
        <f>IF($A110="","",IFERROR($E110/$C110,0))</f>
        <v/>
      </c>
    </row>
    <row r="111">
      <c r="A111" s="7" t="n"/>
      <c r="B111" s="13">
        <f>IF($A111="","",COUNTIFS(Orders!$O$5:$O$204,$A111))</f>
        <v/>
      </c>
      <c r="C111" s="11">
        <f>IF($A111="","",SUMIFS(Orders!$G$5:$G$204,Orders!$O$5:$O$204,$A111))</f>
        <v/>
      </c>
      <c r="D111" s="11">
        <f>IF($A111="","",SUMIFS(Orders!$K$5:$K$204,Orders!$O$5:$O$204,$A111))</f>
        <v/>
      </c>
      <c r="E111" s="11">
        <f>IF($A111="","",SUMIFS(Orders!$N$5:$N$204,Orders!$O$5:$O$204,$A111))</f>
        <v/>
      </c>
      <c r="F111" s="13">
        <f>IF($A111="","",COUNTIFS(Orders!$O$5:$O$204,$A111,Orders!$J$5:$J$204,"Yes"))</f>
        <v/>
      </c>
      <c r="G111" s="14">
        <f>IF($A111="","",IFERROR($F111/$B111,0))</f>
        <v/>
      </c>
      <c r="H111" s="14">
        <f>IF($A111="","",IFERROR($E111/$C111,0))</f>
        <v/>
      </c>
    </row>
    <row r="112">
      <c r="A112" s="7" t="n"/>
      <c r="B112" s="13">
        <f>IF($A112="","",COUNTIFS(Orders!$O$5:$O$204,$A112))</f>
        <v/>
      </c>
      <c r="C112" s="11">
        <f>IF($A112="","",SUMIFS(Orders!$G$5:$G$204,Orders!$O$5:$O$204,$A112))</f>
        <v/>
      </c>
      <c r="D112" s="11">
        <f>IF($A112="","",SUMIFS(Orders!$K$5:$K$204,Orders!$O$5:$O$204,$A112))</f>
        <v/>
      </c>
      <c r="E112" s="11">
        <f>IF($A112="","",SUMIFS(Orders!$N$5:$N$204,Orders!$O$5:$O$204,$A112))</f>
        <v/>
      </c>
      <c r="F112" s="13">
        <f>IF($A112="","",COUNTIFS(Orders!$O$5:$O$204,$A112,Orders!$J$5:$J$204,"Yes"))</f>
        <v/>
      </c>
      <c r="G112" s="14">
        <f>IF($A112="","",IFERROR($F112/$B112,0))</f>
        <v/>
      </c>
      <c r="H112" s="14">
        <f>IF($A112="","",IFERROR($E112/$C112,0))</f>
        <v/>
      </c>
    </row>
    <row r="113">
      <c r="A113" s="7" t="n"/>
      <c r="B113" s="13">
        <f>IF($A113="","",COUNTIFS(Orders!$O$5:$O$204,$A113))</f>
        <v/>
      </c>
      <c r="C113" s="11">
        <f>IF($A113="","",SUMIFS(Orders!$G$5:$G$204,Orders!$O$5:$O$204,$A113))</f>
        <v/>
      </c>
      <c r="D113" s="11">
        <f>IF($A113="","",SUMIFS(Orders!$K$5:$K$204,Orders!$O$5:$O$204,$A113))</f>
        <v/>
      </c>
      <c r="E113" s="11">
        <f>IF($A113="","",SUMIFS(Orders!$N$5:$N$204,Orders!$O$5:$O$204,$A113))</f>
        <v/>
      </c>
      <c r="F113" s="13">
        <f>IF($A113="","",COUNTIFS(Orders!$O$5:$O$204,$A113,Orders!$J$5:$J$204,"Yes"))</f>
        <v/>
      </c>
      <c r="G113" s="14">
        <f>IF($A113="","",IFERROR($F113/$B113,0))</f>
        <v/>
      </c>
      <c r="H113" s="14">
        <f>IF($A113="","",IFERROR($E113/$C113,0))</f>
        <v/>
      </c>
    </row>
    <row r="114">
      <c r="A114" s="7" t="n"/>
      <c r="B114" s="13">
        <f>IF($A114="","",COUNTIFS(Orders!$O$5:$O$204,$A114))</f>
        <v/>
      </c>
      <c r="C114" s="11">
        <f>IF($A114="","",SUMIFS(Orders!$G$5:$G$204,Orders!$O$5:$O$204,$A114))</f>
        <v/>
      </c>
      <c r="D114" s="11">
        <f>IF($A114="","",SUMIFS(Orders!$K$5:$K$204,Orders!$O$5:$O$204,$A114))</f>
        <v/>
      </c>
      <c r="E114" s="11">
        <f>IF($A114="","",SUMIFS(Orders!$N$5:$N$204,Orders!$O$5:$O$204,$A114))</f>
        <v/>
      </c>
      <c r="F114" s="13">
        <f>IF($A114="","",COUNTIFS(Orders!$O$5:$O$204,$A114,Orders!$J$5:$J$204,"Yes"))</f>
        <v/>
      </c>
      <c r="G114" s="14">
        <f>IF($A114="","",IFERROR($F114/$B114,0))</f>
        <v/>
      </c>
      <c r="H114" s="14">
        <f>IF($A114="","",IFERROR($E114/$C114,0))</f>
        <v/>
      </c>
    </row>
    <row r="115">
      <c r="A115" s="7" t="n"/>
      <c r="B115" s="13">
        <f>IF($A115="","",COUNTIFS(Orders!$O$5:$O$204,$A115))</f>
        <v/>
      </c>
      <c r="C115" s="11">
        <f>IF($A115="","",SUMIFS(Orders!$G$5:$G$204,Orders!$O$5:$O$204,$A115))</f>
        <v/>
      </c>
      <c r="D115" s="11">
        <f>IF($A115="","",SUMIFS(Orders!$K$5:$K$204,Orders!$O$5:$O$204,$A115))</f>
        <v/>
      </c>
      <c r="E115" s="11">
        <f>IF($A115="","",SUMIFS(Orders!$N$5:$N$204,Orders!$O$5:$O$204,$A115))</f>
        <v/>
      </c>
      <c r="F115" s="13">
        <f>IF($A115="","",COUNTIFS(Orders!$O$5:$O$204,$A115,Orders!$J$5:$J$204,"Yes"))</f>
        <v/>
      </c>
      <c r="G115" s="14">
        <f>IF($A115="","",IFERROR($F115/$B115,0))</f>
        <v/>
      </c>
      <c r="H115" s="14">
        <f>IF($A115="","",IFERROR($E115/$C115,0))</f>
        <v/>
      </c>
    </row>
    <row r="116">
      <c r="A116" s="7" t="n"/>
      <c r="B116" s="13">
        <f>IF($A116="","",COUNTIFS(Orders!$O$5:$O$204,$A116))</f>
        <v/>
      </c>
      <c r="C116" s="11">
        <f>IF($A116="","",SUMIFS(Orders!$G$5:$G$204,Orders!$O$5:$O$204,$A116))</f>
        <v/>
      </c>
      <c r="D116" s="11">
        <f>IF($A116="","",SUMIFS(Orders!$K$5:$K$204,Orders!$O$5:$O$204,$A116))</f>
        <v/>
      </c>
      <c r="E116" s="11">
        <f>IF($A116="","",SUMIFS(Orders!$N$5:$N$204,Orders!$O$5:$O$204,$A116))</f>
        <v/>
      </c>
      <c r="F116" s="13">
        <f>IF($A116="","",COUNTIFS(Orders!$O$5:$O$204,$A116,Orders!$J$5:$J$204,"Yes"))</f>
        <v/>
      </c>
      <c r="G116" s="14">
        <f>IF($A116="","",IFERROR($F116/$B116,0))</f>
        <v/>
      </c>
      <c r="H116" s="14">
        <f>IF($A116="","",IFERROR($E116/$C116,0))</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2026-09-12T17:53:12Z</dcterms:created>
  <dcterms:modified xsi:type="dcterms:W3CDTF">2026-09-12T17:53:12Z</dcterms:modified>
</cp:coreProperties>
</file>