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Tasks" sheetId="2" state="visible" r:id="rId2"/>
    <sheet name="Budget" sheetId="3" state="visible" r:id="rId3"/>
    <sheet name="Suppliers" sheetId="4" state="visible" r:id="rId4"/>
    <sheet name="Attendees" sheetId="5" state="visible" r:id="rId5"/>
  </sheets>
  <definedNames>
    <definedName name="EventDate">Tasks!$B$3</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8">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0"/>
    </font>
  </fonts>
  <fills count="5">
    <fill>
      <patternFill/>
    </fill>
    <fill>
      <patternFill patternType="gray125"/>
    </fill>
    <fill>
      <patternFill patternType="solid">
        <fgColor rgb="00FFF2CC"/>
      </patternFill>
    </fill>
    <fill>
      <patternFill patternType="solid">
        <fgColor rgb="00217346"/>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7" fillId="2" borderId="0" pivotButton="0" quotePrefix="0" xfId="0"/>
    <xf numFmtId="164" fontId="4" fillId="2" borderId="1" pivotButton="0" quotePrefix="0" xfId="0"/>
    <xf numFmtId="0" fontId="5" fillId="3" borderId="1" applyAlignment="1" pivotButton="0" quotePrefix="0" xfId="0">
      <alignment horizontal="center" vertical="center" wrapText="1"/>
    </xf>
    <xf numFmtId="0" fontId="4" fillId="2" borderId="1" pivotButton="0" quotePrefix="0" xfId="0"/>
    <xf numFmtId="3" fontId="4" fillId="2" borderId="1" pivotButton="0" quotePrefix="0" xfId="0"/>
    <xf numFmtId="164" fontId="3" fillId="0" borderId="1" pivotButton="0" quotePrefix="0" xfId="0"/>
    <xf numFmtId="164" fontId="6" fillId="0" borderId="1" pivotButton="0" quotePrefix="0" xfId="0"/>
    <xf numFmtId="3" fontId="6" fillId="0" borderId="1" pivotButton="0" quotePrefix="0" xfId="0"/>
    <xf numFmtId="0" fontId="3" fillId="0" borderId="1" pivotButton="0" quotePrefix="0" xfId="0"/>
    <xf numFmtId="0" fontId="6" fillId="0" borderId="1" pivotButton="0" quotePrefix="0" xfId="0"/>
    <xf numFmtId="0" fontId="6" fillId="0" borderId="0" pivotButton="0" quotePrefix="0" xfId="0"/>
    <xf numFmtId="3" fontId="3" fillId="0" borderId="1" pivotButton="0" quotePrefix="0" xfId="0"/>
    <xf numFmtId="165" fontId="3" fillId="0" borderId="1" pivotButton="0" quotePrefix="0" xfId="0"/>
    <xf numFmtId="166" fontId="4" fillId="2" borderId="1" pivotButton="0" quotePrefix="0" xfId="0"/>
    <xf numFmtId="166" fontId="6" fillId="0" borderId="1" pivotButton="0" quotePrefix="0" xfId="0"/>
    <xf numFmtId="165" fontId="6" fillId="0" borderId="1" pivotButton="0" quotePrefix="0" xfId="0"/>
    <xf numFmtId="166" fontId="3" fillId="4" borderId="1" pivotButton="0" quotePrefix="0" xfId="0"/>
    <xf numFmtId="165" fontId="3" fillId="4" borderId="1" pivotButton="0" quotePrefix="0" xfId="0"/>
    <xf numFmtId="166" fontId="3" fillId="0" borderId="1" pivotButton="0" quotePrefix="0" xfId="0"/>
  </cellXfs>
  <cellStyles count="1">
    <cellStyle name="Normal" xfId="0" builtinId="0" hidden="0"/>
  </cellStyles>
  <dxfs count="2">
    <dxf>
      <font>
        <name val="Arial"/>
        <b val="1"/>
        <color rgb="009C0006"/>
        <sz val="10"/>
      </font>
      <fill>
        <patternFill patternType="solid">
          <fgColor rgb="00FFC7CE"/>
        </patternFill>
      </fill>
    </dxf>
    <dxf>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Planned vs actual by category</a:t>
            </a:r>
          </a:p>
        </rich>
      </tx>
    </title>
    <plotArea>
      <barChart>
        <barDir val="col"/>
        <grouping val="clustered"/>
        <ser>
          <idx val="0"/>
          <order val="0"/>
          <tx>
            <strRef>
              <f>'Budget'!M4</f>
            </strRef>
          </tx>
          <spPr>
            <a:ln>
              <a:prstDash val="solid"/>
            </a:ln>
          </spPr>
          <cat>
            <numRef>
              <f>'Budget'!$L$5:$L$16</f>
            </numRef>
          </cat>
          <val>
            <numRef>
              <f>'Budget'!$M$5:$M$16</f>
            </numRef>
          </val>
        </ser>
        <ser>
          <idx val="1"/>
          <order val="1"/>
          <tx>
            <strRef>
              <f>'Budget'!O4</f>
            </strRef>
          </tx>
          <spPr>
            <a:ln>
              <a:prstDash val="solid"/>
            </a:ln>
          </spPr>
          <cat>
            <numRef>
              <f>'Budget'!$L$5:$L$16</f>
            </numRef>
          </cat>
          <val>
            <numRef>
              <f>'Budget'!$O$5:$O$16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Amount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20</col>
      <colOff>0</colOff>
      <row>3</row>
      <rowOff>0</rowOff>
    </from>
    <ext cx="720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Event Planning &amp; Logistics</t>
        </is>
      </c>
    </row>
    <row r="2">
      <c r="A2" s="2" t="inlineStr">
        <is>
          <t>Free template from spreadsheet.partners — free for commercial use, no attribution needed.</t>
        </is>
      </c>
    </row>
    <row r="4">
      <c r="A4" s="3" t="inlineStr">
        <is>
          <t>What this workbook is for</t>
        </is>
      </c>
    </row>
    <row r="5">
      <c r="A5" s="4" t="inlineStr">
        <is>
          <t>Running an event backwards from its date. Every task carries a lead time in days rather than a due date, and the due date is calculated as the event date minus that lead. When the 300-person conference on the template page moved back three weeks because a keynote dropped out, the whole schedule reflowed from one cell and only two tasks needed a phone call.</t>
        </is>
      </c>
    </row>
    <row r="7">
      <c r="A7" s="3" t="inlineStr">
        <is>
          <t>The one cell that matters</t>
        </is>
      </c>
    </row>
    <row r="8">
      <c r="A8" s="4" t="inlineStr">
        <is>
          <t>Tasks!B3 is the event date, and it is named EventDate. Every due date on the Tasks tab and every 'lead from event' on the Suppliers tab is derived from it. Change it and the plan reflows. Do not type a date into column D — it is calculated, and typing over it breaks exactly the thing the template is for.</t>
        </is>
      </c>
    </row>
    <row r="10">
      <c r="A10" s="3" t="inlineStr">
        <is>
          <t>How lead times were set</t>
        </is>
      </c>
    </row>
    <row r="11">
      <c r="A11" s="4" t="inlineStr">
        <is>
          <t>A lead time is 'how long before the event this has to be finished', counted in calendar days. The four seeded rows come from the template page: venue 90, registration open 60, final catering count 7, badges printed 3. Set yours from the supplier's own requirement, not from when you would like to do it — if the printer needs three working days from artwork approval, the badge task is lead 3 and the artwork task is lead 6 or more.</t>
        </is>
      </c>
    </row>
    <row r="13">
      <c r="A13" s="3" t="inlineStr">
        <is>
          <t>Which lead times are contractual</t>
        </is>
      </c>
    </row>
    <row r="14">
      <c r="A14" s="4" t="inlineStr">
        <is>
          <t>Mark those Critical. They are the ones with an external deadline attached to money: the venue contract and its cancellation dates, the catering guarantee (the number you give is the number invoiced, whoever turns up), a print run, a flight booking, an insurance cut-off. Internal tasks — drafting a running order, briefing the crew — can almost always absorb a day and should not be critical. The summary on the Tasks tab counts critical tasks separately for that reason: three open internal tasks is a normal Tuesday, one open critical task is a phone call now.</t>
        </is>
      </c>
    </row>
    <row r="16">
      <c r="A16" s="3" t="inlineStr">
        <is>
          <t>Working-day due dates</t>
        </is>
      </c>
    </row>
    <row r="17">
      <c r="A17" s="4" t="inlineStr">
        <is>
          <t>Column G takes the calculated due date and, if it lands on a Saturday or Sunday, pulls it back to the Friday. WORKDAY with a holiday list would be the textbook formula and it is not available in every version this file has to open in, so the weekend shift is done with WEEKDAY instead. Public holidays are not modelled: add them to the lead time of the tasks they affect, which is where a supplier's own shutdown belongs anyway.</t>
        </is>
      </c>
    </row>
    <row r="19">
      <c r="A19" s="3" t="inlineStr">
        <is>
          <t>Which columns you type</t>
        </is>
      </c>
    </row>
    <row r="20">
      <c r="A20" s="4" t="inlineStr">
        <is>
          <t>Tasks: the event date in B3, then A Task, B Owner, C Lead, E Status, F Critical, J Category, K Supplier, M Notes. Budget: A-F, J, and the category list in column L. Suppliers: A-G, I, L, O. Attendees: A-J and M. Everything else is calculated — yellow means type here, black means leave it alone.</t>
        </is>
      </c>
    </row>
    <row r="22">
      <c r="A22" s="3" t="inlineStr">
        <is>
          <t>Budget consumption is read by category, not by line</t>
        </is>
      </c>
    </row>
    <row r="23">
      <c r="A23" s="4" t="inlineStr">
        <is>
          <t>The block to the right of the Budget lines divides actual by planned for each category, which is the level at which overspend is actually managed. A single line over by 200 is noise; a category at 120% is a conversation. Committed is the middle column and the one people skip: money you have signed for and not yet been invoiced is spent, and a category that looks 40% consumed with every contract signed is fully committed.</t>
        </is>
      </c>
    </row>
    <row r="25">
      <c r="A25" s="3" t="inlineStr">
        <is>
          <t>Keep the category lists identical</t>
        </is>
      </c>
    </row>
    <row r="26">
      <c r="A26" s="4" t="inlineStr">
        <is>
          <t>Tasks, Budget and Suppliers all use the same category list. Add a category in one place and you have to add it in the other two, or the roll-up silently misses lines. The lists are drop-downs to make that harder to get wrong.</t>
        </is>
      </c>
    </row>
    <row r="28">
      <c r="A28" s="3" t="inlineStr">
        <is>
          <t>Suppliers and contract deadlines</t>
        </is>
      </c>
    </row>
    <row r="29">
      <c r="A29" s="4" t="inlineStr">
        <is>
          <t>Column J tells you how many days before the event a supplier's deadline falls; that number is the lead time for the matching task on the Tasks tab, which is how the two tabs stay in step. The flag turns to 'Decide now' inside fourteen days and to 'DEADLINE PASSED' after, unless the status is Confirmed.</t>
        </is>
      </c>
    </row>
    <row r="31">
      <c r="A31" s="3" t="inlineStr">
        <is>
          <t>Attendees, catering and access</t>
        </is>
      </c>
    </row>
    <row r="32">
      <c r="A32" s="4" t="inlineStr">
        <is>
          <t>The catering count is confirmed plus registered, because that is the number the caterer is given seven days out and the number that gets invoiced whoever turns up. The dietary breakdown to the right of the list is the caterer's brief. The 'Needs check' column flags anyone with an access requirement or a dietary one, so the person on the door has a short list rather than a spreadsheet. Cancelled rows stay on the sheet and are excluded from every count.</t>
        </is>
      </c>
    </row>
    <row r="34">
      <c r="A34" s="3" t="inlineStr">
        <is>
          <t>Ranges</t>
        </is>
      </c>
    </row>
    <row r="35">
      <c r="A35" s="4" t="inlineStr">
        <is>
          <t>Tasks, Budget, Suppliers and Attendees all cover rows 5-204. Insert rows inside that range rather than typing below it, or the summaries will not see them. For an event with more than 200 attendees, extend the Attendees ranges or keep the registration list in the ticketing system and import the totals. Percentages are stored as fractions: 0.9 displays as 90.0%.</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04"/>
  <sheetViews>
    <sheetView workbookViewId="0">
      <pane ySplit="4" topLeftCell="A5" activePane="bottomLeft" state="frozen"/>
      <selection pane="bottomLeft" activeCell="A1" sqref="A1"/>
    </sheetView>
  </sheetViews>
  <sheetFormatPr baseColWidth="8" defaultRowHeight="15"/>
  <cols>
    <col width="36" customWidth="1" min="1" max="1"/>
    <col width="14" customWidth="1" min="2" max="2"/>
    <col width="9" customWidth="1" min="3" max="3"/>
    <col width="12" customWidth="1" min="4" max="4"/>
    <col width="13" customWidth="1" min="5" max="5"/>
    <col width="9" customWidth="1" min="6" max="6"/>
    <col width="15" customWidth="1" min="7" max="7"/>
    <col width="10" customWidth="1" min="8" max="8"/>
    <col width="15" customWidth="1" min="9" max="9"/>
    <col width="17" customWidth="1" min="10" max="10"/>
    <col width="22" customWidth="1" min="11" max="11"/>
    <col width="24" customWidth="1" min="12" max="12"/>
    <col width="44" customWidth="1" min="13" max="13"/>
    <col width="15" customWidth="1" min="14" max="14"/>
    <col width="32" customWidth="1" min="15" max="15"/>
    <col width="13" customWidth="1" min="16" max="16"/>
  </cols>
  <sheetData>
    <row r="1">
      <c r="A1" s="1" t="inlineStr">
        <is>
          <t>Tasks</t>
        </is>
      </c>
    </row>
    <row r="2">
      <c r="A2" s="2" t="inlineStr">
        <is>
          <t>Type the event date in B3 and a lead time per task. Every due date is derived from those two numbers, so moving the event moves the whole plan.</t>
        </is>
      </c>
    </row>
    <row r="3">
      <c r="A3" s="3" t="inlineStr">
        <is>
          <t>Event date</t>
        </is>
      </c>
      <c r="B3" s="6" t="n">
        <v>46275</v>
      </c>
      <c r="C3" s="2" t="inlineStr">
        <is>
          <t>Named EventDate. Change this one cell and every due date below reflows.</t>
        </is>
      </c>
    </row>
    <row r="4">
      <c r="A4" s="7" t="inlineStr">
        <is>
          <t>Task</t>
        </is>
      </c>
      <c r="B4" s="7" t="inlineStr">
        <is>
          <t>Owner</t>
        </is>
      </c>
      <c r="C4" s="7" t="inlineStr">
        <is>
          <t>Lead (d)</t>
        </is>
      </c>
      <c r="D4" s="7" t="inlineStr">
        <is>
          <t>Due</t>
        </is>
      </c>
      <c r="E4" s="7" t="inlineStr">
        <is>
          <t>Status</t>
        </is>
      </c>
      <c r="F4" s="7" t="inlineStr">
        <is>
          <t>Critical</t>
        </is>
      </c>
      <c r="G4" s="7" t="inlineStr">
        <is>
          <t>Due (working day)</t>
        </is>
      </c>
      <c r="H4" s="7" t="inlineStr">
        <is>
          <t>Days left</t>
        </is>
      </c>
      <c r="I4" s="7" t="inlineStr">
        <is>
          <t>Flag</t>
        </is>
      </c>
      <c r="J4" s="7" t="inlineStr">
        <is>
          <t>Category</t>
        </is>
      </c>
      <c r="K4" s="7" t="inlineStr">
        <is>
          <t>Supplier</t>
        </is>
      </c>
      <c r="L4" s="7" t="inlineStr">
        <is>
          <t>Check</t>
        </is>
      </c>
      <c r="M4" s="7" t="inlineStr">
        <is>
          <t>Notes</t>
        </is>
      </c>
      <c r="N4" s="7" t="inlineStr">
        <is>
          <t>Due if still open</t>
        </is>
      </c>
      <c r="O4" s="7" t="inlineStr">
        <is>
          <t>The plan</t>
        </is>
      </c>
      <c r="P4" s="7" t="inlineStr">
        <is>
          <t>Value</t>
        </is>
      </c>
    </row>
    <row r="5">
      <c r="A5" s="8" t="inlineStr">
        <is>
          <t>Confirm venue</t>
        </is>
      </c>
      <c r="B5" s="8" t="inlineStr">
        <is>
          <t>M. Ferrer</t>
        </is>
      </c>
      <c r="C5" s="9" t="n">
        <v>90</v>
      </c>
      <c r="D5" s="10">
        <f>IF(OR($A5="",$C5=""),"",EventDate-$C5)</f>
        <v/>
      </c>
      <c r="E5" s="8" t="inlineStr">
        <is>
          <t>Done</t>
        </is>
      </c>
      <c r="F5" s="8" t="inlineStr">
        <is>
          <t>Yes</t>
        </is>
      </c>
      <c r="G5" s="11">
        <f>IF($D5="","",IF(WEEKDAY($D5,2)&gt;5,$D5-(WEEKDAY($D5,2)-5),$D5))</f>
        <v/>
      </c>
      <c r="H5" s="12">
        <f>IF($D5="","",IF($E5="Done","",$D5-TODAY()))</f>
        <v/>
      </c>
      <c r="I5" s="13">
        <f>IF($A5="","",IF(OR($E5="Done",$E5="Not needed"),"",IF($D5="","",IF($D5&lt;TODAY(),"OVERDUE",IF($D5-TODAY()&lt;=7,"Due this week","")))))</f>
        <v/>
      </c>
      <c r="J5" s="8" t="inlineStr">
        <is>
          <t>Venue</t>
        </is>
      </c>
      <c r="K5" s="8" t="inlineStr">
        <is>
          <t>Northgate Hall</t>
        </is>
      </c>
      <c r="L5" s="14">
        <f>IF($A5="","",IF($K5="","",IF(COUNTIFS(Suppliers!$A$5:$A$204,$K5)=0,"Supplier not on the Suppliers tab","")))</f>
        <v/>
      </c>
      <c r="M5" s="8" t="inlineStr">
        <is>
          <t>Contract signed. Cancellation terms bite from 60 days out.</t>
        </is>
      </c>
      <c r="N5" s="11">
        <f>IF($A5="","",IF(OR($E5="Done",$E5="Not needed"),"",$D5))</f>
        <v/>
      </c>
      <c r="O5" s="15" t="inlineStr">
        <is>
          <t>Event date</t>
        </is>
      </c>
      <c r="P5" s="10">
        <f>EventDate</f>
        <v/>
      </c>
    </row>
    <row r="6">
      <c r="A6" s="8" t="inlineStr">
        <is>
          <t>Open registration</t>
        </is>
      </c>
      <c r="B6" s="8" t="inlineStr">
        <is>
          <t>K. Owens</t>
        </is>
      </c>
      <c r="C6" s="9" t="n">
        <v>60</v>
      </c>
      <c r="D6" s="10">
        <f>IF(OR($A6="",$C6=""),"",EventDate-$C6)</f>
        <v/>
      </c>
      <c r="E6" s="8" t="inlineStr">
        <is>
          <t>Done</t>
        </is>
      </c>
      <c r="F6" s="8" t="inlineStr">
        <is>
          <t>Yes</t>
        </is>
      </c>
      <c r="G6" s="11">
        <f>IF($D6="","",IF(WEEKDAY($D6,2)&gt;5,$D6-(WEEKDAY($D6,2)-5),$D6))</f>
        <v/>
      </c>
      <c r="H6" s="12">
        <f>IF($D6="","",IF($E6="Done","",$D6-TODAY()))</f>
        <v/>
      </c>
      <c r="I6" s="13">
        <f>IF($A6="","",IF(OR($E6="Done",$E6="Not needed"),"",IF($D6="","",IF($D6&lt;TODAY(),"OVERDUE",IF($D6-TODAY()&lt;=7,"Due this week","")))))</f>
        <v/>
      </c>
      <c r="J6" s="8" t="inlineStr">
        <is>
          <t>Marketing</t>
        </is>
      </c>
      <c r="K6" s="8" t="inlineStr"/>
      <c r="L6" s="14">
        <f>IF($A6="","",IF($K6="","",IF(COUNTIFS(Suppliers!$A$5:$A$204,$K6)=0,"Supplier not on the Suppliers tab","")))</f>
        <v/>
      </c>
      <c r="M6" s="8" t="inlineStr">
        <is>
          <t>Landing page live; capacity capped at 300.</t>
        </is>
      </c>
      <c r="N6" s="11">
        <f>IF($A6="","",IF(OR($E6="Done",$E6="Not needed"),"",$D6))</f>
        <v/>
      </c>
      <c r="O6" s="15" t="inlineStr">
        <is>
          <t>Days to go</t>
        </is>
      </c>
      <c r="P6" s="16">
        <f>EventDate-TODAY()</f>
        <v/>
      </c>
    </row>
    <row r="7">
      <c r="A7" s="8" t="inlineStr">
        <is>
          <t>Final catering count</t>
        </is>
      </c>
      <c r="B7" s="8" t="inlineStr">
        <is>
          <t>M. Ferrer</t>
        </is>
      </c>
      <c r="C7" s="9" t="n">
        <v>7</v>
      </c>
      <c r="D7" s="10">
        <f>IF(OR($A7="",$C7=""),"",EventDate-$C7)</f>
        <v/>
      </c>
      <c r="E7" s="8" t="inlineStr">
        <is>
          <t>Open</t>
        </is>
      </c>
      <c r="F7" s="8" t="inlineStr">
        <is>
          <t>Yes</t>
        </is>
      </c>
      <c r="G7" s="11">
        <f>IF($D7="","",IF(WEEKDAY($D7,2)&gt;5,$D7-(WEEKDAY($D7,2)-5),$D7))</f>
        <v/>
      </c>
      <c r="H7" s="12">
        <f>IF($D7="","",IF($E7="Done","",$D7-TODAY()))</f>
        <v/>
      </c>
      <c r="I7" s="13">
        <f>IF($A7="","",IF(OR($E7="Done",$E7="Not needed"),"",IF($D7="","",IF($D7&lt;TODAY(),"OVERDUE",IF($D7-TODAY()&lt;=7,"Due this week","")))))</f>
        <v/>
      </c>
      <c r="J7" s="8" t="inlineStr">
        <is>
          <t>Catering</t>
        </is>
      </c>
      <c r="K7" s="8" t="inlineStr">
        <is>
          <t>Bellhouse Catering</t>
        </is>
      </c>
      <c r="L7" s="14">
        <f>IF($A7="","",IF($K7="","",IF(COUNTIFS(Suppliers!$A$5:$A$204,$K7)=0,"Supplier not on the Suppliers tab","")))</f>
        <v/>
      </c>
      <c r="M7" s="8" t="inlineStr">
        <is>
          <t>Contractual guarantee — the number given is the number invoiced.</t>
        </is>
      </c>
      <c r="N7" s="11">
        <f>IF($A7="","",IF(OR($E7="Done",$E7="Not needed"),"",$D7))</f>
        <v/>
      </c>
      <c r="O7" s="15" t="inlineStr">
        <is>
          <t>Tasks on the plan</t>
        </is>
      </c>
      <c r="P7" s="16">
        <f>COUNTIFS(Tasks!$A$5:$A$204,"&lt;&gt;")</f>
        <v/>
      </c>
    </row>
    <row r="8">
      <c r="A8" s="8" t="inlineStr">
        <is>
          <t>Print badges</t>
        </is>
      </c>
      <c r="B8" s="8" t="inlineStr">
        <is>
          <t>A. Duval</t>
        </is>
      </c>
      <c r="C8" s="9" t="n">
        <v>3</v>
      </c>
      <c r="D8" s="10">
        <f>IF(OR($A8="",$C8=""),"",EventDate-$C8)</f>
        <v/>
      </c>
      <c r="E8" s="8" t="inlineStr">
        <is>
          <t>Open</t>
        </is>
      </c>
      <c r="F8" s="8" t="inlineStr">
        <is>
          <t>No</t>
        </is>
      </c>
      <c r="G8" s="11">
        <f>IF($D8="","",IF(WEEKDAY($D8,2)&gt;5,$D8-(WEEKDAY($D8,2)-5),$D8))</f>
        <v/>
      </c>
      <c r="H8" s="12">
        <f>IF($D8="","",IF($E8="Done","",$D8-TODAY()))</f>
        <v/>
      </c>
      <c r="I8" s="13">
        <f>IF($A8="","",IF(OR($E8="Done",$E8="Not needed"),"",IF($D8="","",IF($D8&lt;TODAY(),"OVERDUE",IF($D8-TODAY()&lt;=7,"Due this week","")))))</f>
        <v/>
      </c>
      <c r="J8" s="8" t="inlineStr">
        <is>
          <t>Print</t>
        </is>
      </c>
      <c r="K8" s="8" t="inlineStr">
        <is>
          <t>Quickprint Ltd</t>
        </is>
      </c>
      <c r="L8" s="14">
        <f>IF($A8="","",IF($K8="","",IF(COUNTIFS(Suppliers!$A$5:$A$204,$K8)=0,"Supplier not on the Suppliers tab","")))</f>
        <v/>
      </c>
      <c r="M8" s="8" t="inlineStr">
        <is>
          <t>Can slip a day; badges can be handwritten at the desk if it comes to it.</t>
        </is>
      </c>
      <c r="N8" s="11">
        <f>IF($A8="","",IF(OR($E8="Done",$E8="Not needed"),"",$D8))</f>
        <v/>
      </c>
      <c r="O8" s="15" t="inlineStr">
        <is>
          <t>Done</t>
        </is>
      </c>
      <c r="P8" s="16">
        <f>COUNTIFS(Tasks!$E$5:$E$204,"Done")</f>
        <v/>
      </c>
    </row>
    <row r="9">
      <c r="A9" s="8" t="n"/>
      <c r="B9" s="8" t="n"/>
      <c r="C9" s="9" t="n"/>
      <c r="D9" s="10">
        <f>IF(OR($A9="",$C9=""),"",EventDate-$C9)</f>
        <v/>
      </c>
      <c r="E9" s="8" t="n"/>
      <c r="F9" s="8" t="n"/>
      <c r="G9" s="11">
        <f>IF($D9="","",IF(WEEKDAY($D9,2)&gt;5,$D9-(WEEKDAY($D9,2)-5),$D9))</f>
        <v/>
      </c>
      <c r="H9" s="12">
        <f>IF($D9="","",IF($E9="Done","",$D9-TODAY()))</f>
        <v/>
      </c>
      <c r="I9" s="13">
        <f>IF($A9="","",IF(OR($E9="Done",$E9="Not needed"),"",IF($D9="","",IF($D9&lt;TODAY(),"OVERDUE",IF($D9-TODAY()&lt;=7,"Due this week","")))))</f>
        <v/>
      </c>
      <c r="J9" s="8" t="n"/>
      <c r="K9" s="8" t="n"/>
      <c r="L9" s="14">
        <f>IF($A9="","",IF($K9="","",IF(COUNTIFS(Suppliers!$A$5:$A$204,$K9)=0,"Supplier not on the Suppliers tab","")))</f>
        <v/>
      </c>
      <c r="M9" s="8" t="n"/>
      <c r="N9" s="11">
        <f>IF($A9="","",IF(OR($E9="Done",$E9="Not needed"),"",$D9))</f>
        <v/>
      </c>
      <c r="O9" s="15" t="inlineStr">
        <is>
          <t>Not started or open</t>
        </is>
      </c>
      <c r="P9" s="16">
        <f>COUNTIFS(Tasks!$A$5:$A$204,"&lt;&gt;")-COUNTIFS(Tasks!$E$5:$E$204,"Done")-COUNTIFS(Tasks!$E$5:$E$204,"Not needed")</f>
        <v/>
      </c>
    </row>
    <row r="10">
      <c r="A10" s="8" t="n"/>
      <c r="B10" s="8" t="n"/>
      <c r="C10" s="9" t="n"/>
      <c r="D10" s="10">
        <f>IF(OR($A10="",$C10=""),"",EventDate-$C10)</f>
        <v/>
      </c>
      <c r="E10" s="8" t="n"/>
      <c r="F10" s="8" t="n"/>
      <c r="G10" s="11">
        <f>IF($D10="","",IF(WEEKDAY($D10,2)&gt;5,$D10-(WEEKDAY($D10,2)-5),$D10))</f>
        <v/>
      </c>
      <c r="H10" s="12">
        <f>IF($D10="","",IF($E10="Done","",$D10-TODAY()))</f>
        <v/>
      </c>
      <c r="I10" s="13">
        <f>IF($A10="","",IF(OR($E10="Done",$E10="Not needed"),"",IF($D10="","",IF($D10&lt;TODAY(),"OVERDUE",IF($D10-TODAY()&lt;=7,"Due this week","")))))</f>
        <v/>
      </c>
      <c r="J10" s="8" t="n"/>
      <c r="K10" s="8" t="n"/>
      <c r="L10" s="14">
        <f>IF($A10="","",IF($K10="","",IF(COUNTIFS(Suppliers!$A$5:$A$204,$K10)=0,"Supplier not on the Suppliers tab","")))</f>
        <v/>
      </c>
      <c r="M10" s="8" t="n"/>
      <c r="N10" s="11">
        <f>IF($A10="","",IF(OR($E10="Done",$E10="Not needed"),"",$D10))</f>
        <v/>
      </c>
      <c r="O10" s="15" t="inlineStr">
        <is>
          <t>Blocked</t>
        </is>
      </c>
      <c r="P10" s="16">
        <f>COUNTIFS(Tasks!$E$5:$E$204,"Blocked")</f>
        <v/>
      </c>
    </row>
    <row r="11">
      <c r="A11" s="8" t="n"/>
      <c r="B11" s="8" t="n"/>
      <c r="C11" s="9" t="n"/>
      <c r="D11" s="10">
        <f>IF(OR($A11="",$C11=""),"",EventDate-$C11)</f>
        <v/>
      </c>
      <c r="E11" s="8" t="n"/>
      <c r="F11" s="8" t="n"/>
      <c r="G11" s="11">
        <f>IF($D11="","",IF(WEEKDAY($D11,2)&gt;5,$D11-(WEEKDAY($D11,2)-5),$D11))</f>
        <v/>
      </c>
      <c r="H11" s="12">
        <f>IF($D11="","",IF($E11="Done","",$D11-TODAY()))</f>
        <v/>
      </c>
      <c r="I11" s="13">
        <f>IF($A11="","",IF(OR($E11="Done",$E11="Not needed"),"",IF($D11="","",IF($D11&lt;TODAY(),"OVERDUE",IF($D11-TODAY()&lt;=7,"Due this week","")))))</f>
        <v/>
      </c>
      <c r="J11" s="8" t="n"/>
      <c r="K11" s="8" t="n"/>
      <c r="L11" s="14">
        <f>IF($A11="","",IF($K11="","",IF(COUNTIFS(Suppliers!$A$5:$A$204,$K11)=0,"Supplier not on the Suppliers tab","")))</f>
        <v/>
      </c>
      <c r="M11" s="8" t="n"/>
      <c r="N11" s="11">
        <f>IF($A11="","",IF(OR($E11="Done",$E11="Not needed"),"",$D11))</f>
        <v/>
      </c>
      <c r="O11" s="15" t="inlineStr">
        <is>
          <t>Complete</t>
        </is>
      </c>
      <c r="P11" s="17">
        <f>IFERROR(COUNTIFS(Tasks!$E$5:$E$204,"Done")/(COUNTIFS(Tasks!$A$5:$A$204,"&lt;&gt;")-COUNTIFS(Tasks!$E$5:$E$204,"Not needed")),0)</f>
        <v/>
      </c>
    </row>
    <row r="12">
      <c r="A12" s="8" t="n"/>
      <c r="B12" s="8" t="n"/>
      <c r="C12" s="9" t="n"/>
      <c r="D12" s="10">
        <f>IF(OR($A12="",$C12=""),"",EventDate-$C12)</f>
        <v/>
      </c>
      <c r="E12" s="8" t="n"/>
      <c r="F12" s="8" t="n"/>
      <c r="G12" s="11">
        <f>IF($D12="","",IF(WEEKDAY($D12,2)&gt;5,$D12-(WEEKDAY($D12,2)-5),$D12))</f>
        <v/>
      </c>
      <c r="H12" s="12">
        <f>IF($D12="","",IF($E12="Done","",$D12-TODAY()))</f>
        <v/>
      </c>
      <c r="I12" s="13">
        <f>IF($A12="","",IF(OR($E12="Done",$E12="Not needed"),"",IF($D12="","",IF($D12&lt;TODAY(),"OVERDUE",IF($D12-TODAY()&lt;=7,"Due this week","")))))</f>
        <v/>
      </c>
      <c r="J12" s="8" t="n"/>
      <c r="K12" s="8" t="n"/>
      <c r="L12" s="14">
        <f>IF($A12="","",IF($K12="","",IF(COUNTIFS(Suppliers!$A$5:$A$204,$K12)=0,"Supplier not on the Suppliers tab","")))</f>
        <v/>
      </c>
      <c r="M12" s="8" t="n"/>
      <c r="N12" s="11">
        <f>IF($A12="","",IF(OR($E12="Done",$E12="Not needed"),"",$D12))</f>
        <v/>
      </c>
      <c r="O12" s="15" t="inlineStr">
        <is>
          <t>Overdue</t>
        </is>
      </c>
      <c r="P12" s="16">
        <f>COUNTIFS(Tasks!$I$5:$I$204,"OVERDUE")</f>
        <v/>
      </c>
    </row>
    <row r="13">
      <c r="A13" s="8" t="n"/>
      <c r="B13" s="8" t="n"/>
      <c r="C13" s="9" t="n"/>
      <c r="D13" s="10">
        <f>IF(OR($A13="",$C13=""),"",EventDate-$C13)</f>
        <v/>
      </c>
      <c r="E13" s="8" t="n"/>
      <c r="F13" s="8" t="n"/>
      <c r="G13" s="11">
        <f>IF($D13="","",IF(WEEKDAY($D13,2)&gt;5,$D13-(WEEKDAY($D13,2)-5),$D13))</f>
        <v/>
      </c>
      <c r="H13" s="12">
        <f>IF($D13="","",IF($E13="Done","",$D13-TODAY()))</f>
        <v/>
      </c>
      <c r="I13" s="13">
        <f>IF($A13="","",IF(OR($E13="Done",$E13="Not needed"),"",IF($D13="","",IF($D13&lt;TODAY(),"OVERDUE",IF($D13-TODAY()&lt;=7,"Due this week","")))))</f>
        <v/>
      </c>
      <c r="J13" s="8" t="n"/>
      <c r="K13" s="8" t="n"/>
      <c r="L13" s="14">
        <f>IF($A13="","",IF($K13="","",IF(COUNTIFS(Suppliers!$A$5:$A$204,$K13)=0,"Supplier not on the Suppliers tab","")))</f>
        <v/>
      </c>
      <c r="M13" s="8" t="n"/>
      <c r="N13" s="11">
        <f>IF($A13="","",IF(OR($E13="Done",$E13="Not needed"),"",$D13))</f>
        <v/>
      </c>
      <c r="O13" s="15" t="inlineStr">
        <is>
          <t>Due this week</t>
        </is>
      </c>
      <c r="P13" s="16">
        <f>COUNTIFS(Tasks!$I$5:$I$204,"Due this week")</f>
        <v/>
      </c>
    </row>
    <row r="14">
      <c r="A14" s="8" t="n"/>
      <c r="B14" s="8" t="n"/>
      <c r="C14" s="9" t="n"/>
      <c r="D14" s="10">
        <f>IF(OR($A14="",$C14=""),"",EventDate-$C14)</f>
        <v/>
      </c>
      <c r="E14" s="8" t="n"/>
      <c r="F14" s="8" t="n"/>
      <c r="G14" s="11">
        <f>IF($D14="","",IF(WEEKDAY($D14,2)&gt;5,$D14-(WEEKDAY($D14,2)-5),$D14))</f>
        <v/>
      </c>
      <c r="H14" s="12">
        <f>IF($D14="","",IF($E14="Done","",$D14-TODAY()))</f>
        <v/>
      </c>
      <c r="I14" s="13">
        <f>IF($A14="","",IF(OR($E14="Done",$E14="Not needed"),"",IF($D14="","",IF($D14&lt;TODAY(),"OVERDUE",IF($D14-TODAY()&lt;=7,"Due this week","")))))</f>
        <v/>
      </c>
      <c r="J14" s="8" t="n"/>
      <c r="K14" s="8" t="n"/>
      <c r="L14" s="14">
        <f>IF($A14="","",IF($K14="","",IF(COUNTIFS(Suppliers!$A$5:$A$204,$K14)=0,"Supplier not on the Suppliers tab","")))</f>
        <v/>
      </c>
      <c r="M14" s="8" t="n"/>
      <c r="N14" s="11">
        <f>IF($A14="","",IF(OR($E14="Done",$E14="Not needed"),"",$D14))</f>
        <v/>
      </c>
      <c r="O14" s="15" t="inlineStr">
        <is>
          <t>Critical tasks</t>
        </is>
      </c>
      <c r="P14" s="16">
        <f>COUNTIFS(Tasks!$F$5:$F$204,"Yes")</f>
        <v/>
      </c>
    </row>
    <row r="15">
      <c r="A15" s="8" t="n"/>
      <c r="B15" s="8" t="n"/>
      <c r="C15" s="9" t="n"/>
      <c r="D15" s="10">
        <f>IF(OR($A15="",$C15=""),"",EventDate-$C15)</f>
        <v/>
      </c>
      <c r="E15" s="8" t="n"/>
      <c r="F15" s="8" t="n"/>
      <c r="G15" s="11">
        <f>IF($D15="","",IF(WEEKDAY($D15,2)&gt;5,$D15-(WEEKDAY($D15,2)-5),$D15))</f>
        <v/>
      </c>
      <c r="H15" s="12">
        <f>IF($D15="","",IF($E15="Done","",$D15-TODAY()))</f>
        <v/>
      </c>
      <c r="I15" s="13">
        <f>IF($A15="","",IF(OR($E15="Done",$E15="Not needed"),"",IF($D15="","",IF($D15&lt;TODAY(),"OVERDUE",IF($D15-TODAY()&lt;=7,"Due this week","")))))</f>
        <v/>
      </c>
      <c r="J15" s="8" t="n"/>
      <c r="K15" s="8" t="n"/>
      <c r="L15" s="14">
        <f>IF($A15="","",IF($K15="","",IF(COUNTIFS(Suppliers!$A$5:$A$204,$K15)=0,"Supplier not on the Suppliers tab","")))</f>
        <v/>
      </c>
      <c r="M15" s="8" t="n"/>
      <c r="N15" s="11">
        <f>IF($A15="","",IF(OR($E15="Done",$E15="Not needed"),"",$D15))</f>
        <v/>
      </c>
      <c r="O15" s="15" t="inlineStr">
        <is>
          <t>Critical still open</t>
        </is>
      </c>
      <c r="P15" s="16">
        <f>COUNTIFS(Tasks!$F$5:$F$204,"Yes")-COUNTIFS(Tasks!$F$5:$F$204,"Yes",Tasks!$E$5:$E$204,"Done")</f>
        <v/>
      </c>
    </row>
    <row r="16">
      <c r="A16" s="8" t="n"/>
      <c r="B16" s="8" t="n"/>
      <c r="C16" s="9" t="n"/>
      <c r="D16" s="10">
        <f>IF(OR($A16="",$C16=""),"",EventDate-$C16)</f>
        <v/>
      </c>
      <c r="E16" s="8" t="n"/>
      <c r="F16" s="8" t="n"/>
      <c r="G16" s="11">
        <f>IF($D16="","",IF(WEEKDAY($D16,2)&gt;5,$D16-(WEEKDAY($D16,2)-5),$D16))</f>
        <v/>
      </c>
      <c r="H16" s="12">
        <f>IF($D16="","",IF($E16="Done","",$D16-TODAY()))</f>
        <v/>
      </c>
      <c r="I16" s="13">
        <f>IF($A16="","",IF(OR($E16="Done",$E16="Not needed"),"",IF($D16="","",IF($D16&lt;TODAY(),"OVERDUE",IF($D16-TODAY()&lt;=7,"Due this week","")))))</f>
        <v/>
      </c>
      <c r="J16" s="8" t="n"/>
      <c r="K16" s="8" t="n"/>
      <c r="L16" s="14">
        <f>IF($A16="","",IF($K16="","",IF(COUNTIFS(Suppliers!$A$5:$A$204,$K16)=0,"Supplier not on the Suppliers tab","")))</f>
        <v/>
      </c>
      <c r="M16" s="8" t="n"/>
      <c r="N16" s="11">
        <f>IF($A16="","",IF(OR($E16="Done",$E16="Not needed"),"",$D16))</f>
        <v/>
      </c>
      <c r="O16" s="15" t="inlineStr">
        <is>
          <t>Critical overdue</t>
        </is>
      </c>
      <c r="P16" s="16">
        <f>COUNTIFS(Tasks!$F$5:$F$204,"Yes",Tasks!$I$5:$I$204,"OVERDUE")</f>
        <v/>
      </c>
    </row>
    <row r="17">
      <c r="A17" s="8" t="n"/>
      <c r="B17" s="8" t="n"/>
      <c r="C17" s="9" t="n"/>
      <c r="D17" s="10">
        <f>IF(OR($A17="",$C17=""),"",EventDate-$C17)</f>
        <v/>
      </c>
      <c r="E17" s="8" t="n"/>
      <c r="F17" s="8" t="n"/>
      <c r="G17" s="11">
        <f>IF($D17="","",IF(WEEKDAY($D17,2)&gt;5,$D17-(WEEKDAY($D17,2)-5),$D17))</f>
        <v/>
      </c>
      <c r="H17" s="12">
        <f>IF($D17="","",IF($E17="Done","",$D17-TODAY()))</f>
        <v/>
      </c>
      <c r="I17" s="13">
        <f>IF($A17="","",IF(OR($E17="Done",$E17="Not needed"),"",IF($D17="","",IF($D17&lt;TODAY(),"OVERDUE",IF($D17-TODAY()&lt;=7,"Due this week","")))))</f>
        <v/>
      </c>
      <c r="J17" s="8" t="n"/>
      <c r="K17" s="8" t="n"/>
      <c r="L17" s="14">
        <f>IF($A17="","",IF($K17="","",IF(COUNTIFS(Suppliers!$A$5:$A$204,$K17)=0,"Supplier not on the Suppliers tab","")))</f>
        <v/>
      </c>
      <c r="M17" s="8" t="n"/>
      <c r="N17" s="11">
        <f>IF($A17="","",IF(OR($E17="Done",$E17="Not needed"),"",$D17))</f>
        <v/>
      </c>
      <c r="O17" s="15" t="inlineStr">
        <is>
          <t>Tasks with no owner</t>
        </is>
      </c>
      <c r="P17" s="16">
        <f>COUNTIFS(Tasks!$A$5:$A$204,"&lt;&gt;",Tasks!$B$5:$B$204,"")</f>
        <v/>
      </c>
    </row>
    <row r="18">
      <c r="A18" s="8" t="n"/>
      <c r="B18" s="8" t="n"/>
      <c r="C18" s="9" t="n"/>
      <c r="D18" s="10">
        <f>IF(OR($A18="",$C18=""),"",EventDate-$C18)</f>
        <v/>
      </c>
      <c r="E18" s="8" t="n"/>
      <c r="F18" s="8" t="n"/>
      <c r="G18" s="11">
        <f>IF($D18="","",IF(WEEKDAY($D18,2)&gt;5,$D18-(WEEKDAY($D18,2)-5),$D18))</f>
        <v/>
      </c>
      <c r="H18" s="12">
        <f>IF($D18="","",IF($E18="Done","",$D18-TODAY()))</f>
        <v/>
      </c>
      <c r="I18" s="13">
        <f>IF($A18="","",IF(OR($E18="Done",$E18="Not needed"),"",IF($D18="","",IF($D18&lt;TODAY(),"OVERDUE",IF($D18-TODAY()&lt;=7,"Due this week","")))))</f>
        <v/>
      </c>
      <c r="J18" s="8" t="n"/>
      <c r="K18" s="8" t="n"/>
      <c r="L18" s="14">
        <f>IF($A18="","",IF($K18="","",IF(COUNTIFS(Suppliers!$A$5:$A$204,$K18)=0,"Supplier not on the Suppliers tab","")))</f>
        <v/>
      </c>
      <c r="M18" s="8" t="n"/>
      <c r="N18" s="11">
        <f>IF($A18="","",IF(OR($E18="Done",$E18="Not needed"),"",$D18))</f>
        <v/>
      </c>
      <c r="O18" s="15" t="inlineStr">
        <is>
          <t>Next deadline still open</t>
        </is>
      </c>
      <c r="P18" s="10">
        <f>IFERROR(MIN(Tasks!$N$5:$N$204),"")</f>
        <v/>
      </c>
    </row>
    <row r="19">
      <c r="A19" s="8" t="n"/>
      <c r="B19" s="8" t="n"/>
      <c r="C19" s="9" t="n"/>
      <c r="D19" s="10">
        <f>IF(OR($A19="",$C19=""),"",EventDate-$C19)</f>
        <v/>
      </c>
      <c r="E19" s="8" t="n"/>
      <c r="F19" s="8" t="n"/>
      <c r="G19" s="11">
        <f>IF($D19="","",IF(WEEKDAY($D19,2)&gt;5,$D19-(WEEKDAY($D19,2)-5),$D19))</f>
        <v/>
      </c>
      <c r="H19" s="12">
        <f>IF($D19="","",IF($E19="Done","",$D19-TODAY()))</f>
        <v/>
      </c>
      <c r="I19" s="13">
        <f>IF($A19="","",IF(OR($E19="Done",$E19="Not needed"),"",IF($D19="","",IF($D19&lt;TODAY(),"OVERDUE",IF($D19-TODAY()&lt;=7,"Due this week","")))))</f>
        <v/>
      </c>
      <c r="J19" s="8" t="n"/>
      <c r="K19" s="8" t="n"/>
      <c r="L19" s="14">
        <f>IF($A19="","",IF($K19="","",IF(COUNTIFS(Suppliers!$A$5:$A$204,$K19)=0,"Supplier not on the Suppliers tab","")))</f>
        <v/>
      </c>
      <c r="M19" s="8" t="n"/>
      <c r="N19" s="11">
        <f>IF($A19="","",IF(OR($E19="Done",$E19="Not needed"),"",$D19))</f>
        <v/>
      </c>
      <c r="O19" s="15" t="inlineStr">
        <is>
          <t>Last task before the event</t>
        </is>
      </c>
      <c r="P19" s="10">
        <f>IFERROR(MAX(Tasks!$D$5:$D$204),"")</f>
        <v/>
      </c>
    </row>
    <row r="20">
      <c r="A20" s="8" t="n"/>
      <c r="B20" s="8" t="n"/>
      <c r="C20" s="9" t="n"/>
      <c r="D20" s="10">
        <f>IF(OR($A20="",$C20=""),"",EventDate-$C20)</f>
        <v/>
      </c>
      <c r="E20" s="8" t="n"/>
      <c r="F20" s="8" t="n"/>
      <c r="G20" s="11">
        <f>IF($D20="","",IF(WEEKDAY($D20,2)&gt;5,$D20-(WEEKDAY($D20,2)-5),$D20))</f>
        <v/>
      </c>
      <c r="H20" s="12">
        <f>IF($D20="","",IF($E20="Done","",$D20-TODAY()))</f>
        <v/>
      </c>
      <c r="I20" s="13">
        <f>IF($A20="","",IF(OR($E20="Done",$E20="Not needed"),"",IF($D20="","",IF($D20&lt;TODAY(),"OVERDUE",IF($D20-TODAY()&lt;=7,"Due this week","")))))</f>
        <v/>
      </c>
      <c r="J20" s="8" t="n"/>
      <c r="K20" s="8" t="n"/>
      <c r="L20" s="14">
        <f>IF($A20="","",IF($K20="","",IF(COUNTIFS(Suppliers!$A$5:$A$204,$K20)=0,"Supplier not on the Suppliers tab","")))</f>
        <v/>
      </c>
      <c r="M20" s="8" t="n"/>
      <c r="N20" s="11">
        <f>IF($A20="","",IF(OR($E20="Done",$E20="Not needed"),"",$D20))</f>
        <v/>
      </c>
    </row>
    <row r="21">
      <c r="A21" s="8" t="n"/>
      <c r="B21" s="8" t="n"/>
      <c r="C21" s="9" t="n"/>
      <c r="D21" s="10">
        <f>IF(OR($A21="",$C21=""),"",EventDate-$C21)</f>
        <v/>
      </c>
      <c r="E21" s="8" t="n"/>
      <c r="F21" s="8" t="n"/>
      <c r="G21" s="11">
        <f>IF($D21="","",IF(WEEKDAY($D21,2)&gt;5,$D21-(WEEKDAY($D21,2)-5),$D21))</f>
        <v/>
      </c>
      <c r="H21" s="12">
        <f>IF($D21="","",IF($E21="Done","",$D21-TODAY()))</f>
        <v/>
      </c>
      <c r="I21" s="13">
        <f>IF($A21="","",IF(OR($E21="Done",$E21="Not needed"),"",IF($D21="","",IF($D21&lt;TODAY(),"OVERDUE",IF($D21-TODAY()&lt;=7,"Due this week","")))))</f>
        <v/>
      </c>
      <c r="J21" s="8" t="n"/>
      <c r="K21" s="8" t="n"/>
      <c r="L21" s="14">
        <f>IF($A21="","",IF($K21="","",IF(COUNTIFS(Suppliers!$A$5:$A$204,$K21)=0,"Supplier not on the Suppliers tab","")))</f>
        <v/>
      </c>
      <c r="M21" s="8" t="n"/>
      <c r="N21" s="11">
        <f>IF($A21="","",IF(OR($E21="Done",$E21="Not needed"),"",$D21))</f>
        <v/>
      </c>
      <c r="O21" s="2" t="inlineStr">
        <is>
          <t>'Next deadline still open' is the earliest due date among tasks that are neither Done nor Not needed, taken from the helper in column N.</t>
        </is>
      </c>
    </row>
    <row r="22">
      <c r="A22" s="8" t="n"/>
      <c r="B22" s="8" t="n"/>
      <c r="C22" s="9" t="n"/>
      <c r="D22" s="10">
        <f>IF(OR($A22="",$C22=""),"",EventDate-$C22)</f>
        <v/>
      </c>
      <c r="E22" s="8" t="n"/>
      <c r="F22" s="8" t="n"/>
      <c r="G22" s="11">
        <f>IF($D22="","",IF(WEEKDAY($D22,2)&gt;5,$D22-(WEEKDAY($D22,2)-5),$D22))</f>
        <v/>
      </c>
      <c r="H22" s="12">
        <f>IF($D22="","",IF($E22="Done","",$D22-TODAY()))</f>
        <v/>
      </c>
      <c r="I22" s="13">
        <f>IF($A22="","",IF(OR($E22="Done",$E22="Not needed"),"",IF($D22="","",IF($D22&lt;TODAY(),"OVERDUE",IF($D22-TODAY()&lt;=7,"Due this week","")))))</f>
        <v/>
      </c>
      <c r="J22" s="8" t="n"/>
      <c r="K22" s="8" t="n"/>
      <c r="L22" s="14">
        <f>IF($A22="","",IF($K22="","",IF(COUNTIFS(Suppliers!$A$5:$A$204,$K22)=0,"Supplier not on the Suppliers tab","")))</f>
        <v/>
      </c>
      <c r="M22" s="8" t="n"/>
      <c r="N22" s="11">
        <f>IF($A22="","",IF(OR($E22="Done",$E22="Not needed"),"",$D22))</f>
        <v/>
      </c>
    </row>
    <row r="23">
      <c r="A23" s="8" t="n"/>
      <c r="B23" s="8" t="n"/>
      <c r="C23" s="9" t="n"/>
      <c r="D23" s="10">
        <f>IF(OR($A23="",$C23=""),"",EventDate-$C23)</f>
        <v/>
      </c>
      <c r="E23" s="8" t="n"/>
      <c r="F23" s="8" t="n"/>
      <c r="G23" s="11">
        <f>IF($D23="","",IF(WEEKDAY($D23,2)&gt;5,$D23-(WEEKDAY($D23,2)-5),$D23))</f>
        <v/>
      </c>
      <c r="H23" s="12">
        <f>IF($D23="","",IF($E23="Done","",$D23-TODAY()))</f>
        <v/>
      </c>
      <c r="I23" s="13">
        <f>IF($A23="","",IF(OR($E23="Done",$E23="Not needed"),"",IF($D23="","",IF($D23&lt;TODAY(),"OVERDUE",IF($D23-TODAY()&lt;=7,"Due this week","")))))</f>
        <v/>
      </c>
      <c r="J23" s="8" t="n"/>
      <c r="K23" s="8" t="n"/>
      <c r="L23" s="14">
        <f>IF($A23="","",IF($K23="","",IF(COUNTIFS(Suppliers!$A$5:$A$204,$K23)=0,"Supplier not on the Suppliers tab","")))</f>
        <v/>
      </c>
      <c r="M23" s="8" t="n"/>
      <c r="N23" s="11">
        <f>IF($A23="","",IF(OR($E23="Done",$E23="Not needed"),"",$D23))</f>
        <v/>
      </c>
    </row>
    <row r="24">
      <c r="A24" s="8" t="n"/>
      <c r="B24" s="8" t="n"/>
      <c r="C24" s="9" t="n"/>
      <c r="D24" s="10">
        <f>IF(OR($A24="",$C24=""),"",EventDate-$C24)</f>
        <v/>
      </c>
      <c r="E24" s="8" t="n"/>
      <c r="F24" s="8" t="n"/>
      <c r="G24" s="11">
        <f>IF($D24="","",IF(WEEKDAY($D24,2)&gt;5,$D24-(WEEKDAY($D24,2)-5),$D24))</f>
        <v/>
      </c>
      <c r="H24" s="12">
        <f>IF($D24="","",IF($E24="Done","",$D24-TODAY()))</f>
        <v/>
      </c>
      <c r="I24" s="13">
        <f>IF($A24="","",IF(OR($E24="Done",$E24="Not needed"),"",IF($D24="","",IF($D24&lt;TODAY(),"OVERDUE",IF($D24-TODAY()&lt;=7,"Due this week","")))))</f>
        <v/>
      </c>
      <c r="J24" s="8" t="n"/>
      <c r="K24" s="8" t="n"/>
      <c r="L24" s="14">
        <f>IF($A24="","",IF($K24="","",IF(COUNTIFS(Suppliers!$A$5:$A$204,$K24)=0,"Supplier not on the Suppliers tab","")))</f>
        <v/>
      </c>
      <c r="M24" s="8" t="n"/>
      <c r="N24" s="11">
        <f>IF($A24="","",IF(OR($E24="Done",$E24="Not needed"),"",$D24))</f>
        <v/>
      </c>
    </row>
    <row r="25">
      <c r="A25" s="8" t="n"/>
      <c r="B25" s="8" t="n"/>
      <c r="C25" s="9" t="n"/>
      <c r="D25" s="10">
        <f>IF(OR($A25="",$C25=""),"",EventDate-$C25)</f>
        <v/>
      </c>
      <c r="E25" s="8" t="n"/>
      <c r="F25" s="8" t="n"/>
      <c r="G25" s="11">
        <f>IF($D25="","",IF(WEEKDAY($D25,2)&gt;5,$D25-(WEEKDAY($D25,2)-5),$D25))</f>
        <v/>
      </c>
      <c r="H25" s="12">
        <f>IF($D25="","",IF($E25="Done","",$D25-TODAY()))</f>
        <v/>
      </c>
      <c r="I25" s="13">
        <f>IF($A25="","",IF(OR($E25="Done",$E25="Not needed"),"",IF($D25="","",IF($D25&lt;TODAY(),"OVERDUE",IF($D25-TODAY()&lt;=7,"Due this week","")))))</f>
        <v/>
      </c>
      <c r="J25" s="8" t="n"/>
      <c r="K25" s="8" t="n"/>
      <c r="L25" s="14">
        <f>IF($A25="","",IF($K25="","",IF(COUNTIFS(Suppliers!$A$5:$A$204,$K25)=0,"Supplier not on the Suppliers tab","")))</f>
        <v/>
      </c>
      <c r="M25" s="8" t="n"/>
      <c r="N25" s="11">
        <f>IF($A25="","",IF(OR($E25="Done",$E25="Not needed"),"",$D25))</f>
        <v/>
      </c>
    </row>
    <row r="26">
      <c r="A26" s="8" t="n"/>
      <c r="B26" s="8" t="n"/>
      <c r="C26" s="9" t="n"/>
      <c r="D26" s="10">
        <f>IF(OR($A26="",$C26=""),"",EventDate-$C26)</f>
        <v/>
      </c>
      <c r="E26" s="8" t="n"/>
      <c r="F26" s="8" t="n"/>
      <c r="G26" s="11">
        <f>IF($D26="","",IF(WEEKDAY($D26,2)&gt;5,$D26-(WEEKDAY($D26,2)-5),$D26))</f>
        <v/>
      </c>
      <c r="H26" s="12">
        <f>IF($D26="","",IF($E26="Done","",$D26-TODAY()))</f>
        <v/>
      </c>
      <c r="I26" s="13">
        <f>IF($A26="","",IF(OR($E26="Done",$E26="Not needed"),"",IF($D26="","",IF($D26&lt;TODAY(),"OVERDUE",IF($D26-TODAY()&lt;=7,"Due this week","")))))</f>
        <v/>
      </c>
      <c r="J26" s="8" t="n"/>
      <c r="K26" s="8" t="n"/>
      <c r="L26" s="14">
        <f>IF($A26="","",IF($K26="","",IF(COUNTIFS(Suppliers!$A$5:$A$204,$K26)=0,"Supplier not on the Suppliers tab","")))</f>
        <v/>
      </c>
      <c r="M26" s="8" t="n"/>
      <c r="N26" s="11">
        <f>IF($A26="","",IF(OR($E26="Done",$E26="Not needed"),"",$D26))</f>
        <v/>
      </c>
    </row>
    <row r="27">
      <c r="A27" s="8" t="n"/>
      <c r="B27" s="8" t="n"/>
      <c r="C27" s="9" t="n"/>
      <c r="D27" s="10">
        <f>IF(OR($A27="",$C27=""),"",EventDate-$C27)</f>
        <v/>
      </c>
      <c r="E27" s="8" t="n"/>
      <c r="F27" s="8" t="n"/>
      <c r="G27" s="11">
        <f>IF($D27="","",IF(WEEKDAY($D27,2)&gt;5,$D27-(WEEKDAY($D27,2)-5),$D27))</f>
        <v/>
      </c>
      <c r="H27" s="12">
        <f>IF($D27="","",IF($E27="Done","",$D27-TODAY()))</f>
        <v/>
      </c>
      <c r="I27" s="13">
        <f>IF($A27="","",IF(OR($E27="Done",$E27="Not needed"),"",IF($D27="","",IF($D27&lt;TODAY(),"OVERDUE",IF($D27-TODAY()&lt;=7,"Due this week","")))))</f>
        <v/>
      </c>
      <c r="J27" s="8" t="n"/>
      <c r="K27" s="8" t="n"/>
      <c r="L27" s="14">
        <f>IF($A27="","",IF($K27="","",IF(COUNTIFS(Suppliers!$A$5:$A$204,$K27)=0,"Supplier not on the Suppliers tab","")))</f>
        <v/>
      </c>
      <c r="M27" s="8" t="n"/>
      <c r="N27" s="11">
        <f>IF($A27="","",IF(OR($E27="Done",$E27="Not needed"),"",$D27))</f>
        <v/>
      </c>
    </row>
    <row r="28">
      <c r="A28" s="8" t="n"/>
      <c r="B28" s="8" t="n"/>
      <c r="C28" s="9" t="n"/>
      <c r="D28" s="10">
        <f>IF(OR($A28="",$C28=""),"",EventDate-$C28)</f>
        <v/>
      </c>
      <c r="E28" s="8" t="n"/>
      <c r="F28" s="8" t="n"/>
      <c r="G28" s="11">
        <f>IF($D28="","",IF(WEEKDAY($D28,2)&gt;5,$D28-(WEEKDAY($D28,2)-5),$D28))</f>
        <v/>
      </c>
      <c r="H28" s="12">
        <f>IF($D28="","",IF($E28="Done","",$D28-TODAY()))</f>
        <v/>
      </c>
      <c r="I28" s="13">
        <f>IF($A28="","",IF(OR($E28="Done",$E28="Not needed"),"",IF($D28="","",IF($D28&lt;TODAY(),"OVERDUE",IF($D28-TODAY()&lt;=7,"Due this week","")))))</f>
        <v/>
      </c>
      <c r="J28" s="8" t="n"/>
      <c r="K28" s="8" t="n"/>
      <c r="L28" s="14">
        <f>IF($A28="","",IF($K28="","",IF(COUNTIFS(Suppliers!$A$5:$A$204,$K28)=0,"Supplier not on the Suppliers tab","")))</f>
        <v/>
      </c>
      <c r="M28" s="8" t="n"/>
      <c r="N28" s="11">
        <f>IF($A28="","",IF(OR($E28="Done",$E28="Not needed"),"",$D28))</f>
        <v/>
      </c>
    </row>
    <row r="29">
      <c r="A29" s="8" t="n"/>
      <c r="B29" s="8" t="n"/>
      <c r="C29" s="9" t="n"/>
      <c r="D29" s="10">
        <f>IF(OR($A29="",$C29=""),"",EventDate-$C29)</f>
        <v/>
      </c>
      <c r="E29" s="8" t="n"/>
      <c r="F29" s="8" t="n"/>
      <c r="G29" s="11">
        <f>IF($D29="","",IF(WEEKDAY($D29,2)&gt;5,$D29-(WEEKDAY($D29,2)-5),$D29))</f>
        <v/>
      </c>
      <c r="H29" s="12">
        <f>IF($D29="","",IF($E29="Done","",$D29-TODAY()))</f>
        <v/>
      </c>
      <c r="I29" s="13">
        <f>IF($A29="","",IF(OR($E29="Done",$E29="Not needed"),"",IF($D29="","",IF($D29&lt;TODAY(),"OVERDUE",IF($D29-TODAY()&lt;=7,"Due this week","")))))</f>
        <v/>
      </c>
      <c r="J29" s="8" t="n"/>
      <c r="K29" s="8" t="n"/>
      <c r="L29" s="14">
        <f>IF($A29="","",IF($K29="","",IF(COUNTIFS(Suppliers!$A$5:$A$204,$K29)=0,"Supplier not on the Suppliers tab","")))</f>
        <v/>
      </c>
      <c r="M29" s="8" t="n"/>
      <c r="N29" s="11">
        <f>IF($A29="","",IF(OR($E29="Done",$E29="Not needed"),"",$D29))</f>
        <v/>
      </c>
    </row>
    <row r="30">
      <c r="A30" s="8" t="n"/>
      <c r="B30" s="8" t="n"/>
      <c r="C30" s="9" t="n"/>
      <c r="D30" s="10">
        <f>IF(OR($A30="",$C30=""),"",EventDate-$C30)</f>
        <v/>
      </c>
      <c r="E30" s="8" t="n"/>
      <c r="F30" s="8" t="n"/>
      <c r="G30" s="11">
        <f>IF($D30="","",IF(WEEKDAY($D30,2)&gt;5,$D30-(WEEKDAY($D30,2)-5),$D30))</f>
        <v/>
      </c>
      <c r="H30" s="12">
        <f>IF($D30="","",IF($E30="Done","",$D30-TODAY()))</f>
        <v/>
      </c>
      <c r="I30" s="13">
        <f>IF($A30="","",IF(OR($E30="Done",$E30="Not needed"),"",IF($D30="","",IF($D30&lt;TODAY(),"OVERDUE",IF($D30-TODAY()&lt;=7,"Due this week","")))))</f>
        <v/>
      </c>
      <c r="J30" s="8" t="n"/>
      <c r="K30" s="8" t="n"/>
      <c r="L30" s="14">
        <f>IF($A30="","",IF($K30="","",IF(COUNTIFS(Suppliers!$A$5:$A$204,$K30)=0,"Supplier not on the Suppliers tab","")))</f>
        <v/>
      </c>
      <c r="M30" s="8" t="n"/>
      <c r="N30" s="11">
        <f>IF($A30="","",IF(OR($E30="Done",$E30="Not needed"),"",$D30))</f>
        <v/>
      </c>
    </row>
    <row r="31">
      <c r="A31" s="8" t="n"/>
      <c r="B31" s="8" t="n"/>
      <c r="C31" s="9" t="n"/>
      <c r="D31" s="10">
        <f>IF(OR($A31="",$C31=""),"",EventDate-$C31)</f>
        <v/>
      </c>
      <c r="E31" s="8" t="n"/>
      <c r="F31" s="8" t="n"/>
      <c r="G31" s="11">
        <f>IF($D31="","",IF(WEEKDAY($D31,2)&gt;5,$D31-(WEEKDAY($D31,2)-5),$D31))</f>
        <v/>
      </c>
      <c r="H31" s="12">
        <f>IF($D31="","",IF($E31="Done","",$D31-TODAY()))</f>
        <v/>
      </c>
      <c r="I31" s="13">
        <f>IF($A31="","",IF(OR($E31="Done",$E31="Not needed"),"",IF($D31="","",IF($D31&lt;TODAY(),"OVERDUE",IF($D31-TODAY()&lt;=7,"Due this week","")))))</f>
        <v/>
      </c>
      <c r="J31" s="8" t="n"/>
      <c r="K31" s="8" t="n"/>
      <c r="L31" s="14">
        <f>IF($A31="","",IF($K31="","",IF(COUNTIFS(Suppliers!$A$5:$A$204,$K31)=0,"Supplier not on the Suppliers tab","")))</f>
        <v/>
      </c>
      <c r="M31" s="8" t="n"/>
      <c r="N31" s="11">
        <f>IF($A31="","",IF(OR($E31="Done",$E31="Not needed"),"",$D31))</f>
        <v/>
      </c>
    </row>
    <row r="32">
      <c r="A32" s="8" t="n"/>
      <c r="B32" s="8" t="n"/>
      <c r="C32" s="9" t="n"/>
      <c r="D32" s="10">
        <f>IF(OR($A32="",$C32=""),"",EventDate-$C32)</f>
        <v/>
      </c>
      <c r="E32" s="8" t="n"/>
      <c r="F32" s="8" t="n"/>
      <c r="G32" s="11">
        <f>IF($D32="","",IF(WEEKDAY($D32,2)&gt;5,$D32-(WEEKDAY($D32,2)-5),$D32))</f>
        <v/>
      </c>
      <c r="H32" s="12">
        <f>IF($D32="","",IF($E32="Done","",$D32-TODAY()))</f>
        <v/>
      </c>
      <c r="I32" s="13">
        <f>IF($A32="","",IF(OR($E32="Done",$E32="Not needed"),"",IF($D32="","",IF($D32&lt;TODAY(),"OVERDUE",IF($D32-TODAY()&lt;=7,"Due this week","")))))</f>
        <v/>
      </c>
      <c r="J32" s="8" t="n"/>
      <c r="K32" s="8" t="n"/>
      <c r="L32" s="14">
        <f>IF($A32="","",IF($K32="","",IF(COUNTIFS(Suppliers!$A$5:$A$204,$K32)=0,"Supplier not on the Suppliers tab","")))</f>
        <v/>
      </c>
      <c r="M32" s="8" t="n"/>
      <c r="N32" s="11">
        <f>IF($A32="","",IF(OR($E32="Done",$E32="Not needed"),"",$D32))</f>
        <v/>
      </c>
    </row>
    <row r="33">
      <c r="A33" s="8" t="n"/>
      <c r="B33" s="8" t="n"/>
      <c r="C33" s="9" t="n"/>
      <c r="D33" s="10">
        <f>IF(OR($A33="",$C33=""),"",EventDate-$C33)</f>
        <v/>
      </c>
      <c r="E33" s="8" t="n"/>
      <c r="F33" s="8" t="n"/>
      <c r="G33" s="11">
        <f>IF($D33="","",IF(WEEKDAY($D33,2)&gt;5,$D33-(WEEKDAY($D33,2)-5),$D33))</f>
        <v/>
      </c>
      <c r="H33" s="12">
        <f>IF($D33="","",IF($E33="Done","",$D33-TODAY()))</f>
        <v/>
      </c>
      <c r="I33" s="13">
        <f>IF($A33="","",IF(OR($E33="Done",$E33="Not needed"),"",IF($D33="","",IF($D33&lt;TODAY(),"OVERDUE",IF($D33-TODAY()&lt;=7,"Due this week","")))))</f>
        <v/>
      </c>
      <c r="J33" s="8" t="n"/>
      <c r="K33" s="8" t="n"/>
      <c r="L33" s="14">
        <f>IF($A33="","",IF($K33="","",IF(COUNTIFS(Suppliers!$A$5:$A$204,$K33)=0,"Supplier not on the Suppliers tab","")))</f>
        <v/>
      </c>
      <c r="M33" s="8" t="n"/>
      <c r="N33" s="11">
        <f>IF($A33="","",IF(OR($E33="Done",$E33="Not needed"),"",$D33))</f>
        <v/>
      </c>
    </row>
    <row r="34">
      <c r="A34" s="8" t="n"/>
      <c r="B34" s="8" t="n"/>
      <c r="C34" s="9" t="n"/>
      <c r="D34" s="10">
        <f>IF(OR($A34="",$C34=""),"",EventDate-$C34)</f>
        <v/>
      </c>
      <c r="E34" s="8" t="n"/>
      <c r="F34" s="8" t="n"/>
      <c r="G34" s="11">
        <f>IF($D34="","",IF(WEEKDAY($D34,2)&gt;5,$D34-(WEEKDAY($D34,2)-5),$D34))</f>
        <v/>
      </c>
      <c r="H34" s="12">
        <f>IF($D34="","",IF($E34="Done","",$D34-TODAY()))</f>
        <v/>
      </c>
      <c r="I34" s="13">
        <f>IF($A34="","",IF(OR($E34="Done",$E34="Not needed"),"",IF($D34="","",IF($D34&lt;TODAY(),"OVERDUE",IF($D34-TODAY()&lt;=7,"Due this week","")))))</f>
        <v/>
      </c>
      <c r="J34" s="8" t="n"/>
      <c r="K34" s="8" t="n"/>
      <c r="L34" s="14">
        <f>IF($A34="","",IF($K34="","",IF(COUNTIFS(Suppliers!$A$5:$A$204,$K34)=0,"Supplier not on the Suppliers tab","")))</f>
        <v/>
      </c>
      <c r="M34" s="8" t="n"/>
      <c r="N34" s="11">
        <f>IF($A34="","",IF(OR($E34="Done",$E34="Not needed"),"",$D34))</f>
        <v/>
      </c>
    </row>
    <row r="35">
      <c r="A35" s="8" t="n"/>
      <c r="B35" s="8" t="n"/>
      <c r="C35" s="9" t="n"/>
      <c r="D35" s="10">
        <f>IF(OR($A35="",$C35=""),"",EventDate-$C35)</f>
        <v/>
      </c>
      <c r="E35" s="8" t="n"/>
      <c r="F35" s="8" t="n"/>
      <c r="G35" s="11">
        <f>IF($D35="","",IF(WEEKDAY($D35,2)&gt;5,$D35-(WEEKDAY($D35,2)-5),$D35))</f>
        <v/>
      </c>
      <c r="H35" s="12">
        <f>IF($D35="","",IF($E35="Done","",$D35-TODAY()))</f>
        <v/>
      </c>
      <c r="I35" s="13">
        <f>IF($A35="","",IF(OR($E35="Done",$E35="Not needed"),"",IF($D35="","",IF($D35&lt;TODAY(),"OVERDUE",IF($D35-TODAY()&lt;=7,"Due this week","")))))</f>
        <v/>
      </c>
      <c r="J35" s="8" t="n"/>
      <c r="K35" s="8" t="n"/>
      <c r="L35" s="14">
        <f>IF($A35="","",IF($K35="","",IF(COUNTIFS(Suppliers!$A$5:$A$204,$K35)=0,"Supplier not on the Suppliers tab","")))</f>
        <v/>
      </c>
      <c r="M35" s="8" t="n"/>
      <c r="N35" s="11">
        <f>IF($A35="","",IF(OR($E35="Done",$E35="Not needed"),"",$D35))</f>
        <v/>
      </c>
    </row>
    <row r="36">
      <c r="A36" s="8" t="n"/>
      <c r="B36" s="8" t="n"/>
      <c r="C36" s="9" t="n"/>
      <c r="D36" s="10">
        <f>IF(OR($A36="",$C36=""),"",EventDate-$C36)</f>
        <v/>
      </c>
      <c r="E36" s="8" t="n"/>
      <c r="F36" s="8" t="n"/>
      <c r="G36" s="11">
        <f>IF($D36="","",IF(WEEKDAY($D36,2)&gt;5,$D36-(WEEKDAY($D36,2)-5),$D36))</f>
        <v/>
      </c>
      <c r="H36" s="12">
        <f>IF($D36="","",IF($E36="Done","",$D36-TODAY()))</f>
        <v/>
      </c>
      <c r="I36" s="13">
        <f>IF($A36="","",IF(OR($E36="Done",$E36="Not needed"),"",IF($D36="","",IF($D36&lt;TODAY(),"OVERDUE",IF($D36-TODAY()&lt;=7,"Due this week","")))))</f>
        <v/>
      </c>
      <c r="J36" s="8" t="n"/>
      <c r="K36" s="8" t="n"/>
      <c r="L36" s="14">
        <f>IF($A36="","",IF($K36="","",IF(COUNTIFS(Suppliers!$A$5:$A$204,$K36)=0,"Supplier not on the Suppliers tab","")))</f>
        <v/>
      </c>
      <c r="M36" s="8" t="n"/>
      <c r="N36" s="11">
        <f>IF($A36="","",IF(OR($E36="Done",$E36="Not needed"),"",$D36))</f>
        <v/>
      </c>
    </row>
    <row r="37">
      <c r="A37" s="8" t="n"/>
      <c r="B37" s="8" t="n"/>
      <c r="C37" s="9" t="n"/>
      <c r="D37" s="10">
        <f>IF(OR($A37="",$C37=""),"",EventDate-$C37)</f>
        <v/>
      </c>
      <c r="E37" s="8" t="n"/>
      <c r="F37" s="8" t="n"/>
      <c r="G37" s="11">
        <f>IF($D37="","",IF(WEEKDAY($D37,2)&gt;5,$D37-(WEEKDAY($D37,2)-5),$D37))</f>
        <v/>
      </c>
      <c r="H37" s="12">
        <f>IF($D37="","",IF($E37="Done","",$D37-TODAY()))</f>
        <v/>
      </c>
      <c r="I37" s="13">
        <f>IF($A37="","",IF(OR($E37="Done",$E37="Not needed"),"",IF($D37="","",IF($D37&lt;TODAY(),"OVERDUE",IF($D37-TODAY()&lt;=7,"Due this week","")))))</f>
        <v/>
      </c>
      <c r="J37" s="8" t="n"/>
      <c r="K37" s="8" t="n"/>
      <c r="L37" s="14">
        <f>IF($A37="","",IF($K37="","",IF(COUNTIFS(Suppliers!$A$5:$A$204,$K37)=0,"Supplier not on the Suppliers tab","")))</f>
        <v/>
      </c>
      <c r="M37" s="8" t="n"/>
      <c r="N37" s="11">
        <f>IF($A37="","",IF(OR($E37="Done",$E37="Not needed"),"",$D37))</f>
        <v/>
      </c>
    </row>
    <row r="38">
      <c r="A38" s="8" t="n"/>
      <c r="B38" s="8" t="n"/>
      <c r="C38" s="9" t="n"/>
      <c r="D38" s="10">
        <f>IF(OR($A38="",$C38=""),"",EventDate-$C38)</f>
        <v/>
      </c>
      <c r="E38" s="8" t="n"/>
      <c r="F38" s="8" t="n"/>
      <c r="G38" s="11">
        <f>IF($D38="","",IF(WEEKDAY($D38,2)&gt;5,$D38-(WEEKDAY($D38,2)-5),$D38))</f>
        <v/>
      </c>
      <c r="H38" s="12">
        <f>IF($D38="","",IF($E38="Done","",$D38-TODAY()))</f>
        <v/>
      </c>
      <c r="I38" s="13">
        <f>IF($A38="","",IF(OR($E38="Done",$E38="Not needed"),"",IF($D38="","",IF($D38&lt;TODAY(),"OVERDUE",IF($D38-TODAY()&lt;=7,"Due this week","")))))</f>
        <v/>
      </c>
      <c r="J38" s="8" t="n"/>
      <c r="K38" s="8" t="n"/>
      <c r="L38" s="14">
        <f>IF($A38="","",IF($K38="","",IF(COUNTIFS(Suppliers!$A$5:$A$204,$K38)=0,"Supplier not on the Suppliers tab","")))</f>
        <v/>
      </c>
      <c r="M38" s="8" t="n"/>
      <c r="N38" s="11">
        <f>IF($A38="","",IF(OR($E38="Done",$E38="Not needed"),"",$D38))</f>
        <v/>
      </c>
    </row>
    <row r="39">
      <c r="A39" s="8" t="n"/>
      <c r="B39" s="8" t="n"/>
      <c r="C39" s="9" t="n"/>
      <c r="D39" s="10">
        <f>IF(OR($A39="",$C39=""),"",EventDate-$C39)</f>
        <v/>
      </c>
      <c r="E39" s="8" t="n"/>
      <c r="F39" s="8" t="n"/>
      <c r="G39" s="11">
        <f>IF($D39="","",IF(WEEKDAY($D39,2)&gt;5,$D39-(WEEKDAY($D39,2)-5),$D39))</f>
        <v/>
      </c>
      <c r="H39" s="12">
        <f>IF($D39="","",IF($E39="Done","",$D39-TODAY()))</f>
        <v/>
      </c>
      <c r="I39" s="13">
        <f>IF($A39="","",IF(OR($E39="Done",$E39="Not needed"),"",IF($D39="","",IF($D39&lt;TODAY(),"OVERDUE",IF($D39-TODAY()&lt;=7,"Due this week","")))))</f>
        <v/>
      </c>
      <c r="J39" s="8" t="n"/>
      <c r="K39" s="8" t="n"/>
      <c r="L39" s="14">
        <f>IF($A39="","",IF($K39="","",IF(COUNTIFS(Suppliers!$A$5:$A$204,$K39)=0,"Supplier not on the Suppliers tab","")))</f>
        <v/>
      </c>
      <c r="M39" s="8" t="n"/>
      <c r="N39" s="11">
        <f>IF($A39="","",IF(OR($E39="Done",$E39="Not needed"),"",$D39))</f>
        <v/>
      </c>
    </row>
    <row r="40">
      <c r="A40" s="8" t="n"/>
      <c r="B40" s="8" t="n"/>
      <c r="C40" s="9" t="n"/>
      <c r="D40" s="10">
        <f>IF(OR($A40="",$C40=""),"",EventDate-$C40)</f>
        <v/>
      </c>
      <c r="E40" s="8" t="n"/>
      <c r="F40" s="8" t="n"/>
      <c r="G40" s="11">
        <f>IF($D40="","",IF(WEEKDAY($D40,2)&gt;5,$D40-(WEEKDAY($D40,2)-5),$D40))</f>
        <v/>
      </c>
      <c r="H40" s="12">
        <f>IF($D40="","",IF($E40="Done","",$D40-TODAY()))</f>
        <v/>
      </c>
      <c r="I40" s="13">
        <f>IF($A40="","",IF(OR($E40="Done",$E40="Not needed"),"",IF($D40="","",IF($D40&lt;TODAY(),"OVERDUE",IF($D40-TODAY()&lt;=7,"Due this week","")))))</f>
        <v/>
      </c>
      <c r="J40" s="8" t="n"/>
      <c r="K40" s="8" t="n"/>
      <c r="L40" s="14">
        <f>IF($A40="","",IF($K40="","",IF(COUNTIFS(Suppliers!$A$5:$A$204,$K40)=0,"Supplier not on the Suppliers tab","")))</f>
        <v/>
      </c>
      <c r="M40" s="8" t="n"/>
      <c r="N40" s="11">
        <f>IF($A40="","",IF(OR($E40="Done",$E40="Not needed"),"",$D40))</f>
        <v/>
      </c>
    </row>
    <row r="41">
      <c r="A41" s="8" t="n"/>
      <c r="B41" s="8" t="n"/>
      <c r="C41" s="9" t="n"/>
      <c r="D41" s="10">
        <f>IF(OR($A41="",$C41=""),"",EventDate-$C41)</f>
        <v/>
      </c>
      <c r="E41" s="8" t="n"/>
      <c r="F41" s="8" t="n"/>
      <c r="G41" s="11">
        <f>IF($D41="","",IF(WEEKDAY($D41,2)&gt;5,$D41-(WEEKDAY($D41,2)-5),$D41))</f>
        <v/>
      </c>
      <c r="H41" s="12">
        <f>IF($D41="","",IF($E41="Done","",$D41-TODAY()))</f>
        <v/>
      </c>
      <c r="I41" s="13">
        <f>IF($A41="","",IF(OR($E41="Done",$E41="Not needed"),"",IF($D41="","",IF($D41&lt;TODAY(),"OVERDUE",IF($D41-TODAY()&lt;=7,"Due this week","")))))</f>
        <v/>
      </c>
      <c r="J41" s="8" t="n"/>
      <c r="K41" s="8" t="n"/>
      <c r="L41" s="14">
        <f>IF($A41="","",IF($K41="","",IF(COUNTIFS(Suppliers!$A$5:$A$204,$K41)=0,"Supplier not on the Suppliers tab","")))</f>
        <v/>
      </c>
      <c r="M41" s="8" t="n"/>
      <c r="N41" s="11">
        <f>IF($A41="","",IF(OR($E41="Done",$E41="Not needed"),"",$D41))</f>
        <v/>
      </c>
    </row>
    <row r="42">
      <c r="A42" s="8" t="n"/>
      <c r="B42" s="8" t="n"/>
      <c r="C42" s="9" t="n"/>
      <c r="D42" s="10">
        <f>IF(OR($A42="",$C42=""),"",EventDate-$C42)</f>
        <v/>
      </c>
      <c r="E42" s="8" t="n"/>
      <c r="F42" s="8" t="n"/>
      <c r="G42" s="11">
        <f>IF($D42="","",IF(WEEKDAY($D42,2)&gt;5,$D42-(WEEKDAY($D42,2)-5),$D42))</f>
        <v/>
      </c>
      <c r="H42" s="12">
        <f>IF($D42="","",IF($E42="Done","",$D42-TODAY()))</f>
        <v/>
      </c>
      <c r="I42" s="13">
        <f>IF($A42="","",IF(OR($E42="Done",$E42="Not needed"),"",IF($D42="","",IF($D42&lt;TODAY(),"OVERDUE",IF($D42-TODAY()&lt;=7,"Due this week","")))))</f>
        <v/>
      </c>
      <c r="J42" s="8" t="n"/>
      <c r="K42" s="8" t="n"/>
      <c r="L42" s="14">
        <f>IF($A42="","",IF($K42="","",IF(COUNTIFS(Suppliers!$A$5:$A$204,$K42)=0,"Supplier not on the Suppliers tab","")))</f>
        <v/>
      </c>
      <c r="M42" s="8" t="n"/>
      <c r="N42" s="11">
        <f>IF($A42="","",IF(OR($E42="Done",$E42="Not needed"),"",$D42))</f>
        <v/>
      </c>
    </row>
    <row r="43">
      <c r="A43" s="8" t="n"/>
      <c r="B43" s="8" t="n"/>
      <c r="C43" s="9" t="n"/>
      <c r="D43" s="10">
        <f>IF(OR($A43="",$C43=""),"",EventDate-$C43)</f>
        <v/>
      </c>
      <c r="E43" s="8" t="n"/>
      <c r="F43" s="8" t="n"/>
      <c r="G43" s="11">
        <f>IF($D43="","",IF(WEEKDAY($D43,2)&gt;5,$D43-(WEEKDAY($D43,2)-5),$D43))</f>
        <v/>
      </c>
      <c r="H43" s="12">
        <f>IF($D43="","",IF($E43="Done","",$D43-TODAY()))</f>
        <v/>
      </c>
      <c r="I43" s="13">
        <f>IF($A43="","",IF(OR($E43="Done",$E43="Not needed"),"",IF($D43="","",IF($D43&lt;TODAY(),"OVERDUE",IF($D43-TODAY()&lt;=7,"Due this week","")))))</f>
        <v/>
      </c>
      <c r="J43" s="8" t="n"/>
      <c r="K43" s="8" t="n"/>
      <c r="L43" s="14">
        <f>IF($A43="","",IF($K43="","",IF(COUNTIFS(Suppliers!$A$5:$A$204,$K43)=0,"Supplier not on the Suppliers tab","")))</f>
        <v/>
      </c>
      <c r="M43" s="8" t="n"/>
      <c r="N43" s="11">
        <f>IF($A43="","",IF(OR($E43="Done",$E43="Not needed"),"",$D43))</f>
        <v/>
      </c>
    </row>
    <row r="44">
      <c r="A44" s="8" t="n"/>
      <c r="B44" s="8" t="n"/>
      <c r="C44" s="9" t="n"/>
      <c r="D44" s="10">
        <f>IF(OR($A44="",$C44=""),"",EventDate-$C44)</f>
        <v/>
      </c>
      <c r="E44" s="8" t="n"/>
      <c r="F44" s="8" t="n"/>
      <c r="G44" s="11">
        <f>IF($D44="","",IF(WEEKDAY($D44,2)&gt;5,$D44-(WEEKDAY($D44,2)-5),$D44))</f>
        <v/>
      </c>
      <c r="H44" s="12">
        <f>IF($D44="","",IF($E44="Done","",$D44-TODAY()))</f>
        <v/>
      </c>
      <c r="I44" s="13">
        <f>IF($A44="","",IF(OR($E44="Done",$E44="Not needed"),"",IF($D44="","",IF($D44&lt;TODAY(),"OVERDUE",IF($D44-TODAY()&lt;=7,"Due this week","")))))</f>
        <v/>
      </c>
      <c r="J44" s="8" t="n"/>
      <c r="K44" s="8" t="n"/>
      <c r="L44" s="14">
        <f>IF($A44="","",IF($K44="","",IF(COUNTIFS(Suppliers!$A$5:$A$204,$K44)=0,"Supplier not on the Suppliers tab","")))</f>
        <v/>
      </c>
      <c r="M44" s="8" t="n"/>
      <c r="N44" s="11">
        <f>IF($A44="","",IF(OR($E44="Done",$E44="Not needed"),"",$D44))</f>
        <v/>
      </c>
    </row>
    <row r="45">
      <c r="A45" s="8" t="n"/>
      <c r="B45" s="8" t="n"/>
      <c r="C45" s="9" t="n"/>
      <c r="D45" s="10">
        <f>IF(OR($A45="",$C45=""),"",EventDate-$C45)</f>
        <v/>
      </c>
      <c r="E45" s="8" t="n"/>
      <c r="F45" s="8" t="n"/>
      <c r="G45" s="11">
        <f>IF($D45="","",IF(WEEKDAY($D45,2)&gt;5,$D45-(WEEKDAY($D45,2)-5),$D45))</f>
        <v/>
      </c>
      <c r="H45" s="12">
        <f>IF($D45="","",IF($E45="Done","",$D45-TODAY()))</f>
        <v/>
      </c>
      <c r="I45" s="13">
        <f>IF($A45="","",IF(OR($E45="Done",$E45="Not needed"),"",IF($D45="","",IF($D45&lt;TODAY(),"OVERDUE",IF($D45-TODAY()&lt;=7,"Due this week","")))))</f>
        <v/>
      </c>
      <c r="J45" s="8" t="n"/>
      <c r="K45" s="8" t="n"/>
      <c r="L45" s="14">
        <f>IF($A45="","",IF($K45="","",IF(COUNTIFS(Suppliers!$A$5:$A$204,$K45)=0,"Supplier not on the Suppliers tab","")))</f>
        <v/>
      </c>
      <c r="M45" s="8" t="n"/>
      <c r="N45" s="11">
        <f>IF($A45="","",IF(OR($E45="Done",$E45="Not needed"),"",$D45))</f>
        <v/>
      </c>
    </row>
    <row r="46">
      <c r="A46" s="8" t="n"/>
      <c r="B46" s="8" t="n"/>
      <c r="C46" s="9" t="n"/>
      <c r="D46" s="10">
        <f>IF(OR($A46="",$C46=""),"",EventDate-$C46)</f>
        <v/>
      </c>
      <c r="E46" s="8" t="n"/>
      <c r="F46" s="8" t="n"/>
      <c r="G46" s="11">
        <f>IF($D46="","",IF(WEEKDAY($D46,2)&gt;5,$D46-(WEEKDAY($D46,2)-5),$D46))</f>
        <v/>
      </c>
      <c r="H46" s="12">
        <f>IF($D46="","",IF($E46="Done","",$D46-TODAY()))</f>
        <v/>
      </c>
      <c r="I46" s="13">
        <f>IF($A46="","",IF(OR($E46="Done",$E46="Not needed"),"",IF($D46="","",IF($D46&lt;TODAY(),"OVERDUE",IF($D46-TODAY()&lt;=7,"Due this week","")))))</f>
        <v/>
      </c>
      <c r="J46" s="8" t="n"/>
      <c r="K46" s="8" t="n"/>
      <c r="L46" s="14">
        <f>IF($A46="","",IF($K46="","",IF(COUNTIFS(Suppliers!$A$5:$A$204,$K46)=0,"Supplier not on the Suppliers tab","")))</f>
        <v/>
      </c>
      <c r="M46" s="8" t="n"/>
      <c r="N46" s="11">
        <f>IF($A46="","",IF(OR($E46="Done",$E46="Not needed"),"",$D46))</f>
        <v/>
      </c>
    </row>
    <row r="47">
      <c r="A47" s="8" t="n"/>
      <c r="B47" s="8" t="n"/>
      <c r="C47" s="9" t="n"/>
      <c r="D47" s="10">
        <f>IF(OR($A47="",$C47=""),"",EventDate-$C47)</f>
        <v/>
      </c>
      <c r="E47" s="8" t="n"/>
      <c r="F47" s="8" t="n"/>
      <c r="G47" s="11">
        <f>IF($D47="","",IF(WEEKDAY($D47,2)&gt;5,$D47-(WEEKDAY($D47,2)-5),$D47))</f>
        <v/>
      </c>
      <c r="H47" s="12">
        <f>IF($D47="","",IF($E47="Done","",$D47-TODAY()))</f>
        <v/>
      </c>
      <c r="I47" s="13">
        <f>IF($A47="","",IF(OR($E47="Done",$E47="Not needed"),"",IF($D47="","",IF($D47&lt;TODAY(),"OVERDUE",IF($D47-TODAY()&lt;=7,"Due this week","")))))</f>
        <v/>
      </c>
      <c r="J47" s="8" t="n"/>
      <c r="K47" s="8" t="n"/>
      <c r="L47" s="14">
        <f>IF($A47="","",IF($K47="","",IF(COUNTIFS(Suppliers!$A$5:$A$204,$K47)=0,"Supplier not on the Suppliers tab","")))</f>
        <v/>
      </c>
      <c r="M47" s="8" t="n"/>
      <c r="N47" s="11">
        <f>IF($A47="","",IF(OR($E47="Done",$E47="Not needed"),"",$D47))</f>
        <v/>
      </c>
    </row>
    <row r="48">
      <c r="A48" s="8" t="n"/>
      <c r="B48" s="8" t="n"/>
      <c r="C48" s="9" t="n"/>
      <c r="D48" s="10">
        <f>IF(OR($A48="",$C48=""),"",EventDate-$C48)</f>
        <v/>
      </c>
      <c r="E48" s="8" t="n"/>
      <c r="F48" s="8" t="n"/>
      <c r="G48" s="11">
        <f>IF($D48="","",IF(WEEKDAY($D48,2)&gt;5,$D48-(WEEKDAY($D48,2)-5),$D48))</f>
        <v/>
      </c>
      <c r="H48" s="12">
        <f>IF($D48="","",IF($E48="Done","",$D48-TODAY()))</f>
        <v/>
      </c>
      <c r="I48" s="13">
        <f>IF($A48="","",IF(OR($E48="Done",$E48="Not needed"),"",IF($D48="","",IF($D48&lt;TODAY(),"OVERDUE",IF($D48-TODAY()&lt;=7,"Due this week","")))))</f>
        <v/>
      </c>
      <c r="J48" s="8" t="n"/>
      <c r="K48" s="8" t="n"/>
      <c r="L48" s="14">
        <f>IF($A48="","",IF($K48="","",IF(COUNTIFS(Suppliers!$A$5:$A$204,$K48)=0,"Supplier not on the Suppliers tab","")))</f>
        <v/>
      </c>
      <c r="M48" s="8" t="n"/>
      <c r="N48" s="11">
        <f>IF($A48="","",IF(OR($E48="Done",$E48="Not needed"),"",$D48))</f>
        <v/>
      </c>
    </row>
    <row r="49">
      <c r="A49" s="8" t="n"/>
      <c r="B49" s="8" t="n"/>
      <c r="C49" s="9" t="n"/>
      <c r="D49" s="10">
        <f>IF(OR($A49="",$C49=""),"",EventDate-$C49)</f>
        <v/>
      </c>
      <c r="E49" s="8" t="n"/>
      <c r="F49" s="8" t="n"/>
      <c r="G49" s="11">
        <f>IF($D49="","",IF(WEEKDAY($D49,2)&gt;5,$D49-(WEEKDAY($D49,2)-5),$D49))</f>
        <v/>
      </c>
      <c r="H49" s="12">
        <f>IF($D49="","",IF($E49="Done","",$D49-TODAY()))</f>
        <v/>
      </c>
      <c r="I49" s="13">
        <f>IF($A49="","",IF(OR($E49="Done",$E49="Not needed"),"",IF($D49="","",IF($D49&lt;TODAY(),"OVERDUE",IF($D49-TODAY()&lt;=7,"Due this week","")))))</f>
        <v/>
      </c>
      <c r="J49" s="8" t="n"/>
      <c r="K49" s="8" t="n"/>
      <c r="L49" s="14">
        <f>IF($A49="","",IF($K49="","",IF(COUNTIFS(Suppliers!$A$5:$A$204,$K49)=0,"Supplier not on the Suppliers tab","")))</f>
        <v/>
      </c>
      <c r="M49" s="8" t="n"/>
      <c r="N49" s="11">
        <f>IF($A49="","",IF(OR($E49="Done",$E49="Not needed"),"",$D49))</f>
        <v/>
      </c>
    </row>
    <row r="50">
      <c r="A50" s="8" t="n"/>
      <c r="B50" s="8" t="n"/>
      <c r="C50" s="9" t="n"/>
      <c r="D50" s="10">
        <f>IF(OR($A50="",$C50=""),"",EventDate-$C50)</f>
        <v/>
      </c>
      <c r="E50" s="8" t="n"/>
      <c r="F50" s="8" t="n"/>
      <c r="G50" s="11">
        <f>IF($D50="","",IF(WEEKDAY($D50,2)&gt;5,$D50-(WEEKDAY($D50,2)-5),$D50))</f>
        <v/>
      </c>
      <c r="H50" s="12">
        <f>IF($D50="","",IF($E50="Done","",$D50-TODAY()))</f>
        <v/>
      </c>
      <c r="I50" s="13">
        <f>IF($A50="","",IF(OR($E50="Done",$E50="Not needed"),"",IF($D50="","",IF($D50&lt;TODAY(),"OVERDUE",IF($D50-TODAY()&lt;=7,"Due this week","")))))</f>
        <v/>
      </c>
      <c r="J50" s="8" t="n"/>
      <c r="K50" s="8" t="n"/>
      <c r="L50" s="14">
        <f>IF($A50="","",IF($K50="","",IF(COUNTIFS(Suppliers!$A$5:$A$204,$K50)=0,"Supplier not on the Suppliers tab","")))</f>
        <v/>
      </c>
      <c r="M50" s="8" t="n"/>
      <c r="N50" s="11">
        <f>IF($A50="","",IF(OR($E50="Done",$E50="Not needed"),"",$D50))</f>
        <v/>
      </c>
    </row>
    <row r="51">
      <c r="A51" s="8" t="n"/>
      <c r="B51" s="8" t="n"/>
      <c r="C51" s="9" t="n"/>
      <c r="D51" s="10">
        <f>IF(OR($A51="",$C51=""),"",EventDate-$C51)</f>
        <v/>
      </c>
      <c r="E51" s="8" t="n"/>
      <c r="F51" s="8" t="n"/>
      <c r="G51" s="11">
        <f>IF($D51="","",IF(WEEKDAY($D51,2)&gt;5,$D51-(WEEKDAY($D51,2)-5),$D51))</f>
        <v/>
      </c>
      <c r="H51" s="12">
        <f>IF($D51="","",IF($E51="Done","",$D51-TODAY()))</f>
        <v/>
      </c>
      <c r="I51" s="13">
        <f>IF($A51="","",IF(OR($E51="Done",$E51="Not needed"),"",IF($D51="","",IF($D51&lt;TODAY(),"OVERDUE",IF($D51-TODAY()&lt;=7,"Due this week","")))))</f>
        <v/>
      </c>
      <c r="J51" s="8" t="n"/>
      <c r="K51" s="8" t="n"/>
      <c r="L51" s="14">
        <f>IF($A51="","",IF($K51="","",IF(COUNTIFS(Suppliers!$A$5:$A$204,$K51)=0,"Supplier not on the Suppliers tab","")))</f>
        <v/>
      </c>
      <c r="M51" s="8" t="n"/>
      <c r="N51" s="11">
        <f>IF($A51="","",IF(OR($E51="Done",$E51="Not needed"),"",$D51))</f>
        <v/>
      </c>
    </row>
    <row r="52">
      <c r="A52" s="8" t="n"/>
      <c r="B52" s="8" t="n"/>
      <c r="C52" s="9" t="n"/>
      <c r="D52" s="10">
        <f>IF(OR($A52="",$C52=""),"",EventDate-$C52)</f>
        <v/>
      </c>
      <c r="E52" s="8" t="n"/>
      <c r="F52" s="8" t="n"/>
      <c r="G52" s="11">
        <f>IF($D52="","",IF(WEEKDAY($D52,2)&gt;5,$D52-(WEEKDAY($D52,2)-5),$D52))</f>
        <v/>
      </c>
      <c r="H52" s="12">
        <f>IF($D52="","",IF($E52="Done","",$D52-TODAY()))</f>
        <v/>
      </c>
      <c r="I52" s="13">
        <f>IF($A52="","",IF(OR($E52="Done",$E52="Not needed"),"",IF($D52="","",IF($D52&lt;TODAY(),"OVERDUE",IF($D52-TODAY()&lt;=7,"Due this week","")))))</f>
        <v/>
      </c>
      <c r="J52" s="8" t="n"/>
      <c r="K52" s="8" t="n"/>
      <c r="L52" s="14">
        <f>IF($A52="","",IF($K52="","",IF(COUNTIFS(Suppliers!$A$5:$A$204,$K52)=0,"Supplier not on the Suppliers tab","")))</f>
        <v/>
      </c>
      <c r="M52" s="8" t="n"/>
      <c r="N52" s="11">
        <f>IF($A52="","",IF(OR($E52="Done",$E52="Not needed"),"",$D52))</f>
        <v/>
      </c>
    </row>
    <row r="53">
      <c r="A53" s="8" t="n"/>
      <c r="B53" s="8" t="n"/>
      <c r="C53" s="9" t="n"/>
      <c r="D53" s="10">
        <f>IF(OR($A53="",$C53=""),"",EventDate-$C53)</f>
        <v/>
      </c>
      <c r="E53" s="8" t="n"/>
      <c r="F53" s="8" t="n"/>
      <c r="G53" s="11">
        <f>IF($D53="","",IF(WEEKDAY($D53,2)&gt;5,$D53-(WEEKDAY($D53,2)-5),$D53))</f>
        <v/>
      </c>
      <c r="H53" s="12">
        <f>IF($D53="","",IF($E53="Done","",$D53-TODAY()))</f>
        <v/>
      </c>
      <c r="I53" s="13">
        <f>IF($A53="","",IF(OR($E53="Done",$E53="Not needed"),"",IF($D53="","",IF($D53&lt;TODAY(),"OVERDUE",IF($D53-TODAY()&lt;=7,"Due this week","")))))</f>
        <v/>
      </c>
      <c r="J53" s="8" t="n"/>
      <c r="K53" s="8" t="n"/>
      <c r="L53" s="14">
        <f>IF($A53="","",IF($K53="","",IF(COUNTIFS(Suppliers!$A$5:$A$204,$K53)=0,"Supplier not on the Suppliers tab","")))</f>
        <v/>
      </c>
      <c r="M53" s="8" t="n"/>
      <c r="N53" s="11">
        <f>IF($A53="","",IF(OR($E53="Done",$E53="Not needed"),"",$D53))</f>
        <v/>
      </c>
    </row>
    <row r="54">
      <c r="A54" s="8" t="n"/>
      <c r="B54" s="8" t="n"/>
      <c r="C54" s="9" t="n"/>
      <c r="D54" s="10">
        <f>IF(OR($A54="",$C54=""),"",EventDate-$C54)</f>
        <v/>
      </c>
      <c r="E54" s="8" t="n"/>
      <c r="F54" s="8" t="n"/>
      <c r="G54" s="11">
        <f>IF($D54="","",IF(WEEKDAY($D54,2)&gt;5,$D54-(WEEKDAY($D54,2)-5),$D54))</f>
        <v/>
      </c>
      <c r="H54" s="12">
        <f>IF($D54="","",IF($E54="Done","",$D54-TODAY()))</f>
        <v/>
      </c>
      <c r="I54" s="13">
        <f>IF($A54="","",IF(OR($E54="Done",$E54="Not needed"),"",IF($D54="","",IF($D54&lt;TODAY(),"OVERDUE",IF($D54-TODAY()&lt;=7,"Due this week","")))))</f>
        <v/>
      </c>
      <c r="J54" s="8" t="n"/>
      <c r="K54" s="8" t="n"/>
      <c r="L54" s="14">
        <f>IF($A54="","",IF($K54="","",IF(COUNTIFS(Suppliers!$A$5:$A$204,$K54)=0,"Supplier not on the Suppliers tab","")))</f>
        <v/>
      </c>
      <c r="M54" s="8" t="n"/>
      <c r="N54" s="11">
        <f>IF($A54="","",IF(OR($E54="Done",$E54="Not needed"),"",$D54))</f>
        <v/>
      </c>
    </row>
    <row r="55">
      <c r="A55" s="8" t="n"/>
      <c r="B55" s="8" t="n"/>
      <c r="C55" s="9" t="n"/>
      <c r="D55" s="10">
        <f>IF(OR($A55="",$C55=""),"",EventDate-$C55)</f>
        <v/>
      </c>
      <c r="E55" s="8" t="n"/>
      <c r="F55" s="8" t="n"/>
      <c r="G55" s="11">
        <f>IF($D55="","",IF(WEEKDAY($D55,2)&gt;5,$D55-(WEEKDAY($D55,2)-5),$D55))</f>
        <v/>
      </c>
      <c r="H55" s="12">
        <f>IF($D55="","",IF($E55="Done","",$D55-TODAY()))</f>
        <v/>
      </c>
      <c r="I55" s="13">
        <f>IF($A55="","",IF(OR($E55="Done",$E55="Not needed"),"",IF($D55="","",IF($D55&lt;TODAY(),"OVERDUE",IF($D55-TODAY()&lt;=7,"Due this week","")))))</f>
        <v/>
      </c>
      <c r="J55" s="8" t="n"/>
      <c r="K55" s="8" t="n"/>
      <c r="L55" s="14">
        <f>IF($A55="","",IF($K55="","",IF(COUNTIFS(Suppliers!$A$5:$A$204,$K55)=0,"Supplier not on the Suppliers tab","")))</f>
        <v/>
      </c>
      <c r="M55" s="8" t="n"/>
      <c r="N55" s="11">
        <f>IF($A55="","",IF(OR($E55="Done",$E55="Not needed"),"",$D55))</f>
        <v/>
      </c>
    </row>
    <row r="56">
      <c r="A56" s="8" t="n"/>
      <c r="B56" s="8" t="n"/>
      <c r="C56" s="9" t="n"/>
      <c r="D56" s="10">
        <f>IF(OR($A56="",$C56=""),"",EventDate-$C56)</f>
        <v/>
      </c>
      <c r="E56" s="8" t="n"/>
      <c r="F56" s="8" t="n"/>
      <c r="G56" s="11">
        <f>IF($D56="","",IF(WEEKDAY($D56,2)&gt;5,$D56-(WEEKDAY($D56,2)-5),$D56))</f>
        <v/>
      </c>
      <c r="H56" s="12">
        <f>IF($D56="","",IF($E56="Done","",$D56-TODAY()))</f>
        <v/>
      </c>
      <c r="I56" s="13">
        <f>IF($A56="","",IF(OR($E56="Done",$E56="Not needed"),"",IF($D56="","",IF($D56&lt;TODAY(),"OVERDUE",IF($D56-TODAY()&lt;=7,"Due this week","")))))</f>
        <v/>
      </c>
      <c r="J56" s="8" t="n"/>
      <c r="K56" s="8" t="n"/>
      <c r="L56" s="14">
        <f>IF($A56="","",IF($K56="","",IF(COUNTIFS(Suppliers!$A$5:$A$204,$K56)=0,"Supplier not on the Suppliers tab","")))</f>
        <v/>
      </c>
      <c r="M56" s="8" t="n"/>
      <c r="N56" s="11">
        <f>IF($A56="","",IF(OR($E56="Done",$E56="Not needed"),"",$D56))</f>
        <v/>
      </c>
    </row>
    <row r="57">
      <c r="A57" s="8" t="n"/>
      <c r="B57" s="8" t="n"/>
      <c r="C57" s="9" t="n"/>
      <c r="D57" s="10">
        <f>IF(OR($A57="",$C57=""),"",EventDate-$C57)</f>
        <v/>
      </c>
      <c r="E57" s="8" t="n"/>
      <c r="F57" s="8" t="n"/>
      <c r="G57" s="11">
        <f>IF($D57="","",IF(WEEKDAY($D57,2)&gt;5,$D57-(WEEKDAY($D57,2)-5),$D57))</f>
        <v/>
      </c>
      <c r="H57" s="12">
        <f>IF($D57="","",IF($E57="Done","",$D57-TODAY()))</f>
        <v/>
      </c>
      <c r="I57" s="13">
        <f>IF($A57="","",IF(OR($E57="Done",$E57="Not needed"),"",IF($D57="","",IF($D57&lt;TODAY(),"OVERDUE",IF($D57-TODAY()&lt;=7,"Due this week","")))))</f>
        <v/>
      </c>
      <c r="J57" s="8" t="n"/>
      <c r="K57" s="8" t="n"/>
      <c r="L57" s="14">
        <f>IF($A57="","",IF($K57="","",IF(COUNTIFS(Suppliers!$A$5:$A$204,$K57)=0,"Supplier not on the Suppliers tab","")))</f>
        <v/>
      </c>
      <c r="M57" s="8" t="n"/>
      <c r="N57" s="11">
        <f>IF($A57="","",IF(OR($E57="Done",$E57="Not needed"),"",$D57))</f>
        <v/>
      </c>
    </row>
    <row r="58">
      <c r="A58" s="8" t="n"/>
      <c r="B58" s="8" t="n"/>
      <c r="C58" s="9" t="n"/>
      <c r="D58" s="10">
        <f>IF(OR($A58="",$C58=""),"",EventDate-$C58)</f>
        <v/>
      </c>
      <c r="E58" s="8" t="n"/>
      <c r="F58" s="8" t="n"/>
      <c r="G58" s="11">
        <f>IF($D58="","",IF(WEEKDAY($D58,2)&gt;5,$D58-(WEEKDAY($D58,2)-5),$D58))</f>
        <v/>
      </c>
      <c r="H58" s="12">
        <f>IF($D58="","",IF($E58="Done","",$D58-TODAY()))</f>
        <v/>
      </c>
      <c r="I58" s="13">
        <f>IF($A58="","",IF(OR($E58="Done",$E58="Not needed"),"",IF($D58="","",IF($D58&lt;TODAY(),"OVERDUE",IF($D58-TODAY()&lt;=7,"Due this week","")))))</f>
        <v/>
      </c>
      <c r="J58" s="8" t="n"/>
      <c r="K58" s="8" t="n"/>
      <c r="L58" s="14">
        <f>IF($A58="","",IF($K58="","",IF(COUNTIFS(Suppliers!$A$5:$A$204,$K58)=0,"Supplier not on the Suppliers tab","")))</f>
        <v/>
      </c>
      <c r="M58" s="8" t="n"/>
      <c r="N58" s="11">
        <f>IF($A58="","",IF(OR($E58="Done",$E58="Not needed"),"",$D58))</f>
        <v/>
      </c>
    </row>
    <row r="59">
      <c r="A59" s="8" t="n"/>
      <c r="B59" s="8" t="n"/>
      <c r="C59" s="9" t="n"/>
      <c r="D59" s="10">
        <f>IF(OR($A59="",$C59=""),"",EventDate-$C59)</f>
        <v/>
      </c>
      <c r="E59" s="8" t="n"/>
      <c r="F59" s="8" t="n"/>
      <c r="G59" s="11">
        <f>IF($D59="","",IF(WEEKDAY($D59,2)&gt;5,$D59-(WEEKDAY($D59,2)-5),$D59))</f>
        <v/>
      </c>
      <c r="H59" s="12">
        <f>IF($D59="","",IF($E59="Done","",$D59-TODAY()))</f>
        <v/>
      </c>
      <c r="I59" s="13">
        <f>IF($A59="","",IF(OR($E59="Done",$E59="Not needed"),"",IF($D59="","",IF($D59&lt;TODAY(),"OVERDUE",IF($D59-TODAY()&lt;=7,"Due this week","")))))</f>
        <v/>
      </c>
      <c r="J59" s="8" t="n"/>
      <c r="K59" s="8" t="n"/>
      <c r="L59" s="14">
        <f>IF($A59="","",IF($K59="","",IF(COUNTIFS(Suppliers!$A$5:$A$204,$K59)=0,"Supplier not on the Suppliers tab","")))</f>
        <v/>
      </c>
      <c r="M59" s="8" t="n"/>
      <c r="N59" s="11">
        <f>IF($A59="","",IF(OR($E59="Done",$E59="Not needed"),"",$D59))</f>
        <v/>
      </c>
    </row>
    <row r="60">
      <c r="A60" s="8" t="n"/>
      <c r="B60" s="8" t="n"/>
      <c r="C60" s="9" t="n"/>
      <c r="D60" s="10">
        <f>IF(OR($A60="",$C60=""),"",EventDate-$C60)</f>
        <v/>
      </c>
      <c r="E60" s="8" t="n"/>
      <c r="F60" s="8" t="n"/>
      <c r="G60" s="11">
        <f>IF($D60="","",IF(WEEKDAY($D60,2)&gt;5,$D60-(WEEKDAY($D60,2)-5),$D60))</f>
        <v/>
      </c>
      <c r="H60" s="12">
        <f>IF($D60="","",IF($E60="Done","",$D60-TODAY()))</f>
        <v/>
      </c>
      <c r="I60" s="13">
        <f>IF($A60="","",IF(OR($E60="Done",$E60="Not needed"),"",IF($D60="","",IF($D60&lt;TODAY(),"OVERDUE",IF($D60-TODAY()&lt;=7,"Due this week","")))))</f>
        <v/>
      </c>
      <c r="J60" s="8" t="n"/>
      <c r="K60" s="8" t="n"/>
      <c r="L60" s="14">
        <f>IF($A60="","",IF($K60="","",IF(COUNTIFS(Suppliers!$A$5:$A$204,$K60)=0,"Supplier not on the Suppliers tab","")))</f>
        <v/>
      </c>
      <c r="M60" s="8" t="n"/>
      <c r="N60" s="11">
        <f>IF($A60="","",IF(OR($E60="Done",$E60="Not needed"),"",$D60))</f>
        <v/>
      </c>
    </row>
    <row r="61">
      <c r="A61" s="8" t="n"/>
      <c r="B61" s="8" t="n"/>
      <c r="C61" s="9" t="n"/>
      <c r="D61" s="10">
        <f>IF(OR($A61="",$C61=""),"",EventDate-$C61)</f>
        <v/>
      </c>
      <c r="E61" s="8" t="n"/>
      <c r="F61" s="8" t="n"/>
      <c r="G61" s="11">
        <f>IF($D61="","",IF(WEEKDAY($D61,2)&gt;5,$D61-(WEEKDAY($D61,2)-5),$D61))</f>
        <v/>
      </c>
      <c r="H61" s="12">
        <f>IF($D61="","",IF($E61="Done","",$D61-TODAY()))</f>
        <v/>
      </c>
      <c r="I61" s="13">
        <f>IF($A61="","",IF(OR($E61="Done",$E61="Not needed"),"",IF($D61="","",IF($D61&lt;TODAY(),"OVERDUE",IF($D61-TODAY()&lt;=7,"Due this week","")))))</f>
        <v/>
      </c>
      <c r="J61" s="8" t="n"/>
      <c r="K61" s="8" t="n"/>
      <c r="L61" s="14">
        <f>IF($A61="","",IF($K61="","",IF(COUNTIFS(Suppliers!$A$5:$A$204,$K61)=0,"Supplier not on the Suppliers tab","")))</f>
        <v/>
      </c>
      <c r="M61" s="8" t="n"/>
      <c r="N61" s="11">
        <f>IF($A61="","",IF(OR($E61="Done",$E61="Not needed"),"",$D61))</f>
        <v/>
      </c>
    </row>
    <row r="62">
      <c r="A62" s="8" t="n"/>
      <c r="B62" s="8" t="n"/>
      <c r="C62" s="9" t="n"/>
      <c r="D62" s="10">
        <f>IF(OR($A62="",$C62=""),"",EventDate-$C62)</f>
        <v/>
      </c>
      <c r="E62" s="8" t="n"/>
      <c r="F62" s="8" t="n"/>
      <c r="G62" s="11">
        <f>IF($D62="","",IF(WEEKDAY($D62,2)&gt;5,$D62-(WEEKDAY($D62,2)-5),$D62))</f>
        <v/>
      </c>
      <c r="H62" s="12">
        <f>IF($D62="","",IF($E62="Done","",$D62-TODAY()))</f>
        <v/>
      </c>
      <c r="I62" s="13">
        <f>IF($A62="","",IF(OR($E62="Done",$E62="Not needed"),"",IF($D62="","",IF($D62&lt;TODAY(),"OVERDUE",IF($D62-TODAY()&lt;=7,"Due this week","")))))</f>
        <v/>
      </c>
      <c r="J62" s="8" t="n"/>
      <c r="K62" s="8" t="n"/>
      <c r="L62" s="14">
        <f>IF($A62="","",IF($K62="","",IF(COUNTIFS(Suppliers!$A$5:$A$204,$K62)=0,"Supplier not on the Suppliers tab","")))</f>
        <v/>
      </c>
      <c r="M62" s="8" t="n"/>
      <c r="N62" s="11">
        <f>IF($A62="","",IF(OR($E62="Done",$E62="Not needed"),"",$D62))</f>
        <v/>
      </c>
    </row>
    <row r="63">
      <c r="A63" s="8" t="n"/>
      <c r="B63" s="8" t="n"/>
      <c r="C63" s="9" t="n"/>
      <c r="D63" s="10">
        <f>IF(OR($A63="",$C63=""),"",EventDate-$C63)</f>
        <v/>
      </c>
      <c r="E63" s="8" t="n"/>
      <c r="F63" s="8" t="n"/>
      <c r="G63" s="11">
        <f>IF($D63="","",IF(WEEKDAY($D63,2)&gt;5,$D63-(WEEKDAY($D63,2)-5),$D63))</f>
        <v/>
      </c>
      <c r="H63" s="12">
        <f>IF($D63="","",IF($E63="Done","",$D63-TODAY()))</f>
        <v/>
      </c>
      <c r="I63" s="13">
        <f>IF($A63="","",IF(OR($E63="Done",$E63="Not needed"),"",IF($D63="","",IF($D63&lt;TODAY(),"OVERDUE",IF($D63-TODAY()&lt;=7,"Due this week","")))))</f>
        <v/>
      </c>
      <c r="J63" s="8" t="n"/>
      <c r="K63" s="8" t="n"/>
      <c r="L63" s="14">
        <f>IF($A63="","",IF($K63="","",IF(COUNTIFS(Suppliers!$A$5:$A$204,$K63)=0,"Supplier not on the Suppliers tab","")))</f>
        <v/>
      </c>
      <c r="M63" s="8" t="n"/>
      <c r="N63" s="11">
        <f>IF($A63="","",IF(OR($E63="Done",$E63="Not needed"),"",$D63))</f>
        <v/>
      </c>
    </row>
    <row r="64">
      <c r="A64" s="8" t="n"/>
      <c r="B64" s="8" t="n"/>
      <c r="C64" s="9" t="n"/>
      <c r="D64" s="10">
        <f>IF(OR($A64="",$C64=""),"",EventDate-$C64)</f>
        <v/>
      </c>
      <c r="E64" s="8" t="n"/>
      <c r="F64" s="8" t="n"/>
      <c r="G64" s="11">
        <f>IF($D64="","",IF(WEEKDAY($D64,2)&gt;5,$D64-(WEEKDAY($D64,2)-5),$D64))</f>
        <v/>
      </c>
      <c r="H64" s="12">
        <f>IF($D64="","",IF($E64="Done","",$D64-TODAY()))</f>
        <v/>
      </c>
      <c r="I64" s="13">
        <f>IF($A64="","",IF(OR($E64="Done",$E64="Not needed"),"",IF($D64="","",IF($D64&lt;TODAY(),"OVERDUE",IF($D64-TODAY()&lt;=7,"Due this week","")))))</f>
        <v/>
      </c>
      <c r="J64" s="8" t="n"/>
      <c r="K64" s="8" t="n"/>
      <c r="L64" s="14">
        <f>IF($A64="","",IF($K64="","",IF(COUNTIFS(Suppliers!$A$5:$A$204,$K64)=0,"Supplier not on the Suppliers tab","")))</f>
        <v/>
      </c>
      <c r="M64" s="8" t="n"/>
      <c r="N64" s="11">
        <f>IF($A64="","",IF(OR($E64="Done",$E64="Not needed"),"",$D64))</f>
        <v/>
      </c>
    </row>
    <row r="65">
      <c r="A65" s="8" t="n"/>
      <c r="B65" s="8" t="n"/>
      <c r="C65" s="9" t="n"/>
      <c r="D65" s="10">
        <f>IF(OR($A65="",$C65=""),"",EventDate-$C65)</f>
        <v/>
      </c>
      <c r="E65" s="8" t="n"/>
      <c r="F65" s="8" t="n"/>
      <c r="G65" s="11">
        <f>IF($D65="","",IF(WEEKDAY($D65,2)&gt;5,$D65-(WEEKDAY($D65,2)-5),$D65))</f>
        <v/>
      </c>
      <c r="H65" s="12">
        <f>IF($D65="","",IF($E65="Done","",$D65-TODAY()))</f>
        <v/>
      </c>
      <c r="I65" s="13">
        <f>IF($A65="","",IF(OR($E65="Done",$E65="Not needed"),"",IF($D65="","",IF($D65&lt;TODAY(),"OVERDUE",IF($D65-TODAY()&lt;=7,"Due this week","")))))</f>
        <v/>
      </c>
      <c r="J65" s="8" t="n"/>
      <c r="K65" s="8" t="n"/>
      <c r="L65" s="14">
        <f>IF($A65="","",IF($K65="","",IF(COUNTIFS(Suppliers!$A$5:$A$204,$K65)=0,"Supplier not on the Suppliers tab","")))</f>
        <v/>
      </c>
      <c r="M65" s="8" t="n"/>
      <c r="N65" s="11">
        <f>IF($A65="","",IF(OR($E65="Done",$E65="Not needed"),"",$D65))</f>
        <v/>
      </c>
    </row>
    <row r="66">
      <c r="A66" s="8" t="n"/>
      <c r="B66" s="8" t="n"/>
      <c r="C66" s="9" t="n"/>
      <c r="D66" s="10">
        <f>IF(OR($A66="",$C66=""),"",EventDate-$C66)</f>
        <v/>
      </c>
      <c r="E66" s="8" t="n"/>
      <c r="F66" s="8" t="n"/>
      <c r="G66" s="11">
        <f>IF($D66="","",IF(WEEKDAY($D66,2)&gt;5,$D66-(WEEKDAY($D66,2)-5),$D66))</f>
        <v/>
      </c>
      <c r="H66" s="12">
        <f>IF($D66="","",IF($E66="Done","",$D66-TODAY()))</f>
        <v/>
      </c>
      <c r="I66" s="13">
        <f>IF($A66="","",IF(OR($E66="Done",$E66="Not needed"),"",IF($D66="","",IF($D66&lt;TODAY(),"OVERDUE",IF($D66-TODAY()&lt;=7,"Due this week","")))))</f>
        <v/>
      </c>
      <c r="J66" s="8" t="n"/>
      <c r="K66" s="8" t="n"/>
      <c r="L66" s="14">
        <f>IF($A66="","",IF($K66="","",IF(COUNTIFS(Suppliers!$A$5:$A$204,$K66)=0,"Supplier not on the Suppliers tab","")))</f>
        <v/>
      </c>
      <c r="M66" s="8" t="n"/>
      <c r="N66" s="11">
        <f>IF($A66="","",IF(OR($E66="Done",$E66="Not needed"),"",$D66))</f>
        <v/>
      </c>
    </row>
    <row r="67">
      <c r="A67" s="8" t="n"/>
      <c r="B67" s="8" t="n"/>
      <c r="C67" s="9" t="n"/>
      <c r="D67" s="10">
        <f>IF(OR($A67="",$C67=""),"",EventDate-$C67)</f>
        <v/>
      </c>
      <c r="E67" s="8" t="n"/>
      <c r="F67" s="8" t="n"/>
      <c r="G67" s="11">
        <f>IF($D67="","",IF(WEEKDAY($D67,2)&gt;5,$D67-(WEEKDAY($D67,2)-5),$D67))</f>
        <v/>
      </c>
      <c r="H67" s="12">
        <f>IF($D67="","",IF($E67="Done","",$D67-TODAY()))</f>
        <v/>
      </c>
      <c r="I67" s="13">
        <f>IF($A67="","",IF(OR($E67="Done",$E67="Not needed"),"",IF($D67="","",IF($D67&lt;TODAY(),"OVERDUE",IF($D67-TODAY()&lt;=7,"Due this week","")))))</f>
        <v/>
      </c>
      <c r="J67" s="8" t="n"/>
      <c r="K67" s="8" t="n"/>
      <c r="L67" s="14">
        <f>IF($A67="","",IF($K67="","",IF(COUNTIFS(Suppliers!$A$5:$A$204,$K67)=0,"Supplier not on the Suppliers tab","")))</f>
        <v/>
      </c>
      <c r="M67" s="8" t="n"/>
      <c r="N67" s="11">
        <f>IF($A67="","",IF(OR($E67="Done",$E67="Not needed"),"",$D67))</f>
        <v/>
      </c>
    </row>
    <row r="68">
      <c r="A68" s="8" t="n"/>
      <c r="B68" s="8" t="n"/>
      <c r="C68" s="9" t="n"/>
      <c r="D68" s="10">
        <f>IF(OR($A68="",$C68=""),"",EventDate-$C68)</f>
        <v/>
      </c>
      <c r="E68" s="8" t="n"/>
      <c r="F68" s="8" t="n"/>
      <c r="G68" s="11">
        <f>IF($D68="","",IF(WEEKDAY($D68,2)&gt;5,$D68-(WEEKDAY($D68,2)-5),$D68))</f>
        <v/>
      </c>
      <c r="H68" s="12">
        <f>IF($D68="","",IF($E68="Done","",$D68-TODAY()))</f>
        <v/>
      </c>
      <c r="I68" s="13">
        <f>IF($A68="","",IF(OR($E68="Done",$E68="Not needed"),"",IF($D68="","",IF($D68&lt;TODAY(),"OVERDUE",IF($D68-TODAY()&lt;=7,"Due this week","")))))</f>
        <v/>
      </c>
      <c r="J68" s="8" t="n"/>
      <c r="K68" s="8" t="n"/>
      <c r="L68" s="14">
        <f>IF($A68="","",IF($K68="","",IF(COUNTIFS(Suppliers!$A$5:$A$204,$K68)=0,"Supplier not on the Suppliers tab","")))</f>
        <v/>
      </c>
      <c r="M68" s="8" t="n"/>
      <c r="N68" s="11">
        <f>IF($A68="","",IF(OR($E68="Done",$E68="Not needed"),"",$D68))</f>
        <v/>
      </c>
    </row>
    <row r="69">
      <c r="A69" s="8" t="n"/>
      <c r="B69" s="8" t="n"/>
      <c r="C69" s="9" t="n"/>
      <c r="D69" s="10">
        <f>IF(OR($A69="",$C69=""),"",EventDate-$C69)</f>
        <v/>
      </c>
      <c r="E69" s="8" t="n"/>
      <c r="F69" s="8" t="n"/>
      <c r="G69" s="11">
        <f>IF($D69="","",IF(WEEKDAY($D69,2)&gt;5,$D69-(WEEKDAY($D69,2)-5),$D69))</f>
        <v/>
      </c>
      <c r="H69" s="12">
        <f>IF($D69="","",IF($E69="Done","",$D69-TODAY()))</f>
        <v/>
      </c>
      <c r="I69" s="13">
        <f>IF($A69="","",IF(OR($E69="Done",$E69="Not needed"),"",IF($D69="","",IF($D69&lt;TODAY(),"OVERDUE",IF($D69-TODAY()&lt;=7,"Due this week","")))))</f>
        <v/>
      </c>
      <c r="J69" s="8" t="n"/>
      <c r="K69" s="8" t="n"/>
      <c r="L69" s="14">
        <f>IF($A69="","",IF($K69="","",IF(COUNTIFS(Suppliers!$A$5:$A$204,$K69)=0,"Supplier not on the Suppliers tab","")))</f>
        <v/>
      </c>
      <c r="M69" s="8" t="n"/>
      <c r="N69" s="11">
        <f>IF($A69="","",IF(OR($E69="Done",$E69="Not needed"),"",$D69))</f>
        <v/>
      </c>
    </row>
    <row r="70">
      <c r="A70" s="8" t="n"/>
      <c r="B70" s="8" t="n"/>
      <c r="C70" s="9" t="n"/>
      <c r="D70" s="10">
        <f>IF(OR($A70="",$C70=""),"",EventDate-$C70)</f>
        <v/>
      </c>
      <c r="E70" s="8" t="n"/>
      <c r="F70" s="8" t="n"/>
      <c r="G70" s="11">
        <f>IF($D70="","",IF(WEEKDAY($D70,2)&gt;5,$D70-(WEEKDAY($D70,2)-5),$D70))</f>
        <v/>
      </c>
      <c r="H70" s="12">
        <f>IF($D70="","",IF($E70="Done","",$D70-TODAY()))</f>
        <v/>
      </c>
      <c r="I70" s="13">
        <f>IF($A70="","",IF(OR($E70="Done",$E70="Not needed"),"",IF($D70="","",IF($D70&lt;TODAY(),"OVERDUE",IF($D70-TODAY()&lt;=7,"Due this week","")))))</f>
        <v/>
      </c>
      <c r="J70" s="8" t="n"/>
      <c r="K70" s="8" t="n"/>
      <c r="L70" s="14">
        <f>IF($A70="","",IF($K70="","",IF(COUNTIFS(Suppliers!$A$5:$A$204,$K70)=0,"Supplier not on the Suppliers tab","")))</f>
        <v/>
      </c>
      <c r="M70" s="8" t="n"/>
      <c r="N70" s="11">
        <f>IF($A70="","",IF(OR($E70="Done",$E70="Not needed"),"",$D70))</f>
        <v/>
      </c>
    </row>
    <row r="71">
      <c r="A71" s="8" t="n"/>
      <c r="B71" s="8" t="n"/>
      <c r="C71" s="9" t="n"/>
      <c r="D71" s="10">
        <f>IF(OR($A71="",$C71=""),"",EventDate-$C71)</f>
        <v/>
      </c>
      <c r="E71" s="8" t="n"/>
      <c r="F71" s="8" t="n"/>
      <c r="G71" s="11">
        <f>IF($D71="","",IF(WEEKDAY($D71,2)&gt;5,$D71-(WEEKDAY($D71,2)-5),$D71))</f>
        <v/>
      </c>
      <c r="H71" s="12">
        <f>IF($D71="","",IF($E71="Done","",$D71-TODAY()))</f>
        <v/>
      </c>
      <c r="I71" s="13">
        <f>IF($A71="","",IF(OR($E71="Done",$E71="Not needed"),"",IF($D71="","",IF($D71&lt;TODAY(),"OVERDUE",IF($D71-TODAY()&lt;=7,"Due this week","")))))</f>
        <v/>
      </c>
      <c r="J71" s="8" t="n"/>
      <c r="K71" s="8" t="n"/>
      <c r="L71" s="14">
        <f>IF($A71="","",IF($K71="","",IF(COUNTIFS(Suppliers!$A$5:$A$204,$K71)=0,"Supplier not on the Suppliers tab","")))</f>
        <v/>
      </c>
      <c r="M71" s="8" t="n"/>
      <c r="N71" s="11">
        <f>IF($A71="","",IF(OR($E71="Done",$E71="Not needed"),"",$D71))</f>
        <v/>
      </c>
    </row>
    <row r="72">
      <c r="A72" s="8" t="n"/>
      <c r="B72" s="8" t="n"/>
      <c r="C72" s="9" t="n"/>
      <c r="D72" s="10">
        <f>IF(OR($A72="",$C72=""),"",EventDate-$C72)</f>
        <v/>
      </c>
      <c r="E72" s="8" t="n"/>
      <c r="F72" s="8" t="n"/>
      <c r="G72" s="11">
        <f>IF($D72="","",IF(WEEKDAY($D72,2)&gt;5,$D72-(WEEKDAY($D72,2)-5),$D72))</f>
        <v/>
      </c>
      <c r="H72" s="12">
        <f>IF($D72="","",IF($E72="Done","",$D72-TODAY()))</f>
        <v/>
      </c>
      <c r="I72" s="13">
        <f>IF($A72="","",IF(OR($E72="Done",$E72="Not needed"),"",IF($D72="","",IF($D72&lt;TODAY(),"OVERDUE",IF($D72-TODAY()&lt;=7,"Due this week","")))))</f>
        <v/>
      </c>
      <c r="J72" s="8" t="n"/>
      <c r="K72" s="8" t="n"/>
      <c r="L72" s="14">
        <f>IF($A72="","",IF($K72="","",IF(COUNTIFS(Suppliers!$A$5:$A$204,$K72)=0,"Supplier not on the Suppliers tab","")))</f>
        <v/>
      </c>
      <c r="M72" s="8" t="n"/>
      <c r="N72" s="11">
        <f>IF($A72="","",IF(OR($E72="Done",$E72="Not needed"),"",$D72))</f>
        <v/>
      </c>
    </row>
    <row r="73">
      <c r="A73" s="8" t="n"/>
      <c r="B73" s="8" t="n"/>
      <c r="C73" s="9" t="n"/>
      <c r="D73" s="10">
        <f>IF(OR($A73="",$C73=""),"",EventDate-$C73)</f>
        <v/>
      </c>
      <c r="E73" s="8" t="n"/>
      <c r="F73" s="8" t="n"/>
      <c r="G73" s="11">
        <f>IF($D73="","",IF(WEEKDAY($D73,2)&gt;5,$D73-(WEEKDAY($D73,2)-5),$D73))</f>
        <v/>
      </c>
      <c r="H73" s="12">
        <f>IF($D73="","",IF($E73="Done","",$D73-TODAY()))</f>
        <v/>
      </c>
      <c r="I73" s="13">
        <f>IF($A73="","",IF(OR($E73="Done",$E73="Not needed"),"",IF($D73="","",IF($D73&lt;TODAY(),"OVERDUE",IF($D73-TODAY()&lt;=7,"Due this week","")))))</f>
        <v/>
      </c>
      <c r="J73" s="8" t="n"/>
      <c r="K73" s="8" t="n"/>
      <c r="L73" s="14">
        <f>IF($A73="","",IF($K73="","",IF(COUNTIFS(Suppliers!$A$5:$A$204,$K73)=0,"Supplier not on the Suppliers tab","")))</f>
        <v/>
      </c>
      <c r="M73" s="8" t="n"/>
      <c r="N73" s="11">
        <f>IF($A73="","",IF(OR($E73="Done",$E73="Not needed"),"",$D73))</f>
        <v/>
      </c>
    </row>
    <row r="74">
      <c r="A74" s="8" t="n"/>
      <c r="B74" s="8" t="n"/>
      <c r="C74" s="9" t="n"/>
      <c r="D74" s="10">
        <f>IF(OR($A74="",$C74=""),"",EventDate-$C74)</f>
        <v/>
      </c>
      <c r="E74" s="8" t="n"/>
      <c r="F74" s="8" t="n"/>
      <c r="G74" s="11">
        <f>IF($D74="","",IF(WEEKDAY($D74,2)&gt;5,$D74-(WEEKDAY($D74,2)-5),$D74))</f>
        <v/>
      </c>
      <c r="H74" s="12">
        <f>IF($D74="","",IF($E74="Done","",$D74-TODAY()))</f>
        <v/>
      </c>
      <c r="I74" s="13">
        <f>IF($A74="","",IF(OR($E74="Done",$E74="Not needed"),"",IF($D74="","",IF($D74&lt;TODAY(),"OVERDUE",IF($D74-TODAY()&lt;=7,"Due this week","")))))</f>
        <v/>
      </c>
      <c r="J74" s="8" t="n"/>
      <c r="K74" s="8" t="n"/>
      <c r="L74" s="14">
        <f>IF($A74="","",IF($K74="","",IF(COUNTIFS(Suppliers!$A$5:$A$204,$K74)=0,"Supplier not on the Suppliers tab","")))</f>
        <v/>
      </c>
      <c r="M74" s="8" t="n"/>
      <c r="N74" s="11">
        <f>IF($A74="","",IF(OR($E74="Done",$E74="Not needed"),"",$D74))</f>
        <v/>
      </c>
    </row>
    <row r="75">
      <c r="A75" s="8" t="n"/>
      <c r="B75" s="8" t="n"/>
      <c r="C75" s="9" t="n"/>
      <c r="D75" s="10">
        <f>IF(OR($A75="",$C75=""),"",EventDate-$C75)</f>
        <v/>
      </c>
      <c r="E75" s="8" t="n"/>
      <c r="F75" s="8" t="n"/>
      <c r="G75" s="11">
        <f>IF($D75="","",IF(WEEKDAY($D75,2)&gt;5,$D75-(WEEKDAY($D75,2)-5),$D75))</f>
        <v/>
      </c>
      <c r="H75" s="12">
        <f>IF($D75="","",IF($E75="Done","",$D75-TODAY()))</f>
        <v/>
      </c>
      <c r="I75" s="13">
        <f>IF($A75="","",IF(OR($E75="Done",$E75="Not needed"),"",IF($D75="","",IF($D75&lt;TODAY(),"OVERDUE",IF($D75-TODAY()&lt;=7,"Due this week","")))))</f>
        <v/>
      </c>
      <c r="J75" s="8" t="n"/>
      <c r="K75" s="8" t="n"/>
      <c r="L75" s="14">
        <f>IF($A75="","",IF($K75="","",IF(COUNTIFS(Suppliers!$A$5:$A$204,$K75)=0,"Supplier not on the Suppliers tab","")))</f>
        <v/>
      </c>
      <c r="M75" s="8" t="n"/>
      <c r="N75" s="11">
        <f>IF($A75="","",IF(OR($E75="Done",$E75="Not needed"),"",$D75))</f>
        <v/>
      </c>
    </row>
    <row r="76">
      <c r="A76" s="8" t="n"/>
      <c r="B76" s="8" t="n"/>
      <c r="C76" s="9" t="n"/>
      <c r="D76" s="10">
        <f>IF(OR($A76="",$C76=""),"",EventDate-$C76)</f>
        <v/>
      </c>
      <c r="E76" s="8" t="n"/>
      <c r="F76" s="8" t="n"/>
      <c r="G76" s="11">
        <f>IF($D76="","",IF(WEEKDAY($D76,2)&gt;5,$D76-(WEEKDAY($D76,2)-5),$D76))</f>
        <v/>
      </c>
      <c r="H76" s="12">
        <f>IF($D76="","",IF($E76="Done","",$D76-TODAY()))</f>
        <v/>
      </c>
      <c r="I76" s="13">
        <f>IF($A76="","",IF(OR($E76="Done",$E76="Not needed"),"",IF($D76="","",IF($D76&lt;TODAY(),"OVERDUE",IF($D76-TODAY()&lt;=7,"Due this week","")))))</f>
        <v/>
      </c>
      <c r="J76" s="8" t="n"/>
      <c r="K76" s="8" t="n"/>
      <c r="L76" s="14">
        <f>IF($A76="","",IF($K76="","",IF(COUNTIFS(Suppliers!$A$5:$A$204,$K76)=0,"Supplier not on the Suppliers tab","")))</f>
        <v/>
      </c>
      <c r="M76" s="8" t="n"/>
      <c r="N76" s="11">
        <f>IF($A76="","",IF(OR($E76="Done",$E76="Not needed"),"",$D76))</f>
        <v/>
      </c>
    </row>
    <row r="77">
      <c r="A77" s="8" t="n"/>
      <c r="B77" s="8" t="n"/>
      <c r="C77" s="9" t="n"/>
      <c r="D77" s="10">
        <f>IF(OR($A77="",$C77=""),"",EventDate-$C77)</f>
        <v/>
      </c>
      <c r="E77" s="8" t="n"/>
      <c r="F77" s="8" t="n"/>
      <c r="G77" s="11">
        <f>IF($D77="","",IF(WEEKDAY($D77,2)&gt;5,$D77-(WEEKDAY($D77,2)-5),$D77))</f>
        <v/>
      </c>
      <c r="H77" s="12">
        <f>IF($D77="","",IF($E77="Done","",$D77-TODAY()))</f>
        <v/>
      </c>
      <c r="I77" s="13">
        <f>IF($A77="","",IF(OR($E77="Done",$E77="Not needed"),"",IF($D77="","",IF($D77&lt;TODAY(),"OVERDUE",IF($D77-TODAY()&lt;=7,"Due this week","")))))</f>
        <v/>
      </c>
      <c r="J77" s="8" t="n"/>
      <c r="K77" s="8" t="n"/>
      <c r="L77" s="14">
        <f>IF($A77="","",IF($K77="","",IF(COUNTIFS(Suppliers!$A$5:$A$204,$K77)=0,"Supplier not on the Suppliers tab","")))</f>
        <v/>
      </c>
      <c r="M77" s="8" t="n"/>
      <c r="N77" s="11">
        <f>IF($A77="","",IF(OR($E77="Done",$E77="Not needed"),"",$D77))</f>
        <v/>
      </c>
    </row>
    <row r="78">
      <c r="A78" s="8" t="n"/>
      <c r="B78" s="8" t="n"/>
      <c r="C78" s="9" t="n"/>
      <c r="D78" s="10">
        <f>IF(OR($A78="",$C78=""),"",EventDate-$C78)</f>
        <v/>
      </c>
      <c r="E78" s="8" t="n"/>
      <c r="F78" s="8" t="n"/>
      <c r="G78" s="11">
        <f>IF($D78="","",IF(WEEKDAY($D78,2)&gt;5,$D78-(WEEKDAY($D78,2)-5),$D78))</f>
        <v/>
      </c>
      <c r="H78" s="12">
        <f>IF($D78="","",IF($E78="Done","",$D78-TODAY()))</f>
        <v/>
      </c>
      <c r="I78" s="13">
        <f>IF($A78="","",IF(OR($E78="Done",$E78="Not needed"),"",IF($D78="","",IF($D78&lt;TODAY(),"OVERDUE",IF($D78-TODAY()&lt;=7,"Due this week","")))))</f>
        <v/>
      </c>
      <c r="J78" s="8" t="n"/>
      <c r="K78" s="8" t="n"/>
      <c r="L78" s="14">
        <f>IF($A78="","",IF($K78="","",IF(COUNTIFS(Suppliers!$A$5:$A$204,$K78)=0,"Supplier not on the Suppliers tab","")))</f>
        <v/>
      </c>
      <c r="M78" s="8" t="n"/>
      <c r="N78" s="11">
        <f>IF($A78="","",IF(OR($E78="Done",$E78="Not needed"),"",$D78))</f>
        <v/>
      </c>
    </row>
    <row r="79">
      <c r="A79" s="8" t="n"/>
      <c r="B79" s="8" t="n"/>
      <c r="C79" s="9" t="n"/>
      <c r="D79" s="10">
        <f>IF(OR($A79="",$C79=""),"",EventDate-$C79)</f>
        <v/>
      </c>
      <c r="E79" s="8" t="n"/>
      <c r="F79" s="8" t="n"/>
      <c r="G79" s="11">
        <f>IF($D79="","",IF(WEEKDAY($D79,2)&gt;5,$D79-(WEEKDAY($D79,2)-5),$D79))</f>
        <v/>
      </c>
      <c r="H79" s="12">
        <f>IF($D79="","",IF($E79="Done","",$D79-TODAY()))</f>
        <v/>
      </c>
      <c r="I79" s="13">
        <f>IF($A79="","",IF(OR($E79="Done",$E79="Not needed"),"",IF($D79="","",IF($D79&lt;TODAY(),"OVERDUE",IF($D79-TODAY()&lt;=7,"Due this week","")))))</f>
        <v/>
      </c>
      <c r="J79" s="8" t="n"/>
      <c r="K79" s="8" t="n"/>
      <c r="L79" s="14">
        <f>IF($A79="","",IF($K79="","",IF(COUNTIFS(Suppliers!$A$5:$A$204,$K79)=0,"Supplier not on the Suppliers tab","")))</f>
        <v/>
      </c>
      <c r="M79" s="8" t="n"/>
      <c r="N79" s="11">
        <f>IF($A79="","",IF(OR($E79="Done",$E79="Not needed"),"",$D79))</f>
        <v/>
      </c>
    </row>
    <row r="80">
      <c r="A80" s="8" t="n"/>
      <c r="B80" s="8" t="n"/>
      <c r="C80" s="9" t="n"/>
      <c r="D80" s="10">
        <f>IF(OR($A80="",$C80=""),"",EventDate-$C80)</f>
        <v/>
      </c>
      <c r="E80" s="8" t="n"/>
      <c r="F80" s="8" t="n"/>
      <c r="G80" s="11">
        <f>IF($D80="","",IF(WEEKDAY($D80,2)&gt;5,$D80-(WEEKDAY($D80,2)-5),$D80))</f>
        <v/>
      </c>
      <c r="H80" s="12">
        <f>IF($D80="","",IF($E80="Done","",$D80-TODAY()))</f>
        <v/>
      </c>
      <c r="I80" s="13">
        <f>IF($A80="","",IF(OR($E80="Done",$E80="Not needed"),"",IF($D80="","",IF($D80&lt;TODAY(),"OVERDUE",IF($D80-TODAY()&lt;=7,"Due this week","")))))</f>
        <v/>
      </c>
      <c r="J80" s="8" t="n"/>
      <c r="K80" s="8" t="n"/>
      <c r="L80" s="14">
        <f>IF($A80="","",IF($K80="","",IF(COUNTIFS(Suppliers!$A$5:$A$204,$K80)=0,"Supplier not on the Suppliers tab","")))</f>
        <v/>
      </c>
      <c r="M80" s="8" t="n"/>
      <c r="N80" s="11">
        <f>IF($A80="","",IF(OR($E80="Done",$E80="Not needed"),"",$D80))</f>
        <v/>
      </c>
    </row>
    <row r="81">
      <c r="A81" s="8" t="n"/>
      <c r="B81" s="8" t="n"/>
      <c r="C81" s="9" t="n"/>
      <c r="D81" s="10">
        <f>IF(OR($A81="",$C81=""),"",EventDate-$C81)</f>
        <v/>
      </c>
      <c r="E81" s="8" t="n"/>
      <c r="F81" s="8" t="n"/>
      <c r="G81" s="11">
        <f>IF($D81="","",IF(WEEKDAY($D81,2)&gt;5,$D81-(WEEKDAY($D81,2)-5),$D81))</f>
        <v/>
      </c>
      <c r="H81" s="12">
        <f>IF($D81="","",IF($E81="Done","",$D81-TODAY()))</f>
        <v/>
      </c>
      <c r="I81" s="13">
        <f>IF($A81="","",IF(OR($E81="Done",$E81="Not needed"),"",IF($D81="","",IF($D81&lt;TODAY(),"OVERDUE",IF($D81-TODAY()&lt;=7,"Due this week","")))))</f>
        <v/>
      </c>
      <c r="J81" s="8" t="n"/>
      <c r="K81" s="8" t="n"/>
      <c r="L81" s="14">
        <f>IF($A81="","",IF($K81="","",IF(COUNTIFS(Suppliers!$A$5:$A$204,$K81)=0,"Supplier not on the Suppliers tab","")))</f>
        <v/>
      </c>
      <c r="M81" s="8" t="n"/>
      <c r="N81" s="11">
        <f>IF($A81="","",IF(OR($E81="Done",$E81="Not needed"),"",$D81))</f>
        <v/>
      </c>
    </row>
    <row r="82">
      <c r="A82" s="8" t="n"/>
      <c r="B82" s="8" t="n"/>
      <c r="C82" s="9" t="n"/>
      <c r="D82" s="10">
        <f>IF(OR($A82="",$C82=""),"",EventDate-$C82)</f>
        <v/>
      </c>
      <c r="E82" s="8" t="n"/>
      <c r="F82" s="8" t="n"/>
      <c r="G82" s="11">
        <f>IF($D82="","",IF(WEEKDAY($D82,2)&gt;5,$D82-(WEEKDAY($D82,2)-5),$D82))</f>
        <v/>
      </c>
      <c r="H82" s="12">
        <f>IF($D82="","",IF($E82="Done","",$D82-TODAY()))</f>
        <v/>
      </c>
      <c r="I82" s="13">
        <f>IF($A82="","",IF(OR($E82="Done",$E82="Not needed"),"",IF($D82="","",IF($D82&lt;TODAY(),"OVERDUE",IF($D82-TODAY()&lt;=7,"Due this week","")))))</f>
        <v/>
      </c>
      <c r="J82" s="8" t="n"/>
      <c r="K82" s="8" t="n"/>
      <c r="L82" s="14">
        <f>IF($A82="","",IF($K82="","",IF(COUNTIFS(Suppliers!$A$5:$A$204,$K82)=0,"Supplier not on the Suppliers tab","")))</f>
        <v/>
      </c>
      <c r="M82" s="8" t="n"/>
      <c r="N82" s="11">
        <f>IF($A82="","",IF(OR($E82="Done",$E82="Not needed"),"",$D82))</f>
        <v/>
      </c>
    </row>
    <row r="83">
      <c r="A83" s="8" t="n"/>
      <c r="B83" s="8" t="n"/>
      <c r="C83" s="9" t="n"/>
      <c r="D83" s="10">
        <f>IF(OR($A83="",$C83=""),"",EventDate-$C83)</f>
        <v/>
      </c>
      <c r="E83" s="8" t="n"/>
      <c r="F83" s="8" t="n"/>
      <c r="G83" s="11">
        <f>IF($D83="","",IF(WEEKDAY($D83,2)&gt;5,$D83-(WEEKDAY($D83,2)-5),$D83))</f>
        <v/>
      </c>
      <c r="H83" s="12">
        <f>IF($D83="","",IF($E83="Done","",$D83-TODAY()))</f>
        <v/>
      </c>
      <c r="I83" s="13">
        <f>IF($A83="","",IF(OR($E83="Done",$E83="Not needed"),"",IF($D83="","",IF($D83&lt;TODAY(),"OVERDUE",IF($D83-TODAY()&lt;=7,"Due this week","")))))</f>
        <v/>
      </c>
      <c r="J83" s="8" t="n"/>
      <c r="K83" s="8" t="n"/>
      <c r="L83" s="14">
        <f>IF($A83="","",IF($K83="","",IF(COUNTIFS(Suppliers!$A$5:$A$204,$K83)=0,"Supplier not on the Suppliers tab","")))</f>
        <v/>
      </c>
      <c r="M83" s="8" t="n"/>
      <c r="N83" s="11">
        <f>IF($A83="","",IF(OR($E83="Done",$E83="Not needed"),"",$D83))</f>
        <v/>
      </c>
    </row>
    <row r="84">
      <c r="A84" s="8" t="n"/>
      <c r="B84" s="8" t="n"/>
      <c r="C84" s="9" t="n"/>
      <c r="D84" s="10">
        <f>IF(OR($A84="",$C84=""),"",EventDate-$C84)</f>
        <v/>
      </c>
      <c r="E84" s="8" t="n"/>
      <c r="F84" s="8" t="n"/>
      <c r="G84" s="11">
        <f>IF($D84="","",IF(WEEKDAY($D84,2)&gt;5,$D84-(WEEKDAY($D84,2)-5),$D84))</f>
        <v/>
      </c>
      <c r="H84" s="12">
        <f>IF($D84="","",IF($E84="Done","",$D84-TODAY()))</f>
        <v/>
      </c>
      <c r="I84" s="13">
        <f>IF($A84="","",IF(OR($E84="Done",$E84="Not needed"),"",IF($D84="","",IF($D84&lt;TODAY(),"OVERDUE",IF($D84-TODAY()&lt;=7,"Due this week","")))))</f>
        <v/>
      </c>
      <c r="J84" s="8" t="n"/>
      <c r="K84" s="8" t="n"/>
      <c r="L84" s="14">
        <f>IF($A84="","",IF($K84="","",IF(COUNTIFS(Suppliers!$A$5:$A$204,$K84)=0,"Supplier not on the Suppliers tab","")))</f>
        <v/>
      </c>
      <c r="M84" s="8" t="n"/>
      <c r="N84" s="11">
        <f>IF($A84="","",IF(OR($E84="Done",$E84="Not needed"),"",$D84))</f>
        <v/>
      </c>
    </row>
    <row r="85">
      <c r="A85" s="8" t="n"/>
      <c r="B85" s="8" t="n"/>
      <c r="C85" s="9" t="n"/>
      <c r="D85" s="10">
        <f>IF(OR($A85="",$C85=""),"",EventDate-$C85)</f>
        <v/>
      </c>
      <c r="E85" s="8" t="n"/>
      <c r="F85" s="8" t="n"/>
      <c r="G85" s="11">
        <f>IF($D85="","",IF(WEEKDAY($D85,2)&gt;5,$D85-(WEEKDAY($D85,2)-5),$D85))</f>
        <v/>
      </c>
      <c r="H85" s="12">
        <f>IF($D85="","",IF($E85="Done","",$D85-TODAY()))</f>
        <v/>
      </c>
      <c r="I85" s="13">
        <f>IF($A85="","",IF(OR($E85="Done",$E85="Not needed"),"",IF($D85="","",IF($D85&lt;TODAY(),"OVERDUE",IF($D85-TODAY()&lt;=7,"Due this week","")))))</f>
        <v/>
      </c>
      <c r="J85" s="8" t="n"/>
      <c r="K85" s="8" t="n"/>
      <c r="L85" s="14">
        <f>IF($A85="","",IF($K85="","",IF(COUNTIFS(Suppliers!$A$5:$A$204,$K85)=0,"Supplier not on the Suppliers tab","")))</f>
        <v/>
      </c>
      <c r="M85" s="8" t="n"/>
      <c r="N85" s="11">
        <f>IF($A85="","",IF(OR($E85="Done",$E85="Not needed"),"",$D85))</f>
        <v/>
      </c>
    </row>
    <row r="86">
      <c r="A86" s="8" t="n"/>
      <c r="B86" s="8" t="n"/>
      <c r="C86" s="9" t="n"/>
      <c r="D86" s="10">
        <f>IF(OR($A86="",$C86=""),"",EventDate-$C86)</f>
        <v/>
      </c>
      <c r="E86" s="8" t="n"/>
      <c r="F86" s="8" t="n"/>
      <c r="G86" s="11">
        <f>IF($D86="","",IF(WEEKDAY($D86,2)&gt;5,$D86-(WEEKDAY($D86,2)-5),$D86))</f>
        <v/>
      </c>
      <c r="H86" s="12">
        <f>IF($D86="","",IF($E86="Done","",$D86-TODAY()))</f>
        <v/>
      </c>
      <c r="I86" s="13">
        <f>IF($A86="","",IF(OR($E86="Done",$E86="Not needed"),"",IF($D86="","",IF($D86&lt;TODAY(),"OVERDUE",IF($D86-TODAY()&lt;=7,"Due this week","")))))</f>
        <v/>
      </c>
      <c r="J86" s="8" t="n"/>
      <c r="K86" s="8" t="n"/>
      <c r="L86" s="14">
        <f>IF($A86="","",IF($K86="","",IF(COUNTIFS(Suppliers!$A$5:$A$204,$K86)=0,"Supplier not on the Suppliers tab","")))</f>
        <v/>
      </c>
      <c r="M86" s="8" t="n"/>
      <c r="N86" s="11">
        <f>IF($A86="","",IF(OR($E86="Done",$E86="Not needed"),"",$D86))</f>
        <v/>
      </c>
    </row>
    <row r="87">
      <c r="A87" s="8" t="n"/>
      <c r="B87" s="8" t="n"/>
      <c r="C87" s="9" t="n"/>
      <c r="D87" s="10">
        <f>IF(OR($A87="",$C87=""),"",EventDate-$C87)</f>
        <v/>
      </c>
      <c r="E87" s="8" t="n"/>
      <c r="F87" s="8" t="n"/>
      <c r="G87" s="11">
        <f>IF($D87="","",IF(WEEKDAY($D87,2)&gt;5,$D87-(WEEKDAY($D87,2)-5),$D87))</f>
        <v/>
      </c>
      <c r="H87" s="12">
        <f>IF($D87="","",IF($E87="Done","",$D87-TODAY()))</f>
        <v/>
      </c>
      <c r="I87" s="13">
        <f>IF($A87="","",IF(OR($E87="Done",$E87="Not needed"),"",IF($D87="","",IF($D87&lt;TODAY(),"OVERDUE",IF($D87-TODAY()&lt;=7,"Due this week","")))))</f>
        <v/>
      </c>
      <c r="J87" s="8" t="n"/>
      <c r="K87" s="8" t="n"/>
      <c r="L87" s="14">
        <f>IF($A87="","",IF($K87="","",IF(COUNTIFS(Suppliers!$A$5:$A$204,$K87)=0,"Supplier not on the Suppliers tab","")))</f>
        <v/>
      </c>
      <c r="M87" s="8" t="n"/>
      <c r="N87" s="11">
        <f>IF($A87="","",IF(OR($E87="Done",$E87="Not needed"),"",$D87))</f>
        <v/>
      </c>
    </row>
    <row r="88">
      <c r="A88" s="8" t="n"/>
      <c r="B88" s="8" t="n"/>
      <c r="C88" s="9" t="n"/>
      <c r="D88" s="10">
        <f>IF(OR($A88="",$C88=""),"",EventDate-$C88)</f>
        <v/>
      </c>
      <c r="E88" s="8" t="n"/>
      <c r="F88" s="8" t="n"/>
      <c r="G88" s="11">
        <f>IF($D88="","",IF(WEEKDAY($D88,2)&gt;5,$D88-(WEEKDAY($D88,2)-5),$D88))</f>
        <v/>
      </c>
      <c r="H88" s="12">
        <f>IF($D88="","",IF($E88="Done","",$D88-TODAY()))</f>
        <v/>
      </c>
      <c r="I88" s="13">
        <f>IF($A88="","",IF(OR($E88="Done",$E88="Not needed"),"",IF($D88="","",IF($D88&lt;TODAY(),"OVERDUE",IF($D88-TODAY()&lt;=7,"Due this week","")))))</f>
        <v/>
      </c>
      <c r="J88" s="8" t="n"/>
      <c r="K88" s="8" t="n"/>
      <c r="L88" s="14">
        <f>IF($A88="","",IF($K88="","",IF(COUNTIFS(Suppliers!$A$5:$A$204,$K88)=0,"Supplier not on the Suppliers tab","")))</f>
        <v/>
      </c>
      <c r="M88" s="8" t="n"/>
      <c r="N88" s="11">
        <f>IF($A88="","",IF(OR($E88="Done",$E88="Not needed"),"",$D88))</f>
        <v/>
      </c>
    </row>
    <row r="89">
      <c r="A89" s="8" t="n"/>
      <c r="B89" s="8" t="n"/>
      <c r="C89" s="9" t="n"/>
      <c r="D89" s="10">
        <f>IF(OR($A89="",$C89=""),"",EventDate-$C89)</f>
        <v/>
      </c>
      <c r="E89" s="8" t="n"/>
      <c r="F89" s="8" t="n"/>
      <c r="G89" s="11">
        <f>IF($D89="","",IF(WEEKDAY($D89,2)&gt;5,$D89-(WEEKDAY($D89,2)-5),$D89))</f>
        <v/>
      </c>
      <c r="H89" s="12">
        <f>IF($D89="","",IF($E89="Done","",$D89-TODAY()))</f>
        <v/>
      </c>
      <c r="I89" s="13">
        <f>IF($A89="","",IF(OR($E89="Done",$E89="Not needed"),"",IF($D89="","",IF($D89&lt;TODAY(),"OVERDUE",IF($D89-TODAY()&lt;=7,"Due this week","")))))</f>
        <v/>
      </c>
      <c r="J89" s="8" t="n"/>
      <c r="K89" s="8" t="n"/>
      <c r="L89" s="14">
        <f>IF($A89="","",IF($K89="","",IF(COUNTIFS(Suppliers!$A$5:$A$204,$K89)=0,"Supplier not on the Suppliers tab","")))</f>
        <v/>
      </c>
      <c r="M89" s="8" t="n"/>
      <c r="N89" s="11">
        <f>IF($A89="","",IF(OR($E89="Done",$E89="Not needed"),"",$D89))</f>
        <v/>
      </c>
    </row>
    <row r="90">
      <c r="A90" s="8" t="n"/>
      <c r="B90" s="8" t="n"/>
      <c r="C90" s="9" t="n"/>
      <c r="D90" s="10">
        <f>IF(OR($A90="",$C90=""),"",EventDate-$C90)</f>
        <v/>
      </c>
      <c r="E90" s="8" t="n"/>
      <c r="F90" s="8" t="n"/>
      <c r="G90" s="11">
        <f>IF($D90="","",IF(WEEKDAY($D90,2)&gt;5,$D90-(WEEKDAY($D90,2)-5),$D90))</f>
        <v/>
      </c>
      <c r="H90" s="12">
        <f>IF($D90="","",IF($E90="Done","",$D90-TODAY()))</f>
        <v/>
      </c>
      <c r="I90" s="13">
        <f>IF($A90="","",IF(OR($E90="Done",$E90="Not needed"),"",IF($D90="","",IF($D90&lt;TODAY(),"OVERDUE",IF($D90-TODAY()&lt;=7,"Due this week","")))))</f>
        <v/>
      </c>
      <c r="J90" s="8" t="n"/>
      <c r="K90" s="8" t="n"/>
      <c r="L90" s="14">
        <f>IF($A90="","",IF($K90="","",IF(COUNTIFS(Suppliers!$A$5:$A$204,$K90)=0,"Supplier not on the Suppliers tab","")))</f>
        <v/>
      </c>
      <c r="M90" s="8" t="n"/>
      <c r="N90" s="11">
        <f>IF($A90="","",IF(OR($E90="Done",$E90="Not needed"),"",$D90))</f>
        <v/>
      </c>
    </row>
    <row r="91">
      <c r="A91" s="8" t="n"/>
      <c r="B91" s="8" t="n"/>
      <c r="C91" s="9" t="n"/>
      <c r="D91" s="10">
        <f>IF(OR($A91="",$C91=""),"",EventDate-$C91)</f>
        <v/>
      </c>
      <c r="E91" s="8" t="n"/>
      <c r="F91" s="8" t="n"/>
      <c r="G91" s="11">
        <f>IF($D91="","",IF(WEEKDAY($D91,2)&gt;5,$D91-(WEEKDAY($D91,2)-5),$D91))</f>
        <v/>
      </c>
      <c r="H91" s="12">
        <f>IF($D91="","",IF($E91="Done","",$D91-TODAY()))</f>
        <v/>
      </c>
      <c r="I91" s="13">
        <f>IF($A91="","",IF(OR($E91="Done",$E91="Not needed"),"",IF($D91="","",IF($D91&lt;TODAY(),"OVERDUE",IF($D91-TODAY()&lt;=7,"Due this week","")))))</f>
        <v/>
      </c>
      <c r="J91" s="8" t="n"/>
      <c r="K91" s="8" t="n"/>
      <c r="L91" s="14">
        <f>IF($A91="","",IF($K91="","",IF(COUNTIFS(Suppliers!$A$5:$A$204,$K91)=0,"Supplier not on the Suppliers tab","")))</f>
        <v/>
      </c>
      <c r="M91" s="8" t="n"/>
      <c r="N91" s="11">
        <f>IF($A91="","",IF(OR($E91="Done",$E91="Not needed"),"",$D91))</f>
        <v/>
      </c>
    </row>
    <row r="92">
      <c r="A92" s="8" t="n"/>
      <c r="B92" s="8" t="n"/>
      <c r="C92" s="9" t="n"/>
      <c r="D92" s="10">
        <f>IF(OR($A92="",$C92=""),"",EventDate-$C92)</f>
        <v/>
      </c>
      <c r="E92" s="8" t="n"/>
      <c r="F92" s="8" t="n"/>
      <c r="G92" s="11">
        <f>IF($D92="","",IF(WEEKDAY($D92,2)&gt;5,$D92-(WEEKDAY($D92,2)-5),$D92))</f>
        <v/>
      </c>
      <c r="H92" s="12">
        <f>IF($D92="","",IF($E92="Done","",$D92-TODAY()))</f>
        <v/>
      </c>
      <c r="I92" s="13">
        <f>IF($A92="","",IF(OR($E92="Done",$E92="Not needed"),"",IF($D92="","",IF($D92&lt;TODAY(),"OVERDUE",IF($D92-TODAY()&lt;=7,"Due this week","")))))</f>
        <v/>
      </c>
      <c r="J92" s="8" t="n"/>
      <c r="K92" s="8" t="n"/>
      <c r="L92" s="14">
        <f>IF($A92="","",IF($K92="","",IF(COUNTIFS(Suppliers!$A$5:$A$204,$K92)=0,"Supplier not on the Suppliers tab","")))</f>
        <v/>
      </c>
      <c r="M92" s="8" t="n"/>
      <c r="N92" s="11">
        <f>IF($A92="","",IF(OR($E92="Done",$E92="Not needed"),"",$D92))</f>
        <v/>
      </c>
    </row>
    <row r="93">
      <c r="A93" s="8" t="n"/>
      <c r="B93" s="8" t="n"/>
      <c r="C93" s="9" t="n"/>
      <c r="D93" s="10">
        <f>IF(OR($A93="",$C93=""),"",EventDate-$C93)</f>
        <v/>
      </c>
      <c r="E93" s="8" t="n"/>
      <c r="F93" s="8" t="n"/>
      <c r="G93" s="11">
        <f>IF($D93="","",IF(WEEKDAY($D93,2)&gt;5,$D93-(WEEKDAY($D93,2)-5),$D93))</f>
        <v/>
      </c>
      <c r="H93" s="12">
        <f>IF($D93="","",IF($E93="Done","",$D93-TODAY()))</f>
        <v/>
      </c>
      <c r="I93" s="13">
        <f>IF($A93="","",IF(OR($E93="Done",$E93="Not needed"),"",IF($D93="","",IF($D93&lt;TODAY(),"OVERDUE",IF($D93-TODAY()&lt;=7,"Due this week","")))))</f>
        <v/>
      </c>
      <c r="J93" s="8" t="n"/>
      <c r="K93" s="8" t="n"/>
      <c r="L93" s="14">
        <f>IF($A93="","",IF($K93="","",IF(COUNTIFS(Suppliers!$A$5:$A$204,$K93)=0,"Supplier not on the Suppliers tab","")))</f>
        <v/>
      </c>
      <c r="M93" s="8" t="n"/>
      <c r="N93" s="11">
        <f>IF($A93="","",IF(OR($E93="Done",$E93="Not needed"),"",$D93))</f>
        <v/>
      </c>
    </row>
    <row r="94">
      <c r="A94" s="8" t="n"/>
      <c r="B94" s="8" t="n"/>
      <c r="C94" s="9" t="n"/>
      <c r="D94" s="10">
        <f>IF(OR($A94="",$C94=""),"",EventDate-$C94)</f>
        <v/>
      </c>
      <c r="E94" s="8" t="n"/>
      <c r="F94" s="8" t="n"/>
      <c r="G94" s="11">
        <f>IF($D94="","",IF(WEEKDAY($D94,2)&gt;5,$D94-(WEEKDAY($D94,2)-5),$D94))</f>
        <v/>
      </c>
      <c r="H94" s="12">
        <f>IF($D94="","",IF($E94="Done","",$D94-TODAY()))</f>
        <v/>
      </c>
      <c r="I94" s="13">
        <f>IF($A94="","",IF(OR($E94="Done",$E94="Not needed"),"",IF($D94="","",IF($D94&lt;TODAY(),"OVERDUE",IF($D94-TODAY()&lt;=7,"Due this week","")))))</f>
        <v/>
      </c>
      <c r="J94" s="8" t="n"/>
      <c r="K94" s="8" t="n"/>
      <c r="L94" s="14">
        <f>IF($A94="","",IF($K94="","",IF(COUNTIFS(Suppliers!$A$5:$A$204,$K94)=0,"Supplier not on the Suppliers tab","")))</f>
        <v/>
      </c>
      <c r="M94" s="8" t="n"/>
      <c r="N94" s="11">
        <f>IF($A94="","",IF(OR($E94="Done",$E94="Not needed"),"",$D94))</f>
        <v/>
      </c>
    </row>
    <row r="95">
      <c r="A95" s="8" t="n"/>
      <c r="B95" s="8" t="n"/>
      <c r="C95" s="9" t="n"/>
      <c r="D95" s="10">
        <f>IF(OR($A95="",$C95=""),"",EventDate-$C95)</f>
        <v/>
      </c>
      <c r="E95" s="8" t="n"/>
      <c r="F95" s="8" t="n"/>
      <c r="G95" s="11">
        <f>IF($D95="","",IF(WEEKDAY($D95,2)&gt;5,$D95-(WEEKDAY($D95,2)-5),$D95))</f>
        <v/>
      </c>
      <c r="H95" s="12">
        <f>IF($D95="","",IF($E95="Done","",$D95-TODAY()))</f>
        <v/>
      </c>
      <c r="I95" s="13">
        <f>IF($A95="","",IF(OR($E95="Done",$E95="Not needed"),"",IF($D95="","",IF($D95&lt;TODAY(),"OVERDUE",IF($D95-TODAY()&lt;=7,"Due this week","")))))</f>
        <v/>
      </c>
      <c r="J95" s="8" t="n"/>
      <c r="K95" s="8" t="n"/>
      <c r="L95" s="14">
        <f>IF($A95="","",IF($K95="","",IF(COUNTIFS(Suppliers!$A$5:$A$204,$K95)=0,"Supplier not on the Suppliers tab","")))</f>
        <v/>
      </c>
      <c r="M95" s="8" t="n"/>
      <c r="N95" s="11">
        <f>IF($A95="","",IF(OR($E95="Done",$E95="Not needed"),"",$D95))</f>
        <v/>
      </c>
    </row>
    <row r="96">
      <c r="A96" s="8" t="n"/>
      <c r="B96" s="8" t="n"/>
      <c r="C96" s="9" t="n"/>
      <c r="D96" s="10">
        <f>IF(OR($A96="",$C96=""),"",EventDate-$C96)</f>
        <v/>
      </c>
      <c r="E96" s="8" t="n"/>
      <c r="F96" s="8" t="n"/>
      <c r="G96" s="11">
        <f>IF($D96="","",IF(WEEKDAY($D96,2)&gt;5,$D96-(WEEKDAY($D96,2)-5),$D96))</f>
        <v/>
      </c>
      <c r="H96" s="12">
        <f>IF($D96="","",IF($E96="Done","",$D96-TODAY()))</f>
        <v/>
      </c>
      <c r="I96" s="13">
        <f>IF($A96="","",IF(OR($E96="Done",$E96="Not needed"),"",IF($D96="","",IF($D96&lt;TODAY(),"OVERDUE",IF($D96-TODAY()&lt;=7,"Due this week","")))))</f>
        <v/>
      </c>
      <c r="J96" s="8" t="n"/>
      <c r="K96" s="8" t="n"/>
      <c r="L96" s="14">
        <f>IF($A96="","",IF($K96="","",IF(COUNTIFS(Suppliers!$A$5:$A$204,$K96)=0,"Supplier not on the Suppliers tab","")))</f>
        <v/>
      </c>
      <c r="M96" s="8" t="n"/>
      <c r="N96" s="11">
        <f>IF($A96="","",IF(OR($E96="Done",$E96="Not needed"),"",$D96))</f>
        <v/>
      </c>
    </row>
    <row r="97">
      <c r="A97" s="8" t="n"/>
      <c r="B97" s="8" t="n"/>
      <c r="C97" s="9" t="n"/>
      <c r="D97" s="10">
        <f>IF(OR($A97="",$C97=""),"",EventDate-$C97)</f>
        <v/>
      </c>
      <c r="E97" s="8" t="n"/>
      <c r="F97" s="8" t="n"/>
      <c r="G97" s="11">
        <f>IF($D97="","",IF(WEEKDAY($D97,2)&gt;5,$D97-(WEEKDAY($D97,2)-5),$D97))</f>
        <v/>
      </c>
      <c r="H97" s="12">
        <f>IF($D97="","",IF($E97="Done","",$D97-TODAY()))</f>
        <v/>
      </c>
      <c r="I97" s="13">
        <f>IF($A97="","",IF(OR($E97="Done",$E97="Not needed"),"",IF($D97="","",IF($D97&lt;TODAY(),"OVERDUE",IF($D97-TODAY()&lt;=7,"Due this week","")))))</f>
        <v/>
      </c>
      <c r="J97" s="8" t="n"/>
      <c r="K97" s="8" t="n"/>
      <c r="L97" s="14">
        <f>IF($A97="","",IF($K97="","",IF(COUNTIFS(Suppliers!$A$5:$A$204,$K97)=0,"Supplier not on the Suppliers tab","")))</f>
        <v/>
      </c>
      <c r="M97" s="8" t="n"/>
      <c r="N97" s="11">
        <f>IF($A97="","",IF(OR($E97="Done",$E97="Not needed"),"",$D97))</f>
        <v/>
      </c>
    </row>
    <row r="98">
      <c r="A98" s="8" t="n"/>
      <c r="B98" s="8" t="n"/>
      <c r="C98" s="9" t="n"/>
      <c r="D98" s="10">
        <f>IF(OR($A98="",$C98=""),"",EventDate-$C98)</f>
        <v/>
      </c>
      <c r="E98" s="8" t="n"/>
      <c r="F98" s="8" t="n"/>
      <c r="G98" s="11">
        <f>IF($D98="","",IF(WEEKDAY($D98,2)&gt;5,$D98-(WEEKDAY($D98,2)-5),$D98))</f>
        <v/>
      </c>
      <c r="H98" s="12">
        <f>IF($D98="","",IF($E98="Done","",$D98-TODAY()))</f>
        <v/>
      </c>
      <c r="I98" s="13">
        <f>IF($A98="","",IF(OR($E98="Done",$E98="Not needed"),"",IF($D98="","",IF($D98&lt;TODAY(),"OVERDUE",IF($D98-TODAY()&lt;=7,"Due this week","")))))</f>
        <v/>
      </c>
      <c r="J98" s="8" t="n"/>
      <c r="K98" s="8" t="n"/>
      <c r="L98" s="14">
        <f>IF($A98="","",IF($K98="","",IF(COUNTIFS(Suppliers!$A$5:$A$204,$K98)=0,"Supplier not on the Suppliers tab","")))</f>
        <v/>
      </c>
      <c r="M98" s="8" t="n"/>
      <c r="N98" s="11">
        <f>IF($A98="","",IF(OR($E98="Done",$E98="Not needed"),"",$D98))</f>
        <v/>
      </c>
    </row>
    <row r="99">
      <c r="A99" s="8" t="n"/>
      <c r="B99" s="8" t="n"/>
      <c r="C99" s="9" t="n"/>
      <c r="D99" s="10">
        <f>IF(OR($A99="",$C99=""),"",EventDate-$C99)</f>
        <v/>
      </c>
      <c r="E99" s="8" t="n"/>
      <c r="F99" s="8" t="n"/>
      <c r="G99" s="11">
        <f>IF($D99="","",IF(WEEKDAY($D99,2)&gt;5,$D99-(WEEKDAY($D99,2)-5),$D99))</f>
        <v/>
      </c>
      <c r="H99" s="12">
        <f>IF($D99="","",IF($E99="Done","",$D99-TODAY()))</f>
        <v/>
      </c>
      <c r="I99" s="13">
        <f>IF($A99="","",IF(OR($E99="Done",$E99="Not needed"),"",IF($D99="","",IF($D99&lt;TODAY(),"OVERDUE",IF($D99-TODAY()&lt;=7,"Due this week","")))))</f>
        <v/>
      </c>
      <c r="J99" s="8" t="n"/>
      <c r="K99" s="8" t="n"/>
      <c r="L99" s="14">
        <f>IF($A99="","",IF($K99="","",IF(COUNTIFS(Suppliers!$A$5:$A$204,$K99)=0,"Supplier not on the Suppliers tab","")))</f>
        <v/>
      </c>
      <c r="M99" s="8" t="n"/>
      <c r="N99" s="11">
        <f>IF($A99="","",IF(OR($E99="Done",$E99="Not needed"),"",$D99))</f>
        <v/>
      </c>
    </row>
    <row r="100">
      <c r="A100" s="8" t="n"/>
      <c r="B100" s="8" t="n"/>
      <c r="C100" s="9" t="n"/>
      <c r="D100" s="10">
        <f>IF(OR($A100="",$C100=""),"",EventDate-$C100)</f>
        <v/>
      </c>
      <c r="E100" s="8" t="n"/>
      <c r="F100" s="8" t="n"/>
      <c r="G100" s="11">
        <f>IF($D100="","",IF(WEEKDAY($D100,2)&gt;5,$D100-(WEEKDAY($D100,2)-5),$D100))</f>
        <v/>
      </c>
      <c r="H100" s="12">
        <f>IF($D100="","",IF($E100="Done","",$D100-TODAY()))</f>
        <v/>
      </c>
      <c r="I100" s="13">
        <f>IF($A100="","",IF(OR($E100="Done",$E100="Not needed"),"",IF($D100="","",IF($D100&lt;TODAY(),"OVERDUE",IF($D100-TODAY()&lt;=7,"Due this week","")))))</f>
        <v/>
      </c>
      <c r="J100" s="8" t="n"/>
      <c r="K100" s="8" t="n"/>
      <c r="L100" s="14">
        <f>IF($A100="","",IF($K100="","",IF(COUNTIFS(Suppliers!$A$5:$A$204,$K100)=0,"Supplier not on the Suppliers tab","")))</f>
        <v/>
      </c>
      <c r="M100" s="8" t="n"/>
      <c r="N100" s="11">
        <f>IF($A100="","",IF(OR($E100="Done",$E100="Not needed"),"",$D100))</f>
        <v/>
      </c>
    </row>
    <row r="101">
      <c r="A101" s="8" t="n"/>
      <c r="B101" s="8" t="n"/>
      <c r="C101" s="9" t="n"/>
      <c r="D101" s="10">
        <f>IF(OR($A101="",$C101=""),"",EventDate-$C101)</f>
        <v/>
      </c>
      <c r="E101" s="8" t="n"/>
      <c r="F101" s="8" t="n"/>
      <c r="G101" s="11">
        <f>IF($D101="","",IF(WEEKDAY($D101,2)&gt;5,$D101-(WEEKDAY($D101,2)-5),$D101))</f>
        <v/>
      </c>
      <c r="H101" s="12">
        <f>IF($D101="","",IF($E101="Done","",$D101-TODAY()))</f>
        <v/>
      </c>
      <c r="I101" s="13">
        <f>IF($A101="","",IF(OR($E101="Done",$E101="Not needed"),"",IF($D101="","",IF($D101&lt;TODAY(),"OVERDUE",IF($D101-TODAY()&lt;=7,"Due this week","")))))</f>
        <v/>
      </c>
      <c r="J101" s="8" t="n"/>
      <c r="K101" s="8" t="n"/>
      <c r="L101" s="14">
        <f>IF($A101="","",IF($K101="","",IF(COUNTIFS(Suppliers!$A$5:$A$204,$K101)=0,"Supplier not on the Suppliers tab","")))</f>
        <v/>
      </c>
      <c r="M101" s="8" t="n"/>
      <c r="N101" s="11">
        <f>IF($A101="","",IF(OR($E101="Done",$E101="Not needed"),"",$D101))</f>
        <v/>
      </c>
    </row>
    <row r="102">
      <c r="A102" s="8" t="n"/>
      <c r="B102" s="8" t="n"/>
      <c r="C102" s="9" t="n"/>
      <c r="D102" s="10">
        <f>IF(OR($A102="",$C102=""),"",EventDate-$C102)</f>
        <v/>
      </c>
      <c r="E102" s="8" t="n"/>
      <c r="F102" s="8" t="n"/>
      <c r="G102" s="11">
        <f>IF($D102="","",IF(WEEKDAY($D102,2)&gt;5,$D102-(WEEKDAY($D102,2)-5),$D102))</f>
        <v/>
      </c>
      <c r="H102" s="12">
        <f>IF($D102="","",IF($E102="Done","",$D102-TODAY()))</f>
        <v/>
      </c>
      <c r="I102" s="13">
        <f>IF($A102="","",IF(OR($E102="Done",$E102="Not needed"),"",IF($D102="","",IF($D102&lt;TODAY(),"OVERDUE",IF($D102-TODAY()&lt;=7,"Due this week","")))))</f>
        <v/>
      </c>
      <c r="J102" s="8" t="n"/>
      <c r="K102" s="8" t="n"/>
      <c r="L102" s="14">
        <f>IF($A102="","",IF($K102="","",IF(COUNTIFS(Suppliers!$A$5:$A$204,$K102)=0,"Supplier not on the Suppliers tab","")))</f>
        <v/>
      </c>
      <c r="M102" s="8" t="n"/>
      <c r="N102" s="11">
        <f>IF($A102="","",IF(OR($E102="Done",$E102="Not needed"),"",$D102))</f>
        <v/>
      </c>
    </row>
    <row r="103">
      <c r="A103" s="8" t="n"/>
      <c r="B103" s="8" t="n"/>
      <c r="C103" s="9" t="n"/>
      <c r="D103" s="10">
        <f>IF(OR($A103="",$C103=""),"",EventDate-$C103)</f>
        <v/>
      </c>
      <c r="E103" s="8" t="n"/>
      <c r="F103" s="8" t="n"/>
      <c r="G103" s="11">
        <f>IF($D103="","",IF(WEEKDAY($D103,2)&gt;5,$D103-(WEEKDAY($D103,2)-5),$D103))</f>
        <v/>
      </c>
      <c r="H103" s="12">
        <f>IF($D103="","",IF($E103="Done","",$D103-TODAY()))</f>
        <v/>
      </c>
      <c r="I103" s="13">
        <f>IF($A103="","",IF(OR($E103="Done",$E103="Not needed"),"",IF($D103="","",IF($D103&lt;TODAY(),"OVERDUE",IF($D103-TODAY()&lt;=7,"Due this week","")))))</f>
        <v/>
      </c>
      <c r="J103" s="8" t="n"/>
      <c r="K103" s="8" t="n"/>
      <c r="L103" s="14">
        <f>IF($A103="","",IF($K103="","",IF(COUNTIFS(Suppliers!$A$5:$A$204,$K103)=0,"Supplier not on the Suppliers tab","")))</f>
        <v/>
      </c>
      <c r="M103" s="8" t="n"/>
      <c r="N103" s="11">
        <f>IF($A103="","",IF(OR($E103="Done",$E103="Not needed"),"",$D103))</f>
        <v/>
      </c>
    </row>
    <row r="104">
      <c r="A104" s="8" t="n"/>
      <c r="B104" s="8" t="n"/>
      <c r="C104" s="9" t="n"/>
      <c r="D104" s="10">
        <f>IF(OR($A104="",$C104=""),"",EventDate-$C104)</f>
        <v/>
      </c>
      <c r="E104" s="8" t="n"/>
      <c r="F104" s="8" t="n"/>
      <c r="G104" s="11">
        <f>IF($D104="","",IF(WEEKDAY($D104,2)&gt;5,$D104-(WEEKDAY($D104,2)-5),$D104))</f>
        <v/>
      </c>
      <c r="H104" s="12">
        <f>IF($D104="","",IF($E104="Done","",$D104-TODAY()))</f>
        <v/>
      </c>
      <c r="I104" s="13">
        <f>IF($A104="","",IF(OR($E104="Done",$E104="Not needed"),"",IF($D104="","",IF($D104&lt;TODAY(),"OVERDUE",IF($D104-TODAY()&lt;=7,"Due this week","")))))</f>
        <v/>
      </c>
      <c r="J104" s="8" t="n"/>
      <c r="K104" s="8" t="n"/>
      <c r="L104" s="14">
        <f>IF($A104="","",IF($K104="","",IF(COUNTIFS(Suppliers!$A$5:$A$204,$K104)=0,"Supplier not on the Suppliers tab","")))</f>
        <v/>
      </c>
      <c r="M104" s="8" t="n"/>
      <c r="N104" s="11">
        <f>IF($A104="","",IF(OR($E104="Done",$E104="Not needed"),"",$D104))</f>
        <v/>
      </c>
    </row>
    <row r="105">
      <c r="A105" s="8" t="n"/>
      <c r="B105" s="8" t="n"/>
      <c r="C105" s="9" t="n"/>
      <c r="D105" s="10">
        <f>IF(OR($A105="",$C105=""),"",EventDate-$C105)</f>
        <v/>
      </c>
      <c r="E105" s="8" t="n"/>
      <c r="F105" s="8" t="n"/>
      <c r="G105" s="11">
        <f>IF($D105="","",IF(WEEKDAY($D105,2)&gt;5,$D105-(WEEKDAY($D105,2)-5),$D105))</f>
        <v/>
      </c>
      <c r="H105" s="12">
        <f>IF($D105="","",IF($E105="Done","",$D105-TODAY()))</f>
        <v/>
      </c>
      <c r="I105" s="13">
        <f>IF($A105="","",IF(OR($E105="Done",$E105="Not needed"),"",IF($D105="","",IF($D105&lt;TODAY(),"OVERDUE",IF($D105-TODAY()&lt;=7,"Due this week","")))))</f>
        <v/>
      </c>
      <c r="J105" s="8" t="n"/>
      <c r="K105" s="8" t="n"/>
      <c r="L105" s="14">
        <f>IF($A105="","",IF($K105="","",IF(COUNTIFS(Suppliers!$A$5:$A$204,$K105)=0,"Supplier not on the Suppliers tab","")))</f>
        <v/>
      </c>
      <c r="M105" s="8" t="n"/>
      <c r="N105" s="11">
        <f>IF($A105="","",IF(OR($E105="Done",$E105="Not needed"),"",$D105))</f>
        <v/>
      </c>
    </row>
    <row r="106">
      <c r="A106" s="8" t="n"/>
      <c r="B106" s="8" t="n"/>
      <c r="C106" s="9" t="n"/>
      <c r="D106" s="10">
        <f>IF(OR($A106="",$C106=""),"",EventDate-$C106)</f>
        <v/>
      </c>
      <c r="E106" s="8" t="n"/>
      <c r="F106" s="8" t="n"/>
      <c r="G106" s="11">
        <f>IF($D106="","",IF(WEEKDAY($D106,2)&gt;5,$D106-(WEEKDAY($D106,2)-5),$D106))</f>
        <v/>
      </c>
      <c r="H106" s="12">
        <f>IF($D106="","",IF($E106="Done","",$D106-TODAY()))</f>
        <v/>
      </c>
      <c r="I106" s="13">
        <f>IF($A106="","",IF(OR($E106="Done",$E106="Not needed"),"",IF($D106="","",IF($D106&lt;TODAY(),"OVERDUE",IF($D106-TODAY()&lt;=7,"Due this week","")))))</f>
        <v/>
      </c>
      <c r="J106" s="8" t="n"/>
      <c r="K106" s="8" t="n"/>
      <c r="L106" s="14">
        <f>IF($A106="","",IF($K106="","",IF(COUNTIFS(Suppliers!$A$5:$A$204,$K106)=0,"Supplier not on the Suppliers tab","")))</f>
        <v/>
      </c>
      <c r="M106" s="8" t="n"/>
      <c r="N106" s="11">
        <f>IF($A106="","",IF(OR($E106="Done",$E106="Not needed"),"",$D106))</f>
        <v/>
      </c>
    </row>
    <row r="107">
      <c r="A107" s="8" t="n"/>
      <c r="B107" s="8" t="n"/>
      <c r="C107" s="9" t="n"/>
      <c r="D107" s="10">
        <f>IF(OR($A107="",$C107=""),"",EventDate-$C107)</f>
        <v/>
      </c>
      <c r="E107" s="8" t="n"/>
      <c r="F107" s="8" t="n"/>
      <c r="G107" s="11">
        <f>IF($D107="","",IF(WEEKDAY($D107,2)&gt;5,$D107-(WEEKDAY($D107,2)-5),$D107))</f>
        <v/>
      </c>
      <c r="H107" s="12">
        <f>IF($D107="","",IF($E107="Done","",$D107-TODAY()))</f>
        <v/>
      </c>
      <c r="I107" s="13">
        <f>IF($A107="","",IF(OR($E107="Done",$E107="Not needed"),"",IF($D107="","",IF($D107&lt;TODAY(),"OVERDUE",IF($D107-TODAY()&lt;=7,"Due this week","")))))</f>
        <v/>
      </c>
      <c r="J107" s="8" t="n"/>
      <c r="K107" s="8" t="n"/>
      <c r="L107" s="14">
        <f>IF($A107="","",IF($K107="","",IF(COUNTIFS(Suppliers!$A$5:$A$204,$K107)=0,"Supplier not on the Suppliers tab","")))</f>
        <v/>
      </c>
      <c r="M107" s="8" t="n"/>
      <c r="N107" s="11">
        <f>IF($A107="","",IF(OR($E107="Done",$E107="Not needed"),"",$D107))</f>
        <v/>
      </c>
    </row>
    <row r="108">
      <c r="A108" s="8" t="n"/>
      <c r="B108" s="8" t="n"/>
      <c r="C108" s="9" t="n"/>
      <c r="D108" s="10">
        <f>IF(OR($A108="",$C108=""),"",EventDate-$C108)</f>
        <v/>
      </c>
      <c r="E108" s="8" t="n"/>
      <c r="F108" s="8" t="n"/>
      <c r="G108" s="11">
        <f>IF($D108="","",IF(WEEKDAY($D108,2)&gt;5,$D108-(WEEKDAY($D108,2)-5),$D108))</f>
        <v/>
      </c>
      <c r="H108" s="12">
        <f>IF($D108="","",IF($E108="Done","",$D108-TODAY()))</f>
        <v/>
      </c>
      <c r="I108" s="13">
        <f>IF($A108="","",IF(OR($E108="Done",$E108="Not needed"),"",IF($D108="","",IF($D108&lt;TODAY(),"OVERDUE",IF($D108-TODAY()&lt;=7,"Due this week","")))))</f>
        <v/>
      </c>
      <c r="J108" s="8" t="n"/>
      <c r="K108" s="8" t="n"/>
      <c r="L108" s="14">
        <f>IF($A108="","",IF($K108="","",IF(COUNTIFS(Suppliers!$A$5:$A$204,$K108)=0,"Supplier not on the Suppliers tab","")))</f>
        <v/>
      </c>
      <c r="M108" s="8" t="n"/>
      <c r="N108" s="11">
        <f>IF($A108="","",IF(OR($E108="Done",$E108="Not needed"),"",$D108))</f>
        <v/>
      </c>
    </row>
    <row r="109">
      <c r="A109" s="8" t="n"/>
      <c r="B109" s="8" t="n"/>
      <c r="C109" s="9" t="n"/>
      <c r="D109" s="10">
        <f>IF(OR($A109="",$C109=""),"",EventDate-$C109)</f>
        <v/>
      </c>
      <c r="E109" s="8" t="n"/>
      <c r="F109" s="8" t="n"/>
      <c r="G109" s="11">
        <f>IF($D109="","",IF(WEEKDAY($D109,2)&gt;5,$D109-(WEEKDAY($D109,2)-5),$D109))</f>
        <v/>
      </c>
      <c r="H109" s="12">
        <f>IF($D109="","",IF($E109="Done","",$D109-TODAY()))</f>
        <v/>
      </c>
      <c r="I109" s="13">
        <f>IF($A109="","",IF(OR($E109="Done",$E109="Not needed"),"",IF($D109="","",IF($D109&lt;TODAY(),"OVERDUE",IF($D109-TODAY()&lt;=7,"Due this week","")))))</f>
        <v/>
      </c>
      <c r="J109" s="8" t="n"/>
      <c r="K109" s="8" t="n"/>
      <c r="L109" s="14">
        <f>IF($A109="","",IF($K109="","",IF(COUNTIFS(Suppliers!$A$5:$A$204,$K109)=0,"Supplier not on the Suppliers tab","")))</f>
        <v/>
      </c>
      <c r="M109" s="8" t="n"/>
      <c r="N109" s="11">
        <f>IF($A109="","",IF(OR($E109="Done",$E109="Not needed"),"",$D109))</f>
        <v/>
      </c>
    </row>
    <row r="110">
      <c r="A110" s="8" t="n"/>
      <c r="B110" s="8" t="n"/>
      <c r="C110" s="9" t="n"/>
      <c r="D110" s="10">
        <f>IF(OR($A110="",$C110=""),"",EventDate-$C110)</f>
        <v/>
      </c>
      <c r="E110" s="8" t="n"/>
      <c r="F110" s="8" t="n"/>
      <c r="G110" s="11">
        <f>IF($D110="","",IF(WEEKDAY($D110,2)&gt;5,$D110-(WEEKDAY($D110,2)-5),$D110))</f>
        <v/>
      </c>
      <c r="H110" s="12">
        <f>IF($D110="","",IF($E110="Done","",$D110-TODAY()))</f>
        <v/>
      </c>
      <c r="I110" s="13">
        <f>IF($A110="","",IF(OR($E110="Done",$E110="Not needed"),"",IF($D110="","",IF($D110&lt;TODAY(),"OVERDUE",IF($D110-TODAY()&lt;=7,"Due this week","")))))</f>
        <v/>
      </c>
      <c r="J110" s="8" t="n"/>
      <c r="K110" s="8" t="n"/>
      <c r="L110" s="14">
        <f>IF($A110="","",IF($K110="","",IF(COUNTIFS(Suppliers!$A$5:$A$204,$K110)=0,"Supplier not on the Suppliers tab","")))</f>
        <v/>
      </c>
      <c r="M110" s="8" t="n"/>
      <c r="N110" s="11">
        <f>IF($A110="","",IF(OR($E110="Done",$E110="Not needed"),"",$D110))</f>
        <v/>
      </c>
    </row>
    <row r="111">
      <c r="A111" s="8" t="n"/>
      <c r="B111" s="8" t="n"/>
      <c r="C111" s="9" t="n"/>
      <c r="D111" s="10">
        <f>IF(OR($A111="",$C111=""),"",EventDate-$C111)</f>
        <v/>
      </c>
      <c r="E111" s="8" t="n"/>
      <c r="F111" s="8" t="n"/>
      <c r="G111" s="11">
        <f>IF($D111="","",IF(WEEKDAY($D111,2)&gt;5,$D111-(WEEKDAY($D111,2)-5),$D111))</f>
        <v/>
      </c>
      <c r="H111" s="12">
        <f>IF($D111="","",IF($E111="Done","",$D111-TODAY()))</f>
        <v/>
      </c>
      <c r="I111" s="13">
        <f>IF($A111="","",IF(OR($E111="Done",$E111="Not needed"),"",IF($D111="","",IF($D111&lt;TODAY(),"OVERDUE",IF($D111-TODAY()&lt;=7,"Due this week","")))))</f>
        <v/>
      </c>
      <c r="J111" s="8" t="n"/>
      <c r="K111" s="8" t="n"/>
      <c r="L111" s="14">
        <f>IF($A111="","",IF($K111="","",IF(COUNTIFS(Suppliers!$A$5:$A$204,$K111)=0,"Supplier not on the Suppliers tab","")))</f>
        <v/>
      </c>
      <c r="M111" s="8" t="n"/>
      <c r="N111" s="11">
        <f>IF($A111="","",IF(OR($E111="Done",$E111="Not needed"),"",$D111))</f>
        <v/>
      </c>
    </row>
    <row r="112">
      <c r="A112" s="8" t="n"/>
      <c r="B112" s="8" t="n"/>
      <c r="C112" s="9" t="n"/>
      <c r="D112" s="10">
        <f>IF(OR($A112="",$C112=""),"",EventDate-$C112)</f>
        <v/>
      </c>
      <c r="E112" s="8" t="n"/>
      <c r="F112" s="8" t="n"/>
      <c r="G112" s="11">
        <f>IF($D112="","",IF(WEEKDAY($D112,2)&gt;5,$D112-(WEEKDAY($D112,2)-5),$D112))</f>
        <v/>
      </c>
      <c r="H112" s="12">
        <f>IF($D112="","",IF($E112="Done","",$D112-TODAY()))</f>
        <v/>
      </c>
      <c r="I112" s="13">
        <f>IF($A112="","",IF(OR($E112="Done",$E112="Not needed"),"",IF($D112="","",IF($D112&lt;TODAY(),"OVERDUE",IF($D112-TODAY()&lt;=7,"Due this week","")))))</f>
        <v/>
      </c>
      <c r="J112" s="8" t="n"/>
      <c r="K112" s="8" t="n"/>
      <c r="L112" s="14">
        <f>IF($A112="","",IF($K112="","",IF(COUNTIFS(Suppliers!$A$5:$A$204,$K112)=0,"Supplier not on the Suppliers tab","")))</f>
        <v/>
      </c>
      <c r="M112" s="8" t="n"/>
      <c r="N112" s="11">
        <f>IF($A112="","",IF(OR($E112="Done",$E112="Not needed"),"",$D112))</f>
        <v/>
      </c>
    </row>
    <row r="113">
      <c r="A113" s="8" t="n"/>
      <c r="B113" s="8" t="n"/>
      <c r="C113" s="9" t="n"/>
      <c r="D113" s="10">
        <f>IF(OR($A113="",$C113=""),"",EventDate-$C113)</f>
        <v/>
      </c>
      <c r="E113" s="8" t="n"/>
      <c r="F113" s="8" t="n"/>
      <c r="G113" s="11">
        <f>IF($D113="","",IF(WEEKDAY($D113,2)&gt;5,$D113-(WEEKDAY($D113,2)-5),$D113))</f>
        <v/>
      </c>
      <c r="H113" s="12">
        <f>IF($D113="","",IF($E113="Done","",$D113-TODAY()))</f>
        <v/>
      </c>
      <c r="I113" s="13">
        <f>IF($A113="","",IF(OR($E113="Done",$E113="Not needed"),"",IF($D113="","",IF($D113&lt;TODAY(),"OVERDUE",IF($D113-TODAY()&lt;=7,"Due this week","")))))</f>
        <v/>
      </c>
      <c r="J113" s="8" t="n"/>
      <c r="K113" s="8" t="n"/>
      <c r="L113" s="14">
        <f>IF($A113="","",IF($K113="","",IF(COUNTIFS(Suppliers!$A$5:$A$204,$K113)=0,"Supplier not on the Suppliers tab","")))</f>
        <v/>
      </c>
      <c r="M113" s="8" t="n"/>
      <c r="N113" s="11">
        <f>IF($A113="","",IF(OR($E113="Done",$E113="Not needed"),"",$D113))</f>
        <v/>
      </c>
    </row>
    <row r="114">
      <c r="A114" s="8" t="n"/>
      <c r="B114" s="8" t="n"/>
      <c r="C114" s="9" t="n"/>
      <c r="D114" s="10">
        <f>IF(OR($A114="",$C114=""),"",EventDate-$C114)</f>
        <v/>
      </c>
      <c r="E114" s="8" t="n"/>
      <c r="F114" s="8" t="n"/>
      <c r="G114" s="11">
        <f>IF($D114="","",IF(WEEKDAY($D114,2)&gt;5,$D114-(WEEKDAY($D114,2)-5),$D114))</f>
        <v/>
      </c>
      <c r="H114" s="12">
        <f>IF($D114="","",IF($E114="Done","",$D114-TODAY()))</f>
        <v/>
      </c>
      <c r="I114" s="13">
        <f>IF($A114="","",IF(OR($E114="Done",$E114="Not needed"),"",IF($D114="","",IF($D114&lt;TODAY(),"OVERDUE",IF($D114-TODAY()&lt;=7,"Due this week","")))))</f>
        <v/>
      </c>
      <c r="J114" s="8" t="n"/>
      <c r="K114" s="8" t="n"/>
      <c r="L114" s="14">
        <f>IF($A114="","",IF($K114="","",IF(COUNTIFS(Suppliers!$A$5:$A$204,$K114)=0,"Supplier not on the Suppliers tab","")))</f>
        <v/>
      </c>
      <c r="M114" s="8" t="n"/>
      <c r="N114" s="11">
        <f>IF($A114="","",IF(OR($E114="Done",$E114="Not needed"),"",$D114))</f>
        <v/>
      </c>
    </row>
    <row r="115">
      <c r="A115" s="8" t="n"/>
      <c r="B115" s="8" t="n"/>
      <c r="C115" s="9" t="n"/>
      <c r="D115" s="10">
        <f>IF(OR($A115="",$C115=""),"",EventDate-$C115)</f>
        <v/>
      </c>
      <c r="E115" s="8" t="n"/>
      <c r="F115" s="8" t="n"/>
      <c r="G115" s="11">
        <f>IF($D115="","",IF(WEEKDAY($D115,2)&gt;5,$D115-(WEEKDAY($D115,2)-5),$D115))</f>
        <v/>
      </c>
      <c r="H115" s="12">
        <f>IF($D115="","",IF($E115="Done","",$D115-TODAY()))</f>
        <v/>
      </c>
      <c r="I115" s="13">
        <f>IF($A115="","",IF(OR($E115="Done",$E115="Not needed"),"",IF($D115="","",IF($D115&lt;TODAY(),"OVERDUE",IF($D115-TODAY()&lt;=7,"Due this week","")))))</f>
        <v/>
      </c>
      <c r="J115" s="8" t="n"/>
      <c r="K115" s="8" t="n"/>
      <c r="L115" s="14">
        <f>IF($A115="","",IF($K115="","",IF(COUNTIFS(Suppliers!$A$5:$A$204,$K115)=0,"Supplier not on the Suppliers tab","")))</f>
        <v/>
      </c>
      <c r="M115" s="8" t="n"/>
      <c r="N115" s="11">
        <f>IF($A115="","",IF(OR($E115="Done",$E115="Not needed"),"",$D115))</f>
        <v/>
      </c>
    </row>
    <row r="116">
      <c r="A116" s="8" t="n"/>
      <c r="B116" s="8" t="n"/>
      <c r="C116" s="9" t="n"/>
      <c r="D116" s="10">
        <f>IF(OR($A116="",$C116=""),"",EventDate-$C116)</f>
        <v/>
      </c>
      <c r="E116" s="8" t="n"/>
      <c r="F116" s="8" t="n"/>
      <c r="G116" s="11">
        <f>IF($D116="","",IF(WEEKDAY($D116,2)&gt;5,$D116-(WEEKDAY($D116,2)-5),$D116))</f>
        <v/>
      </c>
      <c r="H116" s="12">
        <f>IF($D116="","",IF($E116="Done","",$D116-TODAY()))</f>
        <v/>
      </c>
      <c r="I116" s="13">
        <f>IF($A116="","",IF(OR($E116="Done",$E116="Not needed"),"",IF($D116="","",IF($D116&lt;TODAY(),"OVERDUE",IF($D116-TODAY()&lt;=7,"Due this week","")))))</f>
        <v/>
      </c>
      <c r="J116" s="8" t="n"/>
      <c r="K116" s="8" t="n"/>
      <c r="L116" s="14">
        <f>IF($A116="","",IF($K116="","",IF(COUNTIFS(Suppliers!$A$5:$A$204,$K116)=0,"Supplier not on the Suppliers tab","")))</f>
        <v/>
      </c>
      <c r="M116" s="8" t="n"/>
      <c r="N116" s="11">
        <f>IF($A116="","",IF(OR($E116="Done",$E116="Not needed"),"",$D116))</f>
        <v/>
      </c>
    </row>
    <row r="117">
      <c r="A117" s="8" t="n"/>
      <c r="B117" s="8" t="n"/>
      <c r="C117" s="9" t="n"/>
      <c r="D117" s="10">
        <f>IF(OR($A117="",$C117=""),"",EventDate-$C117)</f>
        <v/>
      </c>
      <c r="E117" s="8" t="n"/>
      <c r="F117" s="8" t="n"/>
      <c r="G117" s="11">
        <f>IF($D117="","",IF(WEEKDAY($D117,2)&gt;5,$D117-(WEEKDAY($D117,2)-5),$D117))</f>
        <v/>
      </c>
      <c r="H117" s="12">
        <f>IF($D117="","",IF($E117="Done","",$D117-TODAY()))</f>
        <v/>
      </c>
      <c r="I117" s="13">
        <f>IF($A117="","",IF(OR($E117="Done",$E117="Not needed"),"",IF($D117="","",IF($D117&lt;TODAY(),"OVERDUE",IF($D117-TODAY()&lt;=7,"Due this week","")))))</f>
        <v/>
      </c>
      <c r="J117" s="8" t="n"/>
      <c r="K117" s="8" t="n"/>
      <c r="L117" s="14">
        <f>IF($A117="","",IF($K117="","",IF(COUNTIFS(Suppliers!$A$5:$A$204,$K117)=0,"Supplier not on the Suppliers tab","")))</f>
        <v/>
      </c>
      <c r="M117" s="8" t="n"/>
      <c r="N117" s="11">
        <f>IF($A117="","",IF(OR($E117="Done",$E117="Not needed"),"",$D117))</f>
        <v/>
      </c>
    </row>
    <row r="118">
      <c r="A118" s="8" t="n"/>
      <c r="B118" s="8" t="n"/>
      <c r="C118" s="9" t="n"/>
      <c r="D118" s="10">
        <f>IF(OR($A118="",$C118=""),"",EventDate-$C118)</f>
        <v/>
      </c>
      <c r="E118" s="8" t="n"/>
      <c r="F118" s="8" t="n"/>
      <c r="G118" s="11">
        <f>IF($D118="","",IF(WEEKDAY($D118,2)&gt;5,$D118-(WEEKDAY($D118,2)-5),$D118))</f>
        <v/>
      </c>
      <c r="H118" s="12">
        <f>IF($D118="","",IF($E118="Done","",$D118-TODAY()))</f>
        <v/>
      </c>
      <c r="I118" s="13">
        <f>IF($A118="","",IF(OR($E118="Done",$E118="Not needed"),"",IF($D118="","",IF($D118&lt;TODAY(),"OVERDUE",IF($D118-TODAY()&lt;=7,"Due this week","")))))</f>
        <v/>
      </c>
      <c r="J118" s="8" t="n"/>
      <c r="K118" s="8" t="n"/>
      <c r="L118" s="14">
        <f>IF($A118="","",IF($K118="","",IF(COUNTIFS(Suppliers!$A$5:$A$204,$K118)=0,"Supplier not on the Suppliers tab","")))</f>
        <v/>
      </c>
      <c r="M118" s="8" t="n"/>
      <c r="N118" s="11">
        <f>IF($A118="","",IF(OR($E118="Done",$E118="Not needed"),"",$D118))</f>
        <v/>
      </c>
    </row>
    <row r="119">
      <c r="A119" s="8" t="n"/>
      <c r="B119" s="8" t="n"/>
      <c r="C119" s="9" t="n"/>
      <c r="D119" s="10">
        <f>IF(OR($A119="",$C119=""),"",EventDate-$C119)</f>
        <v/>
      </c>
      <c r="E119" s="8" t="n"/>
      <c r="F119" s="8" t="n"/>
      <c r="G119" s="11">
        <f>IF($D119="","",IF(WEEKDAY($D119,2)&gt;5,$D119-(WEEKDAY($D119,2)-5),$D119))</f>
        <v/>
      </c>
      <c r="H119" s="12">
        <f>IF($D119="","",IF($E119="Done","",$D119-TODAY()))</f>
        <v/>
      </c>
      <c r="I119" s="13">
        <f>IF($A119="","",IF(OR($E119="Done",$E119="Not needed"),"",IF($D119="","",IF($D119&lt;TODAY(),"OVERDUE",IF($D119-TODAY()&lt;=7,"Due this week","")))))</f>
        <v/>
      </c>
      <c r="J119" s="8" t="n"/>
      <c r="K119" s="8" t="n"/>
      <c r="L119" s="14">
        <f>IF($A119="","",IF($K119="","",IF(COUNTIFS(Suppliers!$A$5:$A$204,$K119)=0,"Supplier not on the Suppliers tab","")))</f>
        <v/>
      </c>
      <c r="M119" s="8" t="n"/>
      <c r="N119" s="11">
        <f>IF($A119="","",IF(OR($E119="Done",$E119="Not needed"),"",$D119))</f>
        <v/>
      </c>
    </row>
    <row r="120">
      <c r="A120" s="8" t="n"/>
      <c r="B120" s="8" t="n"/>
      <c r="C120" s="9" t="n"/>
      <c r="D120" s="10">
        <f>IF(OR($A120="",$C120=""),"",EventDate-$C120)</f>
        <v/>
      </c>
      <c r="E120" s="8" t="n"/>
      <c r="F120" s="8" t="n"/>
      <c r="G120" s="11">
        <f>IF($D120="","",IF(WEEKDAY($D120,2)&gt;5,$D120-(WEEKDAY($D120,2)-5),$D120))</f>
        <v/>
      </c>
      <c r="H120" s="12">
        <f>IF($D120="","",IF($E120="Done","",$D120-TODAY()))</f>
        <v/>
      </c>
      <c r="I120" s="13">
        <f>IF($A120="","",IF(OR($E120="Done",$E120="Not needed"),"",IF($D120="","",IF($D120&lt;TODAY(),"OVERDUE",IF($D120-TODAY()&lt;=7,"Due this week","")))))</f>
        <v/>
      </c>
      <c r="J120" s="8" t="n"/>
      <c r="K120" s="8" t="n"/>
      <c r="L120" s="14">
        <f>IF($A120="","",IF($K120="","",IF(COUNTIFS(Suppliers!$A$5:$A$204,$K120)=0,"Supplier not on the Suppliers tab","")))</f>
        <v/>
      </c>
      <c r="M120" s="8" t="n"/>
      <c r="N120" s="11">
        <f>IF($A120="","",IF(OR($E120="Done",$E120="Not needed"),"",$D120))</f>
        <v/>
      </c>
    </row>
    <row r="121">
      <c r="A121" s="8" t="n"/>
      <c r="B121" s="8" t="n"/>
      <c r="C121" s="9" t="n"/>
      <c r="D121" s="10">
        <f>IF(OR($A121="",$C121=""),"",EventDate-$C121)</f>
        <v/>
      </c>
      <c r="E121" s="8" t="n"/>
      <c r="F121" s="8" t="n"/>
      <c r="G121" s="11">
        <f>IF($D121="","",IF(WEEKDAY($D121,2)&gt;5,$D121-(WEEKDAY($D121,2)-5),$D121))</f>
        <v/>
      </c>
      <c r="H121" s="12">
        <f>IF($D121="","",IF($E121="Done","",$D121-TODAY()))</f>
        <v/>
      </c>
      <c r="I121" s="13">
        <f>IF($A121="","",IF(OR($E121="Done",$E121="Not needed"),"",IF($D121="","",IF($D121&lt;TODAY(),"OVERDUE",IF($D121-TODAY()&lt;=7,"Due this week","")))))</f>
        <v/>
      </c>
      <c r="J121" s="8" t="n"/>
      <c r="K121" s="8" t="n"/>
      <c r="L121" s="14">
        <f>IF($A121="","",IF($K121="","",IF(COUNTIFS(Suppliers!$A$5:$A$204,$K121)=0,"Supplier not on the Suppliers tab","")))</f>
        <v/>
      </c>
      <c r="M121" s="8" t="n"/>
      <c r="N121" s="11">
        <f>IF($A121="","",IF(OR($E121="Done",$E121="Not needed"),"",$D121))</f>
        <v/>
      </c>
    </row>
    <row r="122">
      <c r="A122" s="8" t="n"/>
      <c r="B122" s="8" t="n"/>
      <c r="C122" s="9" t="n"/>
      <c r="D122" s="10">
        <f>IF(OR($A122="",$C122=""),"",EventDate-$C122)</f>
        <v/>
      </c>
      <c r="E122" s="8" t="n"/>
      <c r="F122" s="8" t="n"/>
      <c r="G122" s="11">
        <f>IF($D122="","",IF(WEEKDAY($D122,2)&gt;5,$D122-(WEEKDAY($D122,2)-5),$D122))</f>
        <v/>
      </c>
      <c r="H122" s="12">
        <f>IF($D122="","",IF($E122="Done","",$D122-TODAY()))</f>
        <v/>
      </c>
      <c r="I122" s="13">
        <f>IF($A122="","",IF(OR($E122="Done",$E122="Not needed"),"",IF($D122="","",IF($D122&lt;TODAY(),"OVERDUE",IF($D122-TODAY()&lt;=7,"Due this week","")))))</f>
        <v/>
      </c>
      <c r="J122" s="8" t="n"/>
      <c r="K122" s="8" t="n"/>
      <c r="L122" s="14">
        <f>IF($A122="","",IF($K122="","",IF(COUNTIFS(Suppliers!$A$5:$A$204,$K122)=0,"Supplier not on the Suppliers tab","")))</f>
        <v/>
      </c>
      <c r="M122" s="8" t="n"/>
      <c r="N122" s="11">
        <f>IF($A122="","",IF(OR($E122="Done",$E122="Not needed"),"",$D122))</f>
        <v/>
      </c>
    </row>
    <row r="123">
      <c r="A123" s="8" t="n"/>
      <c r="B123" s="8" t="n"/>
      <c r="C123" s="9" t="n"/>
      <c r="D123" s="10">
        <f>IF(OR($A123="",$C123=""),"",EventDate-$C123)</f>
        <v/>
      </c>
      <c r="E123" s="8" t="n"/>
      <c r="F123" s="8" t="n"/>
      <c r="G123" s="11">
        <f>IF($D123="","",IF(WEEKDAY($D123,2)&gt;5,$D123-(WEEKDAY($D123,2)-5),$D123))</f>
        <v/>
      </c>
      <c r="H123" s="12">
        <f>IF($D123="","",IF($E123="Done","",$D123-TODAY()))</f>
        <v/>
      </c>
      <c r="I123" s="13">
        <f>IF($A123="","",IF(OR($E123="Done",$E123="Not needed"),"",IF($D123="","",IF($D123&lt;TODAY(),"OVERDUE",IF($D123-TODAY()&lt;=7,"Due this week","")))))</f>
        <v/>
      </c>
      <c r="J123" s="8" t="n"/>
      <c r="K123" s="8" t="n"/>
      <c r="L123" s="14">
        <f>IF($A123="","",IF($K123="","",IF(COUNTIFS(Suppliers!$A$5:$A$204,$K123)=0,"Supplier not on the Suppliers tab","")))</f>
        <v/>
      </c>
      <c r="M123" s="8" t="n"/>
      <c r="N123" s="11">
        <f>IF($A123="","",IF(OR($E123="Done",$E123="Not needed"),"",$D123))</f>
        <v/>
      </c>
    </row>
    <row r="124">
      <c r="A124" s="8" t="n"/>
      <c r="B124" s="8" t="n"/>
      <c r="C124" s="9" t="n"/>
      <c r="D124" s="10">
        <f>IF(OR($A124="",$C124=""),"",EventDate-$C124)</f>
        <v/>
      </c>
      <c r="E124" s="8" t="n"/>
      <c r="F124" s="8" t="n"/>
      <c r="G124" s="11">
        <f>IF($D124="","",IF(WEEKDAY($D124,2)&gt;5,$D124-(WEEKDAY($D124,2)-5),$D124))</f>
        <v/>
      </c>
      <c r="H124" s="12">
        <f>IF($D124="","",IF($E124="Done","",$D124-TODAY()))</f>
        <v/>
      </c>
      <c r="I124" s="13">
        <f>IF($A124="","",IF(OR($E124="Done",$E124="Not needed"),"",IF($D124="","",IF($D124&lt;TODAY(),"OVERDUE",IF($D124-TODAY()&lt;=7,"Due this week","")))))</f>
        <v/>
      </c>
      <c r="J124" s="8" t="n"/>
      <c r="K124" s="8" t="n"/>
      <c r="L124" s="14">
        <f>IF($A124="","",IF($K124="","",IF(COUNTIFS(Suppliers!$A$5:$A$204,$K124)=0,"Supplier not on the Suppliers tab","")))</f>
        <v/>
      </c>
      <c r="M124" s="8" t="n"/>
      <c r="N124" s="11">
        <f>IF($A124="","",IF(OR($E124="Done",$E124="Not needed"),"",$D124))</f>
        <v/>
      </c>
    </row>
    <row r="125">
      <c r="A125" s="8" t="n"/>
      <c r="B125" s="8" t="n"/>
      <c r="C125" s="9" t="n"/>
      <c r="D125" s="10">
        <f>IF(OR($A125="",$C125=""),"",EventDate-$C125)</f>
        <v/>
      </c>
      <c r="E125" s="8" t="n"/>
      <c r="F125" s="8" t="n"/>
      <c r="G125" s="11">
        <f>IF($D125="","",IF(WEEKDAY($D125,2)&gt;5,$D125-(WEEKDAY($D125,2)-5),$D125))</f>
        <v/>
      </c>
      <c r="H125" s="12">
        <f>IF($D125="","",IF($E125="Done","",$D125-TODAY()))</f>
        <v/>
      </c>
      <c r="I125" s="13">
        <f>IF($A125="","",IF(OR($E125="Done",$E125="Not needed"),"",IF($D125="","",IF($D125&lt;TODAY(),"OVERDUE",IF($D125-TODAY()&lt;=7,"Due this week","")))))</f>
        <v/>
      </c>
      <c r="J125" s="8" t="n"/>
      <c r="K125" s="8" t="n"/>
      <c r="L125" s="14">
        <f>IF($A125="","",IF($K125="","",IF(COUNTIFS(Suppliers!$A$5:$A$204,$K125)=0,"Supplier not on the Suppliers tab","")))</f>
        <v/>
      </c>
      <c r="M125" s="8" t="n"/>
      <c r="N125" s="11">
        <f>IF($A125="","",IF(OR($E125="Done",$E125="Not needed"),"",$D125))</f>
        <v/>
      </c>
    </row>
    <row r="126">
      <c r="A126" s="8" t="n"/>
      <c r="B126" s="8" t="n"/>
      <c r="C126" s="9" t="n"/>
      <c r="D126" s="10">
        <f>IF(OR($A126="",$C126=""),"",EventDate-$C126)</f>
        <v/>
      </c>
      <c r="E126" s="8" t="n"/>
      <c r="F126" s="8" t="n"/>
      <c r="G126" s="11">
        <f>IF($D126="","",IF(WEEKDAY($D126,2)&gt;5,$D126-(WEEKDAY($D126,2)-5),$D126))</f>
        <v/>
      </c>
      <c r="H126" s="12">
        <f>IF($D126="","",IF($E126="Done","",$D126-TODAY()))</f>
        <v/>
      </c>
      <c r="I126" s="13">
        <f>IF($A126="","",IF(OR($E126="Done",$E126="Not needed"),"",IF($D126="","",IF($D126&lt;TODAY(),"OVERDUE",IF($D126-TODAY()&lt;=7,"Due this week","")))))</f>
        <v/>
      </c>
      <c r="J126" s="8" t="n"/>
      <c r="K126" s="8" t="n"/>
      <c r="L126" s="14">
        <f>IF($A126="","",IF($K126="","",IF(COUNTIFS(Suppliers!$A$5:$A$204,$K126)=0,"Supplier not on the Suppliers tab","")))</f>
        <v/>
      </c>
      <c r="M126" s="8" t="n"/>
      <c r="N126" s="11">
        <f>IF($A126="","",IF(OR($E126="Done",$E126="Not needed"),"",$D126))</f>
        <v/>
      </c>
    </row>
    <row r="127">
      <c r="A127" s="8" t="n"/>
      <c r="B127" s="8" t="n"/>
      <c r="C127" s="9" t="n"/>
      <c r="D127" s="10">
        <f>IF(OR($A127="",$C127=""),"",EventDate-$C127)</f>
        <v/>
      </c>
      <c r="E127" s="8" t="n"/>
      <c r="F127" s="8" t="n"/>
      <c r="G127" s="11">
        <f>IF($D127="","",IF(WEEKDAY($D127,2)&gt;5,$D127-(WEEKDAY($D127,2)-5),$D127))</f>
        <v/>
      </c>
      <c r="H127" s="12">
        <f>IF($D127="","",IF($E127="Done","",$D127-TODAY()))</f>
        <v/>
      </c>
      <c r="I127" s="13">
        <f>IF($A127="","",IF(OR($E127="Done",$E127="Not needed"),"",IF($D127="","",IF($D127&lt;TODAY(),"OVERDUE",IF($D127-TODAY()&lt;=7,"Due this week","")))))</f>
        <v/>
      </c>
      <c r="J127" s="8" t="n"/>
      <c r="K127" s="8" t="n"/>
      <c r="L127" s="14">
        <f>IF($A127="","",IF($K127="","",IF(COUNTIFS(Suppliers!$A$5:$A$204,$K127)=0,"Supplier not on the Suppliers tab","")))</f>
        <v/>
      </c>
      <c r="M127" s="8" t="n"/>
      <c r="N127" s="11">
        <f>IF($A127="","",IF(OR($E127="Done",$E127="Not needed"),"",$D127))</f>
        <v/>
      </c>
    </row>
    <row r="128">
      <c r="A128" s="8" t="n"/>
      <c r="B128" s="8" t="n"/>
      <c r="C128" s="9" t="n"/>
      <c r="D128" s="10">
        <f>IF(OR($A128="",$C128=""),"",EventDate-$C128)</f>
        <v/>
      </c>
      <c r="E128" s="8" t="n"/>
      <c r="F128" s="8" t="n"/>
      <c r="G128" s="11">
        <f>IF($D128="","",IF(WEEKDAY($D128,2)&gt;5,$D128-(WEEKDAY($D128,2)-5),$D128))</f>
        <v/>
      </c>
      <c r="H128" s="12">
        <f>IF($D128="","",IF($E128="Done","",$D128-TODAY()))</f>
        <v/>
      </c>
      <c r="I128" s="13">
        <f>IF($A128="","",IF(OR($E128="Done",$E128="Not needed"),"",IF($D128="","",IF($D128&lt;TODAY(),"OVERDUE",IF($D128-TODAY()&lt;=7,"Due this week","")))))</f>
        <v/>
      </c>
      <c r="J128" s="8" t="n"/>
      <c r="K128" s="8" t="n"/>
      <c r="L128" s="14">
        <f>IF($A128="","",IF($K128="","",IF(COUNTIFS(Suppliers!$A$5:$A$204,$K128)=0,"Supplier not on the Suppliers tab","")))</f>
        <v/>
      </c>
      <c r="M128" s="8" t="n"/>
      <c r="N128" s="11">
        <f>IF($A128="","",IF(OR($E128="Done",$E128="Not needed"),"",$D128))</f>
        <v/>
      </c>
    </row>
    <row r="129">
      <c r="A129" s="8" t="n"/>
      <c r="B129" s="8" t="n"/>
      <c r="C129" s="9" t="n"/>
      <c r="D129" s="10">
        <f>IF(OR($A129="",$C129=""),"",EventDate-$C129)</f>
        <v/>
      </c>
      <c r="E129" s="8" t="n"/>
      <c r="F129" s="8" t="n"/>
      <c r="G129" s="11">
        <f>IF($D129="","",IF(WEEKDAY($D129,2)&gt;5,$D129-(WEEKDAY($D129,2)-5),$D129))</f>
        <v/>
      </c>
      <c r="H129" s="12">
        <f>IF($D129="","",IF($E129="Done","",$D129-TODAY()))</f>
        <v/>
      </c>
      <c r="I129" s="13">
        <f>IF($A129="","",IF(OR($E129="Done",$E129="Not needed"),"",IF($D129="","",IF($D129&lt;TODAY(),"OVERDUE",IF($D129-TODAY()&lt;=7,"Due this week","")))))</f>
        <v/>
      </c>
      <c r="J129" s="8" t="n"/>
      <c r="K129" s="8" t="n"/>
      <c r="L129" s="14">
        <f>IF($A129="","",IF($K129="","",IF(COUNTIFS(Suppliers!$A$5:$A$204,$K129)=0,"Supplier not on the Suppliers tab","")))</f>
        <v/>
      </c>
      <c r="M129" s="8" t="n"/>
      <c r="N129" s="11">
        <f>IF($A129="","",IF(OR($E129="Done",$E129="Not needed"),"",$D129))</f>
        <v/>
      </c>
    </row>
    <row r="130">
      <c r="A130" s="8" t="n"/>
      <c r="B130" s="8" t="n"/>
      <c r="C130" s="9" t="n"/>
      <c r="D130" s="10">
        <f>IF(OR($A130="",$C130=""),"",EventDate-$C130)</f>
        <v/>
      </c>
      <c r="E130" s="8" t="n"/>
      <c r="F130" s="8" t="n"/>
      <c r="G130" s="11">
        <f>IF($D130="","",IF(WEEKDAY($D130,2)&gt;5,$D130-(WEEKDAY($D130,2)-5),$D130))</f>
        <v/>
      </c>
      <c r="H130" s="12">
        <f>IF($D130="","",IF($E130="Done","",$D130-TODAY()))</f>
        <v/>
      </c>
      <c r="I130" s="13">
        <f>IF($A130="","",IF(OR($E130="Done",$E130="Not needed"),"",IF($D130="","",IF($D130&lt;TODAY(),"OVERDUE",IF($D130-TODAY()&lt;=7,"Due this week","")))))</f>
        <v/>
      </c>
      <c r="J130" s="8" t="n"/>
      <c r="K130" s="8" t="n"/>
      <c r="L130" s="14">
        <f>IF($A130="","",IF($K130="","",IF(COUNTIFS(Suppliers!$A$5:$A$204,$K130)=0,"Supplier not on the Suppliers tab","")))</f>
        <v/>
      </c>
      <c r="M130" s="8" t="n"/>
      <c r="N130" s="11">
        <f>IF($A130="","",IF(OR($E130="Done",$E130="Not needed"),"",$D130))</f>
        <v/>
      </c>
    </row>
    <row r="131">
      <c r="A131" s="8" t="n"/>
      <c r="B131" s="8" t="n"/>
      <c r="C131" s="9" t="n"/>
      <c r="D131" s="10">
        <f>IF(OR($A131="",$C131=""),"",EventDate-$C131)</f>
        <v/>
      </c>
      <c r="E131" s="8" t="n"/>
      <c r="F131" s="8" t="n"/>
      <c r="G131" s="11">
        <f>IF($D131="","",IF(WEEKDAY($D131,2)&gt;5,$D131-(WEEKDAY($D131,2)-5),$D131))</f>
        <v/>
      </c>
      <c r="H131" s="12">
        <f>IF($D131="","",IF($E131="Done","",$D131-TODAY()))</f>
        <v/>
      </c>
      <c r="I131" s="13">
        <f>IF($A131="","",IF(OR($E131="Done",$E131="Not needed"),"",IF($D131="","",IF($D131&lt;TODAY(),"OVERDUE",IF($D131-TODAY()&lt;=7,"Due this week","")))))</f>
        <v/>
      </c>
      <c r="J131" s="8" t="n"/>
      <c r="K131" s="8" t="n"/>
      <c r="L131" s="14">
        <f>IF($A131="","",IF($K131="","",IF(COUNTIFS(Suppliers!$A$5:$A$204,$K131)=0,"Supplier not on the Suppliers tab","")))</f>
        <v/>
      </c>
      <c r="M131" s="8" t="n"/>
      <c r="N131" s="11">
        <f>IF($A131="","",IF(OR($E131="Done",$E131="Not needed"),"",$D131))</f>
        <v/>
      </c>
    </row>
    <row r="132">
      <c r="A132" s="8" t="n"/>
      <c r="B132" s="8" t="n"/>
      <c r="C132" s="9" t="n"/>
      <c r="D132" s="10">
        <f>IF(OR($A132="",$C132=""),"",EventDate-$C132)</f>
        <v/>
      </c>
      <c r="E132" s="8" t="n"/>
      <c r="F132" s="8" t="n"/>
      <c r="G132" s="11">
        <f>IF($D132="","",IF(WEEKDAY($D132,2)&gt;5,$D132-(WEEKDAY($D132,2)-5),$D132))</f>
        <v/>
      </c>
      <c r="H132" s="12">
        <f>IF($D132="","",IF($E132="Done","",$D132-TODAY()))</f>
        <v/>
      </c>
      <c r="I132" s="13">
        <f>IF($A132="","",IF(OR($E132="Done",$E132="Not needed"),"",IF($D132="","",IF($D132&lt;TODAY(),"OVERDUE",IF($D132-TODAY()&lt;=7,"Due this week","")))))</f>
        <v/>
      </c>
      <c r="J132" s="8" t="n"/>
      <c r="K132" s="8" t="n"/>
      <c r="L132" s="14">
        <f>IF($A132="","",IF($K132="","",IF(COUNTIFS(Suppliers!$A$5:$A$204,$K132)=0,"Supplier not on the Suppliers tab","")))</f>
        <v/>
      </c>
      <c r="M132" s="8" t="n"/>
      <c r="N132" s="11">
        <f>IF($A132="","",IF(OR($E132="Done",$E132="Not needed"),"",$D132))</f>
        <v/>
      </c>
    </row>
    <row r="133">
      <c r="A133" s="8" t="n"/>
      <c r="B133" s="8" t="n"/>
      <c r="C133" s="9" t="n"/>
      <c r="D133" s="10">
        <f>IF(OR($A133="",$C133=""),"",EventDate-$C133)</f>
        <v/>
      </c>
      <c r="E133" s="8" t="n"/>
      <c r="F133" s="8" t="n"/>
      <c r="G133" s="11">
        <f>IF($D133="","",IF(WEEKDAY($D133,2)&gt;5,$D133-(WEEKDAY($D133,2)-5),$D133))</f>
        <v/>
      </c>
      <c r="H133" s="12">
        <f>IF($D133="","",IF($E133="Done","",$D133-TODAY()))</f>
        <v/>
      </c>
      <c r="I133" s="13">
        <f>IF($A133="","",IF(OR($E133="Done",$E133="Not needed"),"",IF($D133="","",IF($D133&lt;TODAY(),"OVERDUE",IF($D133-TODAY()&lt;=7,"Due this week","")))))</f>
        <v/>
      </c>
      <c r="J133" s="8" t="n"/>
      <c r="K133" s="8" t="n"/>
      <c r="L133" s="14">
        <f>IF($A133="","",IF($K133="","",IF(COUNTIFS(Suppliers!$A$5:$A$204,$K133)=0,"Supplier not on the Suppliers tab","")))</f>
        <v/>
      </c>
      <c r="M133" s="8" t="n"/>
      <c r="N133" s="11">
        <f>IF($A133="","",IF(OR($E133="Done",$E133="Not needed"),"",$D133))</f>
        <v/>
      </c>
    </row>
    <row r="134">
      <c r="A134" s="8" t="n"/>
      <c r="B134" s="8" t="n"/>
      <c r="C134" s="9" t="n"/>
      <c r="D134" s="10">
        <f>IF(OR($A134="",$C134=""),"",EventDate-$C134)</f>
        <v/>
      </c>
      <c r="E134" s="8" t="n"/>
      <c r="F134" s="8" t="n"/>
      <c r="G134" s="11">
        <f>IF($D134="","",IF(WEEKDAY($D134,2)&gt;5,$D134-(WEEKDAY($D134,2)-5),$D134))</f>
        <v/>
      </c>
      <c r="H134" s="12">
        <f>IF($D134="","",IF($E134="Done","",$D134-TODAY()))</f>
        <v/>
      </c>
      <c r="I134" s="13">
        <f>IF($A134="","",IF(OR($E134="Done",$E134="Not needed"),"",IF($D134="","",IF($D134&lt;TODAY(),"OVERDUE",IF($D134-TODAY()&lt;=7,"Due this week","")))))</f>
        <v/>
      </c>
      <c r="J134" s="8" t="n"/>
      <c r="K134" s="8" t="n"/>
      <c r="L134" s="14">
        <f>IF($A134="","",IF($K134="","",IF(COUNTIFS(Suppliers!$A$5:$A$204,$K134)=0,"Supplier not on the Suppliers tab","")))</f>
        <v/>
      </c>
      <c r="M134" s="8" t="n"/>
      <c r="N134" s="11">
        <f>IF($A134="","",IF(OR($E134="Done",$E134="Not needed"),"",$D134))</f>
        <v/>
      </c>
    </row>
    <row r="135">
      <c r="A135" s="8" t="n"/>
      <c r="B135" s="8" t="n"/>
      <c r="C135" s="9" t="n"/>
      <c r="D135" s="10">
        <f>IF(OR($A135="",$C135=""),"",EventDate-$C135)</f>
        <v/>
      </c>
      <c r="E135" s="8" t="n"/>
      <c r="F135" s="8" t="n"/>
      <c r="G135" s="11">
        <f>IF($D135="","",IF(WEEKDAY($D135,2)&gt;5,$D135-(WEEKDAY($D135,2)-5),$D135))</f>
        <v/>
      </c>
      <c r="H135" s="12">
        <f>IF($D135="","",IF($E135="Done","",$D135-TODAY()))</f>
        <v/>
      </c>
      <c r="I135" s="13">
        <f>IF($A135="","",IF(OR($E135="Done",$E135="Not needed"),"",IF($D135="","",IF($D135&lt;TODAY(),"OVERDUE",IF($D135-TODAY()&lt;=7,"Due this week","")))))</f>
        <v/>
      </c>
      <c r="J135" s="8" t="n"/>
      <c r="K135" s="8" t="n"/>
      <c r="L135" s="14">
        <f>IF($A135="","",IF($K135="","",IF(COUNTIFS(Suppliers!$A$5:$A$204,$K135)=0,"Supplier not on the Suppliers tab","")))</f>
        <v/>
      </c>
      <c r="M135" s="8" t="n"/>
      <c r="N135" s="11">
        <f>IF($A135="","",IF(OR($E135="Done",$E135="Not needed"),"",$D135))</f>
        <v/>
      </c>
    </row>
    <row r="136">
      <c r="A136" s="8" t="n"/>
      <c r="B136" s="8" t="n"/>
      <c r="C136" s="9" t="n"/>
      <c r="D136" s="10">
        <f>IF(OR($A136="",$C136=""),"",EventDate-$C136)</f>
        <v/>
      </c>
      <c r="E136" s="8" t="n"/>
      <c r="F136" s="8" t="n"/>
      <c r="G136" s="11">
        <f>IF($D136="","",IF(WEEKDAY($D136,2)&gt;5,$D136-(WEEKDAY($D136,2)-5),$D136))</f>
        <v/>
      </c>
      <c r="H136" s="12">
        <f>IF($D136="","",IF($E136="Done","",$D136-TODAY()))</f>
        <v/>
      </c>
      <c r="I136" s="13">
        <f>IF($A136="","",IF(OR($E136="Done",$E136="Not needed"),"",IF($D136="","",IF($D136&lt;TODAY(),"OVERDUE",IF($D136-TODAY()&lt;=7,"Due this week","")))))</f>
        <v/>
      </c>
      <c r="J136" s="8" t="n"/>
      <c r="K136" s="8" t="n"/>
      <c r="L136" s="14">
        <f>IF($A136="","",IF($K136="","",IF(COUNTIFS(Suppliers!$A$5:$A$204,$K136)=0,"Supplier not on the Suppliers tab","")))</f>
        <v/>
      </c>
      <c r="M136" s="8" t="n"/>
      <c r="N136" s="11">
        <f>IF($A136="","",IF(OR($E136="Done",$E136="Not needed"),"",$D136))</f>
        <v/>
      </c>
    </row>
    <row r="137">
      <c r="A137" s="8" t="n"/>
      <c r="B137" s="8" t="n"/>
      <c r="C137" s="9" t="n"/>
      <c r="D137" s="10">
        <f>IF(OR($A137="",$C137=""),"",EventDate-$C137)</f>
        <v/>
      </c>
      <c r="E137" s="8" t="n"/>
      <c r="F137" s="8" t="n"/>
      <c r="G137" s="11">
        <f>IF($D137="","",IF(WEEKDAY($D137,2)&gt;5,$D137-(WEEKDAY($D137,2)-5),$D137))</f>
        <v/>
      </c>
      <c r="H137" s="12">
        <f>IF($D137="","",IF($E137="Done","",$D137-TODAY()))</f>
        <v/>
      </c>
      <c r="I137" s="13">
        <f>IF($A137="","",IF(OR($E137="Done",$E137="Not needed"),"",IF($D137="","",IF($D137&lt;TODAY(),"OVERDUE",IF($D137-TODAY()&lt;=7,"Due this week","")))))</f>
        <v/>
      </c>
      <c r="J137" s="8" t="n"/>
      <c r="K137" s="8" t="n"/>
      <c r="L137" s="14">
        <f>IF($A137="","",IF($K137="","",IF(COUNTIFS(Suppliers!$A$5:$A$204,$K137)=0,"Supplier not on the Suppliers tab","")))</f>
        <v/>
      </c>
      <c r="M137" s="8" t="n"/>
      <c r="N137" s="11">
        <f>IF($A137="","",IF(OR($E137="Done",$E137="Not needed"),"",$D137))</f>
        <v/>
      </c>
    </row>
    <row r="138">
      <c r="A138" s="8" t="n"/>
      <c r="B138" s="8" t="n"/>
      <c r="C138" s="9" t="n"/>
      <c r="D138" s="10">
        <f>IF(OR($A138="",$C138=""),"",EventDate-$C138)</f>
        <v/>
      </c>
      <c r="E138" s="8" t="n"/>
      <c r="F138" s="8" t="n"/>
      <c r="G138" s="11">
        <f>IF($D138="","",IF(WEEKDAY($D138,2)&gt;5,$D138-(WEEKDAY($D138,2)-5),$D138))</f>
        <v/>
      </c>
      <c r="H138" s="12">
        <f>IF($D138="","",IF($E138="Done","",$D138-TODAY()))</f>
        <v/>
      </c>
      <c r="I138" s="13">
        <f>IF($A138="","",IF(OR($E138="Done",$E138="Not needed"),"",IF($D138="","",IF($D138&lt;TODAY(),"OVERDUE",IF($D138-TODAY()&lt;=7,"Due this week","")))))</f>
        <v/>
      </c>
      <c r="J138" s="8" t="n"/>
      <c r="K138" s="8" t="n"/>
      <c r="L138" s="14">
        <f>IF($A138="","",IF($K138="","",IF(COUNTIFS(Suppliers!$A$5:$A$204,$K138)=0,"Supplier not on the Suppliers tab","")))</f>
        <v/>
      </c>
      <c r="M138" s="8" t="n"/>
      <c r="N138" s="11">
        <f>IF($A138="","",IF(OR($E138="Done",$E138="Not needed"),"",$D138))</f>
        <v/>
      </c>
    </row>
    <row r="139">
      <c r="A139" s="8" t="n"/>
      <c r="B139" s="8" t="n"/>
      <c r="C139" s="9" t="n"/>
      <c r="D139" s="10">
        <f>IF(OR($A139="",$C139=""),"",EventDate-$C139)</f>
        <v/>
      </c>
      <c r="E139" s="8" t="n"/>
      <c r="F139" s="8" t="n"/>
      <c r="G139" s="11">
        <f>IF($D139="","",IF(WEEKDAY($D139,2)&gt;5,$D139-(WEEKDAY($D139,2)-5),$D139))</f>
        <v/>
      </c>
      <c r="H139" s="12">
        <f>IF($D139="","",IF($E139="Done","",$D139-TODAY()))</f>
        <v/>
      </c>
      <c r="I139" s="13">
        <f>IF($A139="","",IF(OR($E139="Done",$E139="Not needed"),"",IF($D139="","",IF($D139&lt;TODAY(),"OVERDUE",IF($D139-TODAY()&lt;=7,"Due this week","")))))</f>
        <v/>
      </c>
      <c r="J139" s="8" t="n"/>
      <c r="K139" s="8" t="n"/>
      <c r="L139" s="14">
        <f>IF($A139="","",IF($K139="","",IF(COUNTIFS(Suppliers!$A$5:$A$204,$K139)=0,"Supplier not on the Suppliers tab","")))</f>
        <v/>
      </c>
      <c r="M139" s="8" t="n"/>
      <c r="N139" s="11">
        <f>IF($A139="","",IF(OR($E139="Done",$E139="Not needed"),"",$D139))</f>
        <v/>
      </c>
    </row>
    <row r="140">
      <c r="A140" s="8" t="n"/>
      <c r="B140" s="8" t="n"/>
      <c r="C140" s="9" t="n"/>
      <c r="D140" s="10">
        <f>IF(OR($A140="",$C140=""),"",EventDate-$C140)</f>
        <v/>
      </c>
      <c r="E140" s="8" t="n"/>
      <c r="F140" s="8" t="n"/>
      <c r="G140" s="11">
        <f>IF($D140="","",IF(WEEKDAY($D140,2)&gt;5,$D140-(WEEKDAY($D140,2)-5),$D140))</f>
        <v/>
      </c>
      <c r="H140" s="12">
        <f>IF($D140="","",IF($E140="Done","",$D140-TODAY()))</f>
        <v/>
      </c>
      <c r="I140" s="13">
        <f>IF($A140="","",IF(OR($E140="Done",$E140="Not needed"),"",IF($D140="","",IF($D140&lt;TODAY(),"OVERDUE",IF($D140-TODAY()&lt;=7,"Due this week","")))))</f>
        <v/>
      </c>
      <c r="J140" s="8" t="n"/>
      <c r="K140" s="8" t="n"/>
      <c r="L140" s="14">
        <f>IF($A140="","",IF($K140="","",IF(COUNTIFS(Suppliers!$A$5:$A$204,$K140)=0,"Supplier not on the Suppliers tab","")))</f>
        <v/>
      </c>
      <c r="M140" s="8" t="n"/>
      <c r="N140" s="11">
        <f>IF($A140="","",IF(OR($E140="Done",$E140="Not needed"),"",$D140))</f>
        <v/>
      </c>
    </row>
    <row r="141">
      <c r="A141" s="8" t="n"/>
      <c r="B141" s="8" t="n"/>
      <c r="C141" s="9" t="n"/>
      <c r="D141" s="10">
        <f>IF(OR($A141="",$C141=""),"",EventDate-$C141)</f>
        <v/>
      </c>
      <c r="E141" s="8" t="n"/>
      <c r="F141" s="8" t="n"/>
      <c r="G141" s="11">
        <f>IF($D141="","",IF(WEEKDAY($D141,2)&gt;5,$D141-(WEEKDAY($D141,2)-5),$D141))</f>
        <v/>
      </c>
      <c r="H141" s="12">
        <f>IF($D141="","",IF($E141="Done","",$D141-TODAY()))</f>
        <v/>
      </c>
      <c r="I141" s="13">
        <f>IF($A141="","",IF(OR($E141="Done",$E141="Not needed"),"",IF($D141="","",IF($D141&lt;TODAY(),"OVERDUE",IF($D141-TODAY()&lt;=7,"Due this week","")))))</f>
        <v/>
      </c>
      <c r="J141" s="8" t="n"/>
      <c r="K141" s="8" t="n"/>
      <c r="L141" s="14">
        <f>IF($A141="","",IF($K141="","",IF(COUNTIFS(Suppliers!$A$5:$A$204,$K141)=0,"Supplier not on the Suppliers tab","")))</f>
        <v/>
      </c>
      <c r="M141" s="8" t="n"/>
      <c r="N141" s="11">
        <f>IF($A141="","",IF(OR($E141="Done",$E141="Not needed"),"",$D141))</f>
        <v/>
      </c>
    </row>
    <row r="142">
      <c r="A142" s="8" t="n"/>
      <c r="B142" s="8" t="n"/>
      <c r="C142" s="9" t="n"/>
      <c r="D142" s="10">
        <f>IF(OR($A142="",$C142=""),"",EventDate-$C142)</f>
        <v/>
      </c>
      <c r="E142" s="8" t="n"/>
      <c r="F142" s="8" t="n"/>
      <c r="G142" s="11">
        <f>IF($D142="","",IF(WEEKDAY($D142,2)&gt;5,$D142-(WEEKDAY($D142,2)-5),$D142))</f>
        <v/>
      </c>
      <c r="H142" s="12">
        <f>IF($D142="","",IF($E142="Done","",$D142-TODAY()))</f>
        <v/>
      </c>
      <c r="I142" s="13">
        <f>IF($A142="","",IF(OR($E142="Done",$E142="Not needed"),"",IF($D142="","",IF($D142&lt;TODAY(),"OVERDUE",IF($D142-TODAY()&lt;=7,"Due this week","")))))</f>
        <v/>
      </c>
      <c r="J142" s="8" t="n"/>
      <c r="K142" s="8" t="n"/>
      <c r="L142" s="14">
        <f>IF($A142="","",IF($K142="","",IF(COUNTIFS(Suppliers!$A$5:$A$204,$K142)=0,"Supplier not on the Suppliers tab","")))</f>
        <v/>
      </c>
      <c r="M142" s="8" t="n"/>
      <c r="N142" s="11">
        <f>IF($A142="","",IF(OR($E142="Done",$E142="Not needed"),"",$D142))</f>
        <v/>
      </c>
    </row>
    <row r="143">
      <c r="A143" s="8" t="n"/>
      <c r="B143" s="8" t="n"/>
      <c r="C143" s="9" t="n"/>
      <c r="D143" s="10">
        <f>IF(OR($A143="",$C143=""),"",EventDate-$C143)</f>
        <v/>
      </c>
      <c r="E143" s="8" t="n"/>
      <c r="F143" s="8" t="n"/>
      <c r="G143" s="11">
        <f>IF($D143="","",IF(WEEKDAY($D143,2)&gt;5,$D143-(WEEKDAY($D143,2)-5),$D143))</f>
        <v/>
      </c>
      <c r="H143" s="12">
        <f>IF($D143="","",IF($E143="Done","",$D143-TODAY()))</f>
        <v/>
      </c>
      <c r="I143" s="13">
        <f>IF($A143="","",IF(OR($E143="Done",$E143="Not needed"),"",IF($D143="","",IF($D143&lt;TODAY(),"OVERDUE",IF($D143-TODAY()&lt;=7,"Due this week","")))))</f>
        <v/>
      </c>
      <c r="J143" s="8" t="n"/>
      <c r="K143" s="8" t="n"/>
      <c r="L143" s="14">
        <f>IF($A143="","",IF($K143="","",IF(COUNTIFS(Suppliers!$A$5:$A$204,$K143)=0,"Supplier not on the Suppliers tab","")))</f>
        <v/>
      </c>
      <c r="M143" s="8" t="n"/>
      <c r="N143" s="11">
        <f>IF($A143="","",IF(OR($E143="Done",$E143="Not needed"),"",$D143))</f>
        <v/>
      </c>
    </row>
    <row r="144">
      <c r="A144" s="8" t="n"/>
      <c r="B144" s="8" t="n"/>
      <c r="C144" s="9" t="n"/>
      <c r="D144" s="10">
        <f>IF(OR($A144="",$C144=""),"",EventDate-$C144)</f>
        <v/>
      </c>
      <c r="E144" s="8" t="n"/>
      <c r="F144" s="8" t="n"/>
      <c r="G144" s="11">
        <f>IF($D144="","",IF(WEEKDAY($D144,2)&gt;5,$D144-(WEEKDAY($D144,2)-5),$D144))</f>
        <v/>
      </c>
      <c r="H144" s="12">
        <f>IF($D144="","",IF($E144="Done","",$D144-TODAY()))</f>
        <v/>
      </c>
      <c r="I144" s="13">
        <f>IF($A144="","",IF(OR($E144="Done",$E144="Not needed"),"",IF($D144="","",IF($D144&lt;TODAY(),"OVERDUE",IF($D144-TODAY()&lt;=7,"Due this week","")))))</f>
        <v/>
      </c>
      <c r="J144" s="8" t="n"/>
      <c r="K144" s="8" t="n"/>
      <c r="L144" s="14">
        <f>IF($A144="","",IF($K144="","",IF(COUNTIFS(Suppliers!$A$5:$A$204,$K144)=0,"Supplier not on the Suppliers tab","")))</f>
        <v/>
      </c>
      <c r="M144" s="8" t="n"/>
      <c r="N144" s="11">
        <f>IF($A144="","",IF(OR($E144="Done",$E144="Not needed"),"",$D144))</f>
        <v/>
      </c>
    </row>
    <row r="145">
      <c r="A145" s="8" t="n"/>
      <c r="B145" s="8" t="n"/>
      <c r="C145" s="9" t="n"/>
      <c r="D145" s="10">
        <f>IF(OR($A145="",$C145=""),"",EventDate-$C145)</f>
        <v/>
      </c>
      <c r="E145" s="8" t="n"/>
      <c r="F145" s="8" t="n"/>
      <c r="G145" s="11">
        <f>IF($D145="","",IF(WEEKDAY($D145,2)&gt;5,$D145-(WEEKDAY($D145,2)-5),$D145))</f>
        <v/>
      </c>
      <c r="H145" s="12">
        <f>IF($D145="","",IF($E145="Done","",$D145-TODAY()))</f>
        <v/>
      </c>
      <c r="I145" s="13">
        <f>IF($A145="","",IF(OR($E145="Done",$E145="Not needed"),"",IF($D145="","",IF($D145&lt;TODAY(),"OVERDUE",IF($D145-TODAY()&lt;=7,"Due this week","")))))</f>
        <v/>
      </c>
      <c r="J145" s="8" t="n"/>
      <c r="K145" s="8" t="n"/>
      <c r="L145" s="14">
        <f>IF($A145="","",IF($K145="","",IF(COUNTIFS(Suppliers!$A$5:$A$204,$K145)=0,"Supplier not on the Suppliers tab","")))</f>
        <v/>
      </c>
      <c r="M145" s="8" t="n"/>
      <c r="N145" s="11">
        <f>IF($A145="","",IF(OR($E145="Done",$E145="Not needed"),"",$D145))</f>
        <v/>
      </c>
    </row>
    <row r="146">
      <c r="A146" s="8" t="n"/>
      <c r="B146" s="8" t="n"/>
      <c r="C146" s="9" t="n"/>
      <c r="D146" s="10">
        <f>IF(OR($A146="",$C146=""),"",EventDate-$C146)</f>
        <v/>
      </c>
      <c r="E146" s="8" t="n"/>
      <c r="F146" s="8" t="n"/>
      <c r="G146" s="11">
        <f>IF($D146="","",IF(WEEKDAY($D146,2)&gt;5,$D146-(WEEKDAY($D146,2)-5),$D146))</f>
        <v/>
      </c>
      <c r="H146" s="12">
        <f>IF($D146="","",IF($E146="Done","",$D146-TODAY()))</f>
        <v/>
      </c>
      <c r="I146" s="13">
        <f>IF($A146="","",IF(OR($E146="Done",$E146="Not needed"),"",IF($D146="","",IF($D146&lt;TODAY(),"OVERDUE",IF($D146-TODAY()&lt;=7,"Due this week","")))))</f>
        <v/>
      </c>
      <c r="J146" s="8" t="n"/>
      <c r="K146" s="8" t="n"/>
      <c r="L146" s="14">
        <f>IF($A146="","",IF($K146="","",IF(COUNTIFS(Suppliers!$A$5:$A$204,$K146)=0,"Supplier not on the Suppliers tab","")))</f>
        <v/>
      </c>
      <c r="M146" s="8" t="n"/>
      <c r="N146" s="11">
        <f>IF($A146="","",IF(OR($E146="Done",$E146="Not needed"),"",$D146))</f>
        <v/>
      </c>
    </row>
    <row r="147">
      <c r="A147" s="8" t="n"/>
      <c r="B147" s="8" t="n"/>
      <c r="C147" s="9" t="n"/>
      <c r="D147" s="10">
        <f>IF(OR($A147="",$C147=""),"",EventDate-$C147)</f>
        <v/>
      </c>
      <c r="E147" s="8" t="n"/>
      <c r="F147" s="8" t="n"/>
      <c r="G147" s="11">
        <f>IF($D147="","",IF(WEEKDAY($D147,2)&gt;5,$D147-(WEEKDAY($D147,2)-5),$D147))</f>
        <v/>
      </c>
      <c r="H147" s="12">
        <f>IF($D147="","",IF($E147="Done","",$D147-TODAY()))</f>
        <v/>
      </c>
      <c r="I147" s="13">
        <f>IF($A147="","",IF(OR($E147="Done",$E147="Not needed"),"",IF($D147="","",IF($D147&lt;TODAY(),"OVERDUE",IF($D147-TODAY()&lt;=7,"Due this week","")))))</f>
        <v/>
      </c>
      <c r="J147" s="8" t="n"/>
      <c r="K147" s="8" t="n"/>
      <c r="L147" s="14">
        <f>IF($A147="","",IF($K147="","",IF(COUNTIFS(Suppliers!$A$5:$A$204,$K147)=0,"Supplier not on the Suppliers tab","")))</f>
        <v/>
      </c>
      <c r="M147" s="8" t="n"/>
      <c r="N147" s="11">
        <f>IF($A147="","",IF(OR($E147="Done",$E147="Not needed"),"",$D147))</f>
        <v/>
      </c>
    </row>
    <row r="148">
      <c r="A148" s="8" t="n"/>
      <c r="B148" s="8" t="n"/>
      <c r="C148" s="9" t="n"/>
      <c r="D148" s="10">
        <f>IF(OR($A148="",$C148=""),"",EventDate-$C148)</f>
        <v/>
      </c>
      <c r="E148" s="8" t="n"/>
      <c r="F148" s="8" t="n"/>
      <c r="G148" s="11">
        <f>IF($D148="","",IF(WEEKDAY($D148,2)&gt;5,$D148-(WEEKDAY($D148,2)-5),$D148))</f>
        <v/>
      </c>
      <c r="H148" s="12">
        <f>IF($D148="","",IF($E148="Done","",$D148-TODAY()))</f>
        <v/>
      </c>
      <c r="I148" s="13">
        <f>IF($A148="","",IF(OR($E148="Done",$E148="Not needed"),"",IF($D148="","",IF($D148&lt;TODAY(),"OVERDUE",IF($D148-TODAY()&lt;=7,"Due this week","")))))</f>
        <v/>
      </c>
      <c r="J148" s="8" t="n"/>
      <c r="K148" s="8" t="n"/>
      <c r="L148" s="14">
        <f>IF($A148="","",IF($K148="","",IF(COUNTIFS(Suppliers!$A$5:$A$204,$K148)=0,"Supplier not on the Suppliers tab","")))</f>
        <v/>
      </c>
      <c r="M148" s="8" t="n"/>
      <c r="N148" s="11">
        <f>IF($A148="","",IF(OR($E148="Done",$E148="Not needed"),"",$D148))</f>
        <v/>
      </c>
    </row>
    <row r="149">
      <c r="A149" s="8" t="n"/>
      <c r="B149" s="8" t="n"/>
      <c r="C149" s="9" t="n"/>
      <c r="D149" s="10">
        <f>IF(OR($A149="",$C149=""),"",EventDate-$C149)</f>
        <v/>
      </c>
      <c r="E149" s="8" t="n"/>
      <c r="F149" s="8" t="n"/>
      <c r="G149" s="11">
        <f>IF($D149="","",IF(WEEKDAY($D149,2)&gt;5,$D149-(WEEKDAY($D149,2)-5),$D149))</f>
        <v/>
      </c>
      <c r="H149" s="12">
        <f>IF($D149="","",IF($E149="Done","",$D149-TODAY()))</f>
        <v/>
      </c>
      <c r="I149" s="13">
        <f>IF($A149="","",IF(OR($E149="Done",$E149="Not needed"),"",IF($D149="","",IF($D149&lt;TODAY(),"OVERDUE",IF($D149-TODAY()&lt;=7,"Due this week","")))))</f>
        <v/>
      </c>
      <c r="J149" s="8" t="n"/>
      <c r="K149" s="8" t="n"/>
      <c r="L149" s="14">
        <f>IF($A149="","",IF($K149="","",IF(COUNTIFS(Suppliers!$A$5:$A$204,$K149)=0,"Supplier not on the Suppliers tab","")))</f>
        <v/>
      </c>
      <c r="M149" s="8" t="n"/>
      <c r="N149" s="11">
        <f>IF($A149="","",IF(OR($E149="Done",$E149="Not needed"),"",$D149))</f>
        <v/>
      </c>
    </row>
    <row r="150">
      <c r="A150" s="8" t="n"/>
      <c r="B150" s="8" t="n"/>
      <c r="C150" s="9" t="n"/>
      <c r="D150" s="10">
        <f>IF(OR($A150="",$C150=""),"",EventDate-$C150)</f>
        <v/>
      </c>
      <c r="E150" s="8" t="n"/>
      <c r="F150" s="8" t="n"/>
      <c r="G150" s="11">
        <f>IF($D150="","",IF(WEEKDAY($D150,2)&gt;5,$D150-(WEEKDAY($D150,2)-5),$D150))</f>
        <v/>
      </c>
      <c r="H150" s="12">
        <f>IF($D150="","",IF($E150="Done","",$D150-TODAY()))</f>
        <v/>
      </c>
      <c r="I150" s="13">
        <f>IF($A150="","",IF(OR($E150="Done",$E150="Not needed"),"",IF($D150="","",IF($D150&lt;TODAY(),"OVERDUE",IF($D150-TODAY()&lt;=7,"Due this week","")))))</f>
        <v/>
      </c>
      <c r="J150" s="8" t="n"/>
      <c r="K150" s="8" t="n"/>
      <c r="L150" s="14">
        <f>IF($A150="","",IF($K150="","",IF(COUNTIFS(Suppliers!$A$5:$A$204,$K150)=0,"Supplier not on the Suppliers tab","")))</f>
        <v/>
      </c>
      <c r="M150" s="8" t="n"/>
      <c r="N150" s="11">
        <f>IF($A150="","",IF(OR($E150="Done",$E150="Not needed"),"",$D150))</f>
        <v/>
      </c>
    </row>
    <row r="151">
      <c r="A151" s="8" t="n"/>
      <c r="B151" s="8" t="n"/>
      <c r="C151" s="9" t="n"/>
      <c r="D151" s="10">
        <f>IF(OR($A151="",$C151=""),"",EventDate-$C151)</f>
        <v/>
      </c>
      <c r="E151" s="8" t="n"/>
      <c r="F151" s="8" t="n"/>
      <c r="G151" s="11">
        <f>IF($D151="","",IF(WEEKDAY($D151,2)&gt;5,$D151-(WEEKDAY($D151,2)-5),$D151))</f>
        <v/>
      </c>
      <c r="H151" s="12">
        <f>IF($D151="","",IF($E151="Done","",$D151-TODAY()))</f>
        <v/>
      </c>
      <c r="I151" s="13">
        <f>IF($A151="","",IF(OR($E151="Done",$E151="Not needed"),"",IF($D151="","",IF($D151&lt;TODAY(),"OVERDUE",IF($D151-TODAY()&lt;=7,"Due this week","")))))</f>
        <v/>
      </c>
      <c r="J151" s="8" t="n"/>
      <c r="K151" s="8" t="n"/>
      <c r="L151" s="14">
        <f>IF($A151="","",IF($K151="","",IF(COUNTIFS(Suppliers!$A$5:$A$204,$K151)=0,"Supplier not on the Suppliers tab","")))</f>
        <v/>
      </c>
      <c r="M151" s="8" t="n"/>
      <c r="N151" s="11">
        <f>IF($A151="","",IF(OR($E151="Done",$E151="Not needed"),"",$D151))</f>
        <v/>
      </c>
    </row>
    <row r="152">
      <c r="A152" s="8" t="n"/>
      <c r="B152" s="8" t="n"/>
      <c r="C152" s="9" t="n"/>
      <c r="D152" s="10">
        <f>IF(OR($A152="",$C152=""),"",EventDate-$C152)</f>
        <v/>
      </c>
      <c r="E152" s="8" t="n"/>
      <c r="F152" s="8" t="n"/>
      <c r="G152" s="11">
        <f>IF($D152="","",IF(WEEKDAY($D152,2)&gt;5,$D152-(WEEKDAY($D152,2)-5),$D152))</f>
        <v/>
      </c>
      <c r="H152" s="12">
        <f>IF($D152="","",IF($E152="Done","",$D152-TODAY()))</f>
        <v/>
      </c>
      <c r="I152" s="13">
        <f>IF($A152="","",IF(OR($E152="Done",$E152="Not needed"),"",IF($D152="","",IF($D152&lt;TODAY(),"OVERDUE",IF($D152-TODAY()&lt;=7,"Due this week","")))))</f>
        <v/>
      </c>
      <c r="J152" s="8" t="n"/>
      <c r="K152" s="8" t="n"/>
      <c r="L152" s="14">
        <f>IF($A152="","",IF($K152="","",IF(COUNTIFS(Suppliers!$A$5:$A$204,$K152)=0,"Supplier not on the Suppliers tab","")))</f>
        <v/>
      </c>
      <c r="M152" s="8" t="n"/>
      <c r="N152" s="11">
        <f>IF($A152="","",IF(OR($E152="Done",$E152="Not needed"),"",$D152))</f>
        <v/>
      </c>
    </row>
    <row r="153">
      <c r="A153" s="8" t="n"/>
      <c r="B153" s="8" t="n"/>
      <c r="C153" s="9" t="n"/>
      <c r="D153" s="10">
        <f>IF(OR($A153="",$C153=""),"",EventDate-$C153)</f>
        <v/>
      </c>
      <c r="E153" s="8" t="n"/>
      <c r="F153" s="8" t="n"/>
      <c r="G153" s="11">
        <f>IF($D153="","",IF(WEEKDAY($D153,2)&gt;5,$D153-(WEEKDAY($D153,2)-5),$D153))</f>
        <v/>
      </c>
      <c r="H153" s="12">
        <f>IF($D153="","",IF($E153="Done","",$D153-TODAY()))</f>
        <v/>
      </c>
      <c r="I153" s="13">
        <f>IF($A153="","",IF(OR($E153="Done",$E153="Not needed"),"",IF($D153="","",IF($D153&lt;TODAY(),"OVERDUE",IF($D153-TODAY()&lt;=7,"Due this week","")))))</f>
        <v/>
      </c>
      <c r="J153" s="8" t="n"/>
      <c r="K153" s="8" t="n"/>
      <c r="L153" s="14">
        <f>IF($A153="","",IF($K153="","",IF(COUNTIFS(Suppliers!$A$5:$A$204,$K153)=0,"Supplier not on the Suppliers tab","")))</f>
        <v/>
      </c>
      <c r="M153" s="8" t="n"/>
      <c r="N153" s="11">
        <f>IF($A153="","",IF(OR($E153="Done",$E153="Not needed"),"",$D153))</f>
        <v/>
      </c>
    </row>
    <row r="154">
      <c r="A154" s="8" t="n"/>
      <c r="B154" s="8" t="n"/>
      <c r="C154" s="9" t="n"/>
      <c r="D154" s="10">
        <f>IF(OR($A154="",$C154=""),"",EventDate-$C154)</f>
        <v/>
      </c>
      <c r="E154" s="8" t="n"/>
      <c r="F154" s="8" t="n"/>
      <c r="G154" s="11">
        <f>IF($D154="","",IF(WEEKDAY($D154,2)&gt;5,$D154-(WEEKDAY($D154,2)-5),$D154))</f>
        <v/>
      </c>
      <c r="H154" s="12">
        <f>IF($D154="","",IF($E154="Done","",$D154-TODAY()))</f>
        <v/>
      </c>
      <c r="I154" s="13">
        <f>IF($A154="","",IF(OR($E154="Done",$E154="Not needed"),"",IF($D154="","",IF($D154&lt;TODAY(),"OVERDUE",IF($D154-TODAY()&lt;=7,"Due this week","")))))</f>
        <v/>
      </c>
      <c r="J154" s="8" t="n"/>
      <c r="K154" s="8" t="n"/>
      <c r="L154" s="14">
        <f>IF($A154="","",IF($K154="","",IF(COUNTIFS(Suppliers!$A$5:$A$204,$K154)=0,"Supplier not on the Suppliers tab","")))</f>
        <v/>
      </c>
      <c r="M154" s="8" t="n"/>
      <c r="N154" s="11">
        <f>IF($A154="","",IF(OR($E154="Done",$E154="Not needed"),"",$D154))</f>
        <v/>
      </c>
    </row>
    <row r="155">
      <c r="A155" s="8" t="n"/>
      <c r="B155" s="8" t="n"/>
      <c r="C155" s="9" t="n"/>
      <c r="D155" s="10">
        <f>IF(OR($A155="",$C155=""),"",EventDate-$C155)</f>
        <v/>
      </c>
      <c r="E155" s="8" t="n"/>
      <c r="F155" s="8" t="n"/>
      <c r="G155" s="11">
        <f>IF($D155="","",IF(WEEKDAY($D155,2)&gt;5,$D155-(WEEKDAY($D155,2)-5),$D155))</f>
        <v/>
      </c>
      <c r="H155" s="12">
        <f>IF($D155="","",IF($E155="Done","",$D155-TODAY()))</f>
        <v/>
      </c>
      <c r="I155" s="13">
        <f>IF($A155="","",IF(OR($E155="Done",$E155="Not needed"),"",IF($D155="","",IF($D155&lt;TODAY(),"OVERDUE",IF($D155-TODAY()&lt;=7,"Due this week","")))))</f>
        <v/>
      </c>
      <c r="J155" s="8" t="n"/>
      <c r="K155" s="8" t="n"/>
      <c r="L155" s="14">
        <f>IF($A155="","",IF($K155="","",IF(COUNTIFS(Suppliers!$A$5:$A$204,$K155)=0,"Supplier not on the Suppliers tab","")))</f>
        <v/>
      </c>
      <c r="M155" s="8" t="n"/>
      <c r="N155" s="11">
        <f>IF($A155="","",IF(OR($E155="Done",$E155="Not needed"),"",$D155))</f>
        <v/>
      </c>
    </row>
    <row r="156">
      <c r="A156" s="8" t="n"/>
      <c r="B156" s="8" t="n"/>
      <c r="C156" s="9" t="n"/>
      <c r="D156" s="10">
        <f>IF(OR($A156="",$C156=""),"",EventDate-$C156)</f>
        <v/>
      </c>
      <c r="E156" s="8" t="n"/>
      <c r="F156" s="8" t="n"/>
      <c r="G156" s="11">
        <f>IF($D156="","",IF(WEEKDAY($D156,2)&gt;5,$D156-(WEEKDAY($D156,2)-5),$D156))</f>
        <v/>
      </c>
      <c r="H156" s="12">
        <f>IF($D156="","",IF($E156="Done","",$D156-TODAY()))</f>
        <v/>
      </c>
      <c r="I156" s="13">
        <f>IF($A156="","",IF(OR($E156="Done",$E156="Not needed"),"",IF($D156="","",IF($D156&lt;TODAY(),"OVERDUE",IF($D156-TODAY()&lt;=7,"Due this week","")))))</f>
        <v/>
      </c>
      <c r="J156" s="8" t="n"/>
      <c r="K156" s="8" t="n"/>
      <c r="L156" s="14">
        <f>IF($A156="","",IF($K156="","",IF(COUNTIFS(Suppliers!$A$5:$A$204,$K156)=0,"Supplier not on the Suppliers tab","")))</f>
        <v/>
      </c>
      <c r="M156" s="8" t="n"/>
      <c r="N156" s="11">
        <f>IF($A156="","",IF(OR($E156="Done",$E156="Not needed"),"",$D156))</f>
        <v/>
      </c>
    </row>
    <row r="157">
      <c r="A157" s="8" t="n"/>
      <c r="B157" s="8" t="n"/>
      <c r="C157" s="9" t="n"/>
      <c r="D157" s="10">
        <f>IF(OR($A157="",$C157=""),"",EventDate-$C157)</f>
        <v/>
      </c>
      <c r="E157" s="8" t="n"/>
      <c r="F157" s="8" t="n"/>
      <c r="G157" s="11">
        <f>IF($D157="","",IF(WEEKDAY($D157,2)&gt;5,$D157-(WEEKDAY($D157,2)-5),$D157))</f>
        <v/>
      </c>
      <c r="H157" s="12">
        <f>IF($D157="","",IF($E157="Done","",$D157-TODAY()))</f>
        <v/>
      </c>
      <c r="I157" s="13">
        <f>IF($A157="","",IF(OR($E157="Done",$E157="Not needed"),"",IF($D157="","",IF($D157&lt;TODAY(),"OVERDUE",IF($D157-TODAY()&lt;=7,"Due this week","")))))</f>
        <v/>
      </c>
      <c r="J157" s="8" t="n"/>
      <c r="K157" s="8" t="n"/>
      <c r="L157" s="14">
        <f>IF($A157="","",IF($K157="","",IF(COUNTIFS(Suppliers!$A$5:$A$204,$K157)=0,"Supplier not on the Suppliers tab","")))</f>
        <v/>
      </c>
      <c r="M157" s="8" t="n"/>
      <c r="N157" s="11">
        <f>IF($A157="","",IF(OR($E157="Done",$E157="Not needed"),"",$D157))</f>
        <v/>
      </c>
    </row>
    <row r="158">
      <c r="A158" s="8" t="n"/>
      <c r="B158" s="8" t="n"/>
      <c r="C158" s="9" t="n"/>
      <c r="D158" s="10">
        <f>IF(OR($A158="",$C158=""),"",EventDate-$C158)</f>
        <v/>
      </c>
      <c r="E158" s="8" t="n"/>
      <c r="F158" s="8" t="n"/>
      <c r="G158" s="11">
        <f>IF($D158="","",IF(WEEKDAY($D158,2)&gt;5,$D158-(WEEKDAY($D158,2)-5),$D158))</f>
        <v/>
      </c>
      <c r="H158" s="12">
        <f>IF($D158="","",IF($E158="Done","",$D158-TODAY()))</f>
        <v/>
      </c>
      <c r="I158" s="13">
        <f>IF($A158="","",IF(OR($E158="Done",$E158="Not needed"),"",IF($D158="","",IF($D158&lt;TODAY(),"OVERDUE",IF($D158-TODAY()&lt;=7,"Due this week","")))))</f>
        <v/>
      </c>
      <c r="J158" s="8" t="n"/>
      <c r="K158" s="8" t="n"/>
      <c r="L158" s="14">
        <f>IF($A158="","",IF($K158="","",IF(COUNTIFS(Suppliers!$A$5:$A$204,$K158)=0,"Supplier not on the Suppliers tab","")))</f>
        <v/>
      </c>
      <c r="M158" s="8" t="n"/>
      <c r="N158" s="11">
        <f>IF($A158="","",IF(OR($E158="Done",$E158="Not needed"),"",$D158))</f>
        <v/>
      </c>
    </row>
    <row r="159">
      <c r="A159" s="8" t="n"/>
      <c r="B159" s="8" t="n"/>
      <c r="C159" s="9" t="n"/>
      <c r="D159" s="10">
        <f>IF(OR($A159="",$C159=""),"",EventDate-$C159)</f>
        <v/>
      </c>
      <c r="E159" s="8" t="n"/>
      <c r="F159" s="8" t="n"/>
      <c r="G159" s="11">
        <f>IF($D159="","",IF(WEEKDAY($D159,2)&gt;5,$D159-(WEEKDAY($D159,2)-5),$D159))</f>
        <v/>
      </c>
      <c r="H159" s="12">
        <f>IF($D159="","",IF($E159="Done","",$D159-TODAY()))</f>
        <v/>
      </c>
      <c r="I159" s="13">
        <f>IF($A159="","",IF(OR($E159="Done",$E159="Not needed"),"",IF($D159="","",IF($D159&lt;TODAY(),"OVERDUE",IF($D159-TODAY()&lt;=7,"Due this week","")))))</f>
        <v/>
      </c>
      <c r="J159" s="8" t="n"/>
      <c r="K159" s="8" t="n"/>
      <c r="L159" s="14">
        <f>IF($A159="","",IF($K159="","",IF(COUNTIFS(Suppliers!$A$5:$A$204,$K159)=0,"Supplier not on the Suppliers tab","")))</f>
        <v/>
      </c>
      <c r="M159" s="8" t="n"/>
      <c r="N159" s="11">
        <f>IF($A159="","",IF(OR($E159="Done",$E159="Not needed"),"",$D159))</f>
        <v/>
      </c>
    </row>
    <row r="160">
      <c r="A160" s="8" t="n"/>
      <c r="B160" s="8" t="n"/>
      <c r="C160" s="9" t="n"/>
      <c r="D160" s="10">
        <f>IF(OR($A160="",$C160=""),"",EventDate-$C160)</f>
        <v/>
      </c>
      <c r="E160" s="8" t="n"/>
      <c r="F160" s="8" t="n"/>
      <c r="G160" s="11">
        <f>IF($D160="","",IF(WEEKDAY($D160,2)&gt;5,$D160-(WEEKDAY($D160,2)-5),$D160))</f>
        <v/>
      </c>
      <c r="H160" s="12">
        <f>IF($D160="","",IF($E160="Done","",$D160-TODAY()))</f>
        <v/>
      </c>
      <c r="I160" s="13">
        <f>IF($A160="","",IF(OR($E160="Done",$E160="Not needed"),"",IF($D160="","",IF($D160&lt;TODAY(),"OVERDUE",IF($D160-TODAY()&lt;=7,"Due this week","")))))</f>
        <v/>
      </c>
      <c r="J160" s="8" t="n"/>
      <c r="K160" s="8" t="n"/>
      <c r="L160" s="14">
        <f>IF($A160="","",IF($K160="","",IF(COUNTIFS(Suppliers!$A$5:$A$204,$K160)=0,"Supplier not on the Suppliers tab","")))</f>
        <v/>
      </c>
      <c r="M160" s="8" t="n"/>
      <c r="N160" s="11">
        <f>IF($A160="","",IF(OR($E160="Done",$E160="Not needed"),"",$D160))</f>
        <v/>
      </c>
    </row>
    <row r="161">
      <c r="A161" s="8" t="n"/>
      <c r="B161" s="8" t="n"/>
      <c r="C161" s="9" t="n"/>
      <c r="D161" s="10">
        <f>IF(OR($A161="",$C161=""),"",EventDate-$C161)</f>
        <v/>
      </c>
      <c r="E161" s="8" t="n"/>
      <c r="F161" s="8" t="n"/>
      <c r="G161" s="11">
        <f>IF($D161="","",IF(WEEKDAY($D161,2)&gt;5,$D161-(WEEKDAY($D161,2)-5),$D161))</f>
        <v/>
      </c>
      <c r="H161" s="12">
        <f>IF($D161="","",IF($E161="Done","",$D161-TODAY()))</f>
        <v/>
      </c>
      <c r="I161" s="13">
        <f>IF($A161="","",IF(OR($E161="Done",$E161="Not needed"),"",IF($D161="","",IF($D161&lt;TODAY(),"OVERDUE",IF($D161-TODAY()&lt;=7,"Due this week","")))))</f>
        <v/>
      </c>
      <c r="J161" s="8" t="n"/>
      <c r="K161" s="8" t="n"/>
      <c r="L161" s="14">
        <f>IF($A161="","",IF($K161="","",IF(COUNTIFS(Suppliers!$A$5:$A$204,$K161)=0,"Supplier not on the Suppliers tab","")))</f>
        <v/>
      </c>
      <c r="M161" s="8" t="n"/>
      <c r="N161" s="11">
        <f>IF($A161="","",IF(OR($E161="Done",$E161="Not needed"),"",$D161))</f>
        <v/>
      </c>
    </row>
    <row r="162">
      <c r="A162" s="8" t="n"/>
      <c r="B162" s="8" t="n"/>
      <c r="C162" s="9" t="n"/>
      <c r="D162" s="10">
        <f>IF(OR($A162="",$C162=""),"",EventDate-$C162)</f>
        <v/>
      </c>
      <c r="E162" s="8" t="n"/>
      <c r="F162" s="8" t="n"/>
      <c r="G162" s="11">
        <f>IF($D162="","",IF(WEEKDAY($D162,2)&gt;5,$D162-(WEEKDAY($D162,2)-5),$D162))</f>
        <v/>
      </c>
      <c r="H162" s="12">
        <f>IF($D162="","",IF($E162="Done","",$D162-TODAY()))</f>
        <v/>
      </c>
      <c r="I162" s="13">
        <f>IF($A162="","",IF(OR($E162="Done",$E162="Not needed"),"",IF($D162="","",IF($D162&lt;TODAY(),"OVERDUE",IF($D162-TODAY()&lt;=7,"Due this week","")))))</f>
        <v/>
      </c>
      <c r="J162" s="8" t="n"/>
      <c r="K162" s="8" t="n"/>
      <c r="L162" s="14">
        <f>IF($A162="","",IF($K162="","",IF(COUNTIFS(Suppliers!$A$5:$A$204,$K162)=0,"Supplier not on the Suppliers tab","")))</f>
        <v/>
      </c>
      <c r="M162" s="8" t="n"/>
      <c r="N162" s="11">
        <f>IF($A162="","",IF(OR($E162="Done",$E162="Not needed"),"",$D162))</f>
        <v/>
      </c>
    </row>
    <row r="163">
      <c r="A163" s="8" t="n"/>
      <c r="B163" s="8" t="n"/>
      <c r="C163" s="9" t="n"/>
      <c r="D163" s="10">
        <f>IF(OR($A163="",$C163=""),"",EventDate-$C163)</f>
        <v/>
      </c>
      <c r="E163" s="8" t="n"/>
      <c r="F163" s="8" t="n"/>
      <c r="G163" s="11">
        <f>IF($D163="","",IF(WEEKDAY($D163,2)&gt;5,$D163-(WEEKDAY($D163,2)-5),$D163))</f>
        <v/>
      </c>
      <c r="H163" s="12">
        <f>IF($D163="","",IF($E163="Done","",$D163-TODAY()))</f>
        <v/>
      </c>
      <c r="I163" s="13">
        <f>IF($A163="","",IF(OR($E163="Done",$E163="Not needed"),"",IF($D163="","",IF($D163&lt;TODAY(),"OVERDUE",IF($D163-TODAY()&lt;=7,"Due this week","")))))</f>
        <v/>
      </c>
      <c r="J163" s="8" t="n"/>
      <c r="K163" s="8" t="n"/>
      <c r="L163" s="14">
        <f>IF($A163="","",IF($K163="","",IF(COUNTIFS(Suppliers!$A$5:$A$204,$K163)=0,"Supplier not on the Suppliers tab","")))</f>
        <v/>
      </c>
      <c r="M163" s="8" t="n"/>
      <c r="N163" s="11">
        <f>IF($A163="","",IF(OR($E163="Done",$E163="Not needed"),"",$D163))</f>
        <v/>
      </c>
    </row>
    <row r="164">
      <c r="A164" s="8" t="n"/>
      <c r="B164" s="8" t="n"/>
      <c r="C164" s="9" t="n"/>
      <c r="D164" s="10">
        <f>IF(OR($A164="",$C164=""),"",EventDate-$C164)</f>
        <v/>
      </c>
      <c r="E164" s="8" t="n"/>
      <c r="F164" s="8" t="n"/>
      <c r="G164" s="11">
        <f>IF($D164="","",IF(WEEKDAY($D164,2)&gt;5,$D164-(WEEKDAY($D164,2)-5),$D164))</f>
        <v/>
      </c>
      <c r="H164" s="12">
        <f>IF($D164="","",IF($E164="Done","",$D164-TODAY()))</f>
        <v/>
      </c>
      <c r="I164" s="13">
        <f>IF($A164="","",IF(OR($E164="Done",$E164="Not needed"),"",IF($D164="","",IF($D164&lt;TODAY(),"OVERDUE",IF($D164-TODAY()&lt;=7,"Due this week","")))))</f>
        <v/>
      </c>
      <c r="J164" s="8" t="n"/>
      <c r="K164" s="8" t="n"/>
      <c r="L164" s="14">
        <f>IF($A164="","",IF($K164="","",IF(COUNTIFS(Suppliers!$A$5:$A$204,$K164)=0,"Supplier not on the Suppliers tab","")))</f>
        <v/>
      </c>
      <c r="M164" s="8" t="n"/>
      <c r="N164" s="11">
        <f>IF($A164="","",IF(OR($E164="Done",$E164="Not needed"),"",$D164))</f>
        <v/>
      </c>
    </row>
    <row r="165">
      <c r="A165" s="8" t="n"/>
      <c r="B165" s="8" t="n"/>
      <c r="C165" s="9" t="n"/>
      <c r="D165" s="10">
        <f>IF(OR($A165="",$C165=""),"",EventDate-$C165)</f>
        <v/>
      </c>
      <c r="E165" s="8" t="n"/>
      <c r="F165" s="8" t="n"/>
      <c r="G165" s="11">
        <f>IF($D165="","",IF(WEEKDAY($D165,2)&gt;5,$D165-(WEEKDAY($D165,2)-5),$D165))</f>
        <v/>
      </c>
      <c r="H165" s="12">
        <f>IF($D165="","",IF($E165="Done","",$D165-TODAY()))</f>
        <v/>
      </c>
      <c r="I165" s="13">
        <f>IF($A165="","",IF(OR($E165="Done",$E165="Not needed"),"",IF($D165="","",IF($D165&lt;TODAY(),"OVERDUE",IF($D165-TODAY()&lt;=7,"Due this week","")))))</f>
        <v/>
      </c>
      <c r="J165" s="8" t="n"/>
      <c r="K165" s="8" t="n"/>
      <c r="L165" s="14">
        <f>IF($A165="","",IF($K165="","",IF(COUNTIFS(Suppliers!$A$5:$A$204,$K165)=0,"Supplier not on the Suppliers tab","")))</f>
        <v/>
      </c>
      <c r="M165" s="8" t="n"/>
      <c r="N165" s="11">
        <f>IF($A165="","",IF(OR($E165="Done",$E165="Not needed"),"",$D165))</f>
        <v/>
      </c>
    </row>
    <row r="166">
      <c r="A166" s="8" t="n"/>
      <c r="B166" s="8" t="n"/>
      <c r="C166" s="9" t="n"/>
      <c r="D166" s="10">
        <f>IF(OR($A166="",$C166=""),"",EventDate-$C166)</f>
        <v/>
      </c>
      <c r="E166" s="8" t="n"/>
      <c r="F166" s="8" t="n"/>
      <c r="G166" s="11">
        <f>IF($D166="","",IF(WEEKDAY($D166,2)&gt;5,$D166-(WEEKDAY($D166,2)-5),$D166))</f>
        <v/>
      </c>
      <c r="H166" s="12">
        <f>IF($D166="","",IF($E166="Done","",$D166-TODAY()))</f>
        <v/>
      </c>
      <c r="I166" s="13">
        <f>IF($A166="","",IF(OR($E166="Done",$E166="Not needed"),"",IF($D166="","",IF($D166&lt;TODAY(),"OVERDUE",IF($D166-TODAY()&lt;=7,"Due this week","")))))</f>
        <v/>
      </c>
      <c r="J166" s="8" t="n"/>
      <c r="K166" s="8" t="n"/>
      <c r="L166" s="14">
        <f>IF($A166="","",IF($K166="","",IF(COUNTIFS(Suppliers!$A$5:$A$204,$K166)=0,"Supplier not on the Suppliers tab","")))</f>
        <v/>
      </c>
      <c r="M166" s="8" t="n"/>
      <c r="N166" s="11">
        <f>IF($A166="","",IF(OR($E166="Done",$E166="Not needed"),"",$D166))</f>
        <v/>
      </c>
    </row>
    <row r="167">
      <c r="A167" s="8" t="n"/>
      <c r="B167" s="8" t="n"/>
      <c r="C167" s="9" t="n"/>
      <c r="D167" s="10">
        <f>IF(OR($A167="",$C167=""),"",EventDate-$C167)</f>
        <v/>
      </c>
      <c r="E167" s="8" t="n"/>
      <c r="F167" s="8" t="n"/>
      <c r="G167" s="11">
        <f>IF($D167="","",IF(WEEKDAY($D167,2)&gt;5,$D167-(WEEKDAY($D167,2)-5),$D167))</f>
        <v/>
      </c>
      <c r="H167" s="12">
        <f>IF($D167="","",IF($E167="Done","",$D167-TODAY()))</f>
        <v/>
      </c>
      <c r="I167" s="13">
        <f>IF($A167="","",IF(OR($E167="Done",$E167="Not needed"),"",IF($D167="","",IF($D167&lt;TODAY(),"OVERDUE",IF($D167-TODAY()&lt;=7,"Due this week","")))))</f>
        <v/>
      </c>
      <c r="J167" s="8" t="n"/>
      <c r="K167" s="8" t="n"/>
      <c r="L167" s="14">
        <f>IF($A167="","",IF($K167="","",IF(COUNTIFS(Suppliers!$A$5:$A$204,$K167)=0,"Supplier not on the Suppliers tab","")))</f>
        <v/>
      </c>
      <c r="M167" s="8" t="n"/>
      <c r="N167" s="11">
        <f>IF($A167="","",IF(OR($E167="Done",$E167="Not needed"),"",$D167))</f>
        <v/>
      </c>
    </row>
    <row r="168">
      <c r="A168" s="8" t="n"/>
      <c r="B168" s="8" t="n"/>
      <c r="C168" s="9" t="n"/>
      <c r="D168" s="10">
        <f>IF(OR($A168="",$C168=""),"",EventDate-$C168)</f>
        <v/>
      </c>
      <c r="E168" s="8" t="n"/>
      <c r="F168" s="8" t="n"/>
      <c r="G168" s="11">
        <f>IF($D168="","",IF(WEEKDAY($D168,2)&gt;5,$D168-(WEEKDAY($D168,2)-5),$D168))</f>
        <v/>
      </c>
      <c r="H168" s="12">
        <f>IF($D168="","",IF($E168="Done","",$D168-TODAY()))</f>
        <v/>
      </c>
      <c r="I168" s="13">
        <f>IF($A168="","",IF(OR($E168="Done",$E168="Not needed"),"",IF($D168="","",IF($D168&lt;TODAY(),"OVERDUE",IF($D168-TODAY()&lt;=7,"Due this week","")))))</f>
        <v/>
      </c>
      <c r="J168" s="8" t="n"/>
      <c r="K168" s="8" t="n"/>
      <c r="L168" s="14">
        <f>IF($A168="","",IF($K168="","",IF(COUNTIFS(Suppliers!$A$5:$A$204,$K168)=0,"Supplier not on the Suppliers tab","")))</f>
        <v/>
      </c>
      <c r="M168" s="8" t="n"/>
      <c r="N168" s="11">
        <f>IF($A168="","",IF(OR($E168="Done",$E168="Not needed"),"",$D168))</f>
        <v/>
      </c>
    </row>
    <row r="169">
      <c r="A169" s="8" t="n"/>
      <c r="B169" s="8" t="n"/>
      <c r="C169" s="9" t="n"/>
      <c r="D169" s="10">
        <f>IF(OR($A169="",$C169=""),"",EventDate-$C169)</f>
        <v/>
      </c>
      <c r="E169" s="8" t="n"/>
      <c r="F169" s="8" t="n"/>
      <c r="G169" s="11">
        <f>IF($D169="","",IF(WEEKDAY($D169,2)&gt;5,$D169-(WEEKDAY($D169,2)-5),$D169))</f>
        <v/>
      </c>
      <c r="H169" s="12">
        <f>IF($D169="","",IF($E169="Done","",$D169-TODAY()))</f>
        <v/>
      </c>
      <c r="I169" s="13">
        <f>IF($A169="","",IF(OR($E169="Done",$E169="Not needed"),"",IF($D169="","",IF($D169&lt;TODAY(),"OVERDUE",IF($D169-TODAY()&lt;=7,"Due this week","")))))</f>
        <v/>
      </c>
      <c r="J169" s="8" t="n"/>
      <c r="K169" s="8" t="n"/>
      <c r="L169" s="14">
        <f>IF($A169="","",IF($K169="","",IF(COUNTIFS(Suppliers!$A$5:$A$204,$K169)=0,"Supplier not on the Suppliers tab","")))</f>
        <v/>
      </c>
      <c r="M169" s="8" t="n"/>
      <c r="N169" s="11">
        <f>IF($A169="","",IF(OR($E169="Done",$E169="Not needed"),"",$D169))</f>
        <v/>
      </c>
    </row>
    <row r="170">
      <c r="A170" s="8" t="n"/>
      <c r="B170" s="8" t="n"/>
      <c r="C170" s="9" t="n"/>
      <c r="D170" s="10">
        <f>IF(OR($A170="",$C170=""),"",EventDate-$C170)</f>
        <v/>
      </c>
      <c r="E170" s="8" t="n"/>
      <c r="F170" s="8" t="n"/>
      <c r="G170" s="11">
        <f>IF($D170="","",IF(WEEKDAY($D170,2)&gt;5,$D170-(WEEKDAY($D170,2)-5),$D170))</f>
        <v/>
      </c>
      <c r="H170" s="12">
        <f>IF($D170="","",IF($E170="Done","",$D170-TODAY()))</f>
        <v/>
      </c>
      <c r="I170" s="13">
        <f>IF($A170="","",IF(OR($E170="Done",$E170="Not needed"),"",IF($D170="","",IF($D170&lt;TODAY(),"OVERDUE",IF($D170-TODAY()&lt;=7,"Due this week","")))))</f>
        <v/>
      </c>
      <c r="J170" s="8" t="n"/>
      <c r="K170" s="8" t="n"/>
      <c r="L170" s="14">
        <f>IF($A170="","",IF($K170="","",IF(COUNTIFS(Suppliers!$A$5:$A$204,$K170)=0,"Supplier not on the Suppliers tab","")))</f>
        <v/>
      </c>
      <c r="M170" s="8" t="n"/>
      <c r="N170" s="11">
        <f>IF($A170="","",IF(OR($E170="Done",$E170="Not needed"),"",$D170))</f>
        <v/>
      </c>
    </row>
    <row r="171">
      <c r="A171" s="8" t="n"/>
      <c r="B171" s="8" t="n"/>
      <c r="C171" s="9" t="n"/>
      <c r="D171" s="10">
        <f>IF(OR($A171="",$C171=""),"",EventDate-$C171)</f>
        <v/>
      </c>
      <c r="E171" s="8" t="n"/>
      <c r="F171" s="8" t="n"/>
      <c r="G171" s="11">
        <f>IF($D171="","",IF(WEEKDAY($D171,2)&gt;5,$D171-(WEEKDAY($D171,2)-5),$D171))</f>
        <v/>
      </c>
      <c r="H171" s="12">
        <f>IF($D171="","",IF($E171="Done","",$D171-TODAY()))</f>
        <v/>
      </c>
      <c r="I171" s="13">
        <f>IF($A171="","",IF(OR($E171="Done",$E171="Not needed"),"",IF($D171="","",IF($D171&lt;TODAY(),"OVERDUE",IF($D171-TODAY()&lt;=7,"Due this week","")))))</f>
        <v/>
      </c>
      <c r="J171" s="8" t="n"/>
      <c r="K171" s="8" t="n"/>
      <c r="L171" s="14">
        <f>IF($A171="","",IF($K171="","",IF(COUNTIFS(Suppliers!$A$5:$A$204,$K171)=0,"Supplier not on the Suppliers tab","")))</f>
        <v/>
      </c>
      <c r="M171" s="8" t="n"/>
      <c r="N171" s="11">
        <f>IF($A171="","",IF(OR($E171="Done",$E171="Not needed"),"",$D171))</f>
        <v/>
      </c>
    </row>
    <row r="172">
      <c r="A172" s="8" t="n"/>
      <c r="B172" s="8" t="n"/>
      <c r="C172" s="9" t="n"/>
      <c r="D172" s="10">
        <f>IF(OR($A172="",$C172=""),"",EventDate-$C172)</f>
        <v/>
      </c>
      <c r="E172" s="8" t="n"/>
      <c r="F172" s="8" t="n"/>
      <c r="G172" s="11">
        <f>IF($D172="","",IF(WEEKDAY($D172,2)&gt;5,$D172-(WEEKDAY($D172,2)-5),$D172))</f>
        <v/>
      </c>
      <c r="H172" s="12">
        <f>IF($D172="","",IF($E172="Done","",$D172-TODAY()))</f>
        <v/>
      </c>
      <c r="I172" s="13">
        <f>IF($A172="","",IF(OR($E172="Done",$E172="Not needed"),"",IF($D172="","",IF($D172&lt;TODAY(),"OVERDUE",IF($D172-TODAY()&lt;=7,"Due this week","")))))</f>
        <v/>
      </c>
      <c r="J172" s="8" t="n"/>
      <c r="K172" s="8" t="n"/>
      <c r="L172" s="14">
        <f>IF($A172="","",IF($K172="","",IF(COUNTIFS(Suppliers!$A$5:$A$204,$K172)=0,"Supplier not on the Suppliers tab","")))</f>
        <v/>
      </c>
      <c r="M172" s="8" t="n"/>
      <c r="N172" s="11">
        <f>IF($A172="","",IF(OR($E172="Done",$E172="Not needed"),"",$D172))</f>
        <v/>
      </c>
    </row>
    <row r="173">
      <c r="A173" s="8" t="n"/>
      <c r="B173" s="8" t="n"/>
      <c r="C173" s="9" t="n"/>
      <c r="D173" s="10">
        <f>IF(OR($A173="",$C173=""),"",EventDate-$C173)</f>
        <v/>
      </c>
      <c r="E173" s="8" t="n"/>
      <c r="F173" s="8" t="n"/>
      <c r="G173" s="11">
        <f>IF($D173="","",IF(WEEKDAY($D173,2)&gt;5,$D173-(WEEKDAY($D173,2)-5),$D173))</f>
        <v/>
      </c>
      <c r="H173" s="12">
        <f>IF($D173="","",IF($E173="Done","",$D173-TODAY()))</f>
        <v/>
      </c>
      <c r="I173" s="13">
        <f>IF($A173="","",IF(OR($E173="Done",$E173="Not needed"),"",IF($D173="","",IF($D173&lt;TODAY(),"OVERDUE",IF($D173-TODAY()&lt;=7,"Due this week","")))))</f>
        <v/>
      </c>
      <c r="J173" s="8" t="n"/>
      <c r="K173" s="8" t="n"/>
      <c r="L173" s="14">
        <f>IF($A173="","",IF($K173="","",IF(COUNTIFS(Suppliers!$A$5:$A$204,$K173)=0,"Supplier not on the Suppliers tab","")))</f>
        <v/>
      </c>
      <c r="M173" s="8" t="n"/>
      <c r="N173" s="11">
        <f>IF($A173="","",IF(OR($E173="Done",$E173="Not needed"),"",$D173))</f>
        <v/>
      </c>
    </row>
    <row r="174">
      <c r="A174" s="8" t="n"/>
      <c r="B174" s="8" t="n"/>
      <c r="C174" s="9" t="n"/>
      <c r="D174" s="10">
        <f>IF(OR($A174="",$C174=""),"",EventDate-$C174)</f>
        <v/>
      </c>
      <c r="E174" s="8" t="n"/>
      <c r="F174" s="8" t="n"/>
      <c r="G174" s="11">
        <f>IF($D174="","",IF(WEEKDAY($D174,2)&gt;5,$D174-(WEEKDAY($D174,2)-5),$D174))</f>
        <v/>
      </c>
      <c r="H174" s="12">
        <f>IF($D174="","",IF($E174="Done","",$D174-TODAY()))</f>
        <v/>
      </c>
      <c r="I174" s="13">
        <f>IF($A174="","",IF(OR($E174="Done",$E174="Not needed"),"",IF($D174="","",IF($D174&lt;TODAY(),"OVERDUE",IF($D174-TODAY()&lt;=7,"Due this week","")))))</f>
        <v/>
      </c>
      <c r="J174" s="8" t="n"/>
      <c r="K174" s="8" t="n"/>
      <c r="L174" s="14">
        <f>IF($A174="","",IF($K174="","",IF(COUNTIFS(Suppliers!$A$5:$A$204,$K174)=0,"Supplier not on the Suppliers tab","")))</f>
        <v/>
      </c>
      <c r="M174" s="8" t="n"/>
      <c r="N174" s="11">
        <f>IF($A174="","",IF(OR($E174="Done",$E174="Not needed"),"",$D174))</f>
        <v/>
      </c>
    </row>
    <row r="175">
      <c r="A175" s="8" t="n"/>
      <c r="B175" s="8" t="n"/>
      <c r="C175" s="9" t="n"/>
      <c r="D175" s="10">
        <f>IF(OR($A175="",$C175=""),"",EventDate-$C175)</f>
        <v/>
      </c>
      <c r="E175" s="8" t="n"/>
      <c r="F175" s="8" t="n"/>
      <c r="G175" s="11">
        <f>IF($D175="","",IF(WEEKDAY($D175,2)&gt;5,$D175-(WEEKDAY($D175,2)-5),$D175))</f>
        <v/>
      </c>
      <c r="H175" s="12">
        <f>IF($D175="","",IF($E175="Done","",$D175-TODAY()))</f>
        <v/>
      </c>
      <c r="I175" s="13">
        <f>IF($A175="","",IF(OR($E175="Done",$E175="Not needed"),"",IF($D175="","",IF($D175&lt;TODAY(),"OVERDUE",IF($D175-TODAY()&lt;=7,"Due this week","")))))</f>
        <v/>
      </c>
      <c r="J175" s="8" t="n"/>
      <c r="K175" s="8" t="n"/>
      <c r="L175" s="14">
        <f>IF($A175="","",IF($K175="","",IF(COUNTIFS(Suppliers!$A$5:$A$204,$K175)=0,"Supplier not on the Suppliers tab","")))</f>
        <v/>
      </c>
      <c r="M175" s="8" t="n"/>
      <c r="N175" s="11">
        <f>IF($A175="","",IF(OR($E175="Done",$E175="Not needed"),"",$D175))</f>
        <v/>
      </c>
    </row>
    <row r="176">
      <c r="A176" s="8" t="n"/>
      <c r="B176" s="8" t="n"/>
      <c r="C176" s="9" t="n"/>
      <c r="D176" s="10">
        <f>IF(OR($A176="",$C176=""),"",EventDate-$C176)</f>
        <v/>
      </c>
      <c r="E176" s="8" t="n"/>
      <c r="F176" s="8" t="n"/>
      <c r="G176" s="11">
        <f>IF($D176="","",IF(WEEKDAY($D176,2)&gt;5,$D176-(WEEKDAY($D176,2)-5),$D176))</f>
        <v/>
      </c>
      <c r="H176" s="12">
        <f>IF($D176="","",IF($E176="Done","",$D176-TODAY()))</f>
        <v/>
      </c>
      <c r="I176" s="13">
        <f>IF($A176="","",IF(OR($E176="Done",$E176="Not needed"),"",IF($D176="","",IF($D176&lt;TODAY(),"OVERDUE",IF($D176-TODAY()&lt;=7,"Due this week","")))))</f>
        <v/>
      </c>
      <c r="J176" s="8" t="n"/>
      <c r="K176" s="8" t="n"/>
      <c r="L176" s="14">
        <f>IF($A176="","",IF($K176="","",IF(COUNTIFS(Suppliers!$A$5:$A$204,$K176)=0,"Supplier not on the Suppliers tab","")))</f>
        <v/>
      </c>
      <c r="M176" s="8" t="n"/>
      <c r="N176" s="11">
        <f>IF($A176="","",IF(OR($E176="Done",$E176="Not needed"),"",$D176))</f>
        <v/>
      </c>
    </row>
    <row r="177">
      <c r="A177" s="8" t="n"/>
      <c r="B177" s="8" t="n"/>
      <c r="C177" s="9" t="n"/>
      <c r="D177" s="10">
        <f>IF(OR($A177="",$C177=""),"",EventDate-$C177)</f>
        <v/>
      </c>
      <c r="E177" s="8" t="n"/>
      <c r="F177" s="8" t="n"/>
      <c r="G177" s="11">
        <f>IF($D177="","",IF(WEEKDAY($D177,2)&gt;5,$D177-(WEEKDAY($D177,2)-5),$D177))</f>
        <v/>
      </c>
      <c r="H177" s="12">
        <f>IF($D177="","",IF($E177="Done","",$D177-TODAY()))</f>
        <v/>
      </c>
      <c r="I177" s="13">
        <f>IF($A177="","",IF(OR($E177="Done",$E177="Not needed"),"",IF($D177="","",IF($D177&lt;TODAY(),"OVERDUE",IF($D177-TODAY()&lt;=7,"Due this week","")))))</f>
        <v/>
      </c>
      <c r="J177" s="8" t="n"/>
      <c r="K177" s="8" t="n"/>
      <c r="L177" s="14">
        <f>IF($A177="","",IF($K177="","",IF(COUNTIFS(Suppliers!$A$5:$A$204,$K177)=0,"Supplier not on the Suppliers tab","")))</f>
        <v/>
      </c>
      <c r="M177" s="8" t="n"/>
      <c r="N177" s="11">
        <f>IF($A177="","",IF(OR($E177="Done",$E177="Not needed"),"",$D177))</f>
        <v/>
      </c>
    </row>
    <row r="178">
      <c r="A178" s="8" t="n"/>
      <c r="B178" s="8" t="n"/>
      <c r="C178" s="9" t="n"/>
      <c r="D178" s="10">
        <f>IF(OR($A178="",$C178=""),"",EventDate-$C178)</f>
        <v/>
      </c>
      <c r="E178" s="8" t="n"/>
      <c r="F178" s="8" t="n"/>
      <c r="G178" s="11">
        <f>IF($D178="","",IF(WEEKDAY($D178,2)&gt;5,$D178-(WEEKDAY($D178,2)-5),$D178))</f>
        <v/>
      </c>
      <c r="H178" s="12">
        <f>IF($D178="","",IF($E178="Done","",$D178-TODAY()))</f>
        <v/>
      </c>
      <c r="I178" s="13">
        <f>IF($A178="","",IF(OR($E178="Done",$E178="Not needed"),"",IF($D178="","",IF($D178&lt;TODAY(),"OVERDUE",IF($D178-TODAY()&lt;=7,"Due this week","")))))</f>
        <v/>
      </c>
      <c r="J178" s="8" t="n"/>
      <c r="K178" s="8" t="n"/>
      <c r="L178" s="14">
        <f>IF($A178="","",IF($K178="","",IF(COUNTIFS(Suppliers!$A$5:$A$204,$K178)=0,"Supplier not on the Suppliers tab","")))</f>
        <v/>
      </c>
      <c r="M178" s="8" t="n"/>
      <c r="N178" s="11">
        <f>IF($A178="","",IF(OR($E178="Done",$E178="Not needed"),"",$D178))</f>
        <v/>
      </c>
    </row>
    <row r="179">
      <c r="A179" s="8" t="n"/>
      <c r="B179" s="8" t="n"/>
      <c r="C179" s="9" t="n"/>
      <c r="D179" s="10">
        <f>IF(OR($A179="",$C179=""),"",EventDate-$C179)</f>
        <v/>
      </c>
      <c r="E179" s="8" t="n"/>
      <c r="F179" s="8" t="n"/>
      <c r="G179" s="11">
        <f>IF($D179="","",IF(WEEKDAY($D179,2)&gt;5,$D179-(WEEKDAY($D179,2)-5),$D179))</f>
        <v/>
      </c>
      <c r="H179" s="12">
        <f>IF($D179="","",IF($E179="Done","",$D179-TODAY()))</f>
        <v/>
      </c>
      <c r="I179" s="13">
        <f>IF($A179="","",IF(OR($E179="Done",$E179="Not needed"),"",IF($D179="","",IF($D179&lt;TODAY(),"OVERDUE",IF($D179-TODAY()&lt;=7,"Due this week","")))))</f>
        <v/>
      </c>
      <c r="J179" s="8" t="n"/>
      <c r="K179" s="8" t="n"/>
      <c r="L179" s="14">
        <f>IF($A179="","",IF($K179="","",IF(COUNTIFS(Suppliers!$A$5:$A$204,$K179)=0,"Supplier not on the Suppliers tab","")))</f>
        <v/>
      </c>
      <c r="M179" s="8" t="n"/>
      <c r="N179" s="11">
        <f>IF($A179="","",IF(OR($E179="Done",$E179="Not needed"),"",$D179))</f>
        <v/>
      </c>
    </row>
    <row r="180">
      <c r="A180" s="8" t="n"/>
      <c r="B180" s="8" t="n"/>
      <c r="C180" s="9" t="n"/>
      <c r="D180" s="10">
        <f>IF(OR($A180="",$C180=""),"",EventDate-$C180)</f>
        <v/>
      </c>
      <c r="E180" s="8" t="n"/>
      <c r="F180" s="8" t="n"/>
      <c r="G180" s="11">
        <f>IF($D180="","",IF(WEEKDAY($D180,2)&gt;5,$D180-(WEEKDAY($D180,2)-5),$D180))</f>
        <v/>
      </c>
      <c r="H180" s="12">
        <f>IF($D180="","",IF($E180="Done","",$D180-TODAY()))</f>
        <v/>
      </c>
      <c r="I180" s="13">
        <f>IF($A180="","",IF(OR($E180="Done",$E180="Not needed"),"",IF($D180="","",IF($D180&lt;TODAY(),"OVERDUE",IF($D180-TODAY()&lt;=7,"Due this week","")))))</f>
        <v/>
      </c>
      <c r="J180" s="8" t="n"/>
      <c r="K180" s="8" t="n"/>
      <c r="L180" s="14">
        <f>IF($A180="","",IF($K180="","",IF(COUNTIFS(Suppliers!$A$5:$A$204,$K180)=0,"Supplier not on the Suppliers tab","")))</f>
        <v/>
      </c>
      <c r="M180" s="8" t="n"/>
      <c r="N180" s="11">
        <f>IF($A180="","",IF(OR($E180="Done",$E180="Not needed"),"",$D180))</f>
        <v/>
      </c>
    </row>
    <row r="181">
      <c r="A181" s="8" t="n"/>
      <c r="B181" s="8" t="n"/>
      <c r="C181" s="9" t="n"/>
      <c r="D181" s="10">
        <f>IF(OR($A181="",$C181=""),"",EventDate-$C181)</f>
        <v/>
      </c>
      <c r="E181" s="8" t="n"/>
      <c r="F181" s="8" t="n"/>
      <c r="G181" s="11">
        <f>IF($D181="","",IF(WEEKDAY($D181,2)&gt;5,$D181-(WEEKDAY($D181,2)-5),$D181))</f>
        <v/>
      </c>
      <c r="H181" s="12">
        <f>IF($D181="","",IF($E181="Done","",$D181-TODAY()))</f>
        <v/>
      </c>
      <c r="I181" s="13">
        <f>IF($A181="","",IF(OR($E181="Done",$E181="Not needed"),"",IF($D181="","",IF($D181&lt;TODAY(),"OVERDUE",IF($D181-TODAY()&lt;=7,"Due this week","")))))</f>
        <v/>
      </c>
      <c r="J181" s="8" t="n"/>
      <c r="K181" s="8" t="n"/>
      <c r="L181" s="14">
        <f>IF($A181="","",IF($K181="","",IF(COUNTIFS(Suppliers!$A$5:$A$204,$K181)=0,"Supplier not on the Suppliers tab","")))</f>
        <v/>
      </c>
      <c r="M181" s="8" t="n"/>
      <c r="N181" s="11">
        <f>IF($A181="","",IF(OR($E181="Done",$E181="Not needed"),"",$D181))</f>
        <v/>
      </c>
    </row>
    <row r="182">
      <c r="A182" s="8" t="n"/>
      <c r="B182" s="8" t="n"/>
      <c r="C182" s="9" t="n"/>
      <c r="D182" s="10">
        <f>IF(OR($A182="",$C182=""),"",EventDate-$C182)</f>
        <v/>
      </c>
      <c r="E182" s="8" t="n"/>
      <c r="F182" s="8" t="n"/>
      <c r="G182" s="11">
        <f>IF($D182="","",IF(WEEKDAY($D182,2)&gt;5,$D182-(WEEKDAY($D182,2)-5),$D182))</f>
        <v/>
      </c>
      <c r="H182" s="12">
        <f>IF($D182="","",IF($E182="Done","",$D182-TODAY()))</f>
        <v/>
      </c>
      <c r="I182" s="13">
        <f>IF($A182="","",IF(OR($E182="Done",$E182="Not needed"),"",IF($D182="","",IF($D182&lt;TODAY(),"OVERDUE",IF($D182-TODAY()&lt;=7,"Due this week","")))))</f>
        <v/>
      </c>
      <c r="J182" s="8" t="n"/>
      <c r="K182" s="8" t="n"/>
      <c r="L182" s="14">
        <f>IF($A182="","",IF($K182="","",IF(COUNTIFS(Suppliers!$A$5:$A$204,$K182)=0,"Supplier not on the Suppliers tab","")))</f>
        <v/>
      </c>
      <c r="M182" s="8" t="n"/>
      <c r="N182" s="11">
        <f>IF($A182="","",IF(OR($E182="Done",$E182="Not needed"),"",$D182))</f>
        <v/>
      </c>
    </row>
    <row r="183">
      <c r="A183" s="8" t="n"/>
      <c r="B183" s="8" t="n"/>
      <c r="C183" s="9" t="n"/>
      <c r="D183" s="10">
        <f>IF(OR($A183="",$C183=""),"",EventDate-$C183)</f>
        <v/>
      </c>
      <c r="E183" s="8" t="n"/>
      <c r="F183" s="8" t="n"/>
      <c r="G183" s="11">
        <f>IF($D183="","",IF(WEEKDAY($D183,2)&gt;5,$D183-(WEEKDAY($D183,2)-5),$D183))</f>
        <v/>
      </c>
      <c r="H183" s="12">
        <f>IF($D183="","",IF($E183="Done","",$D183-TODAY()))</f>
        <v/>
      </c>
      <c r="I183" s="13">
        <f>IF($A183="","",IF(OR($E183="Done",$E183="Not needed"),"",IF($D183="","",IF($D183&lt;TODAY(),"OVERDUE",IF($D183-TODAY()&lt;=7,"Due this week","")))))</f>
        <v/>
      </c>
      <c r="J183" s="8" t="n"/>
      <c r="K183" s="8" t="n"/>
      <c r="L183" s="14">
        <f>IF($A183="","",IF($K183="","",IF(COUNTIFS(Suppliers!$A$5:$A$204,$K183)=0,"Supplier not on the Suppliers tab","")))</f>
        <v/>
      </c>
      <c r="M183" s="8" t="n"/>
      <c r="N183" s="11">
        <f>IF($A183="","",IF(OR($E183="Done",$E183="Not needed"),"",$D183))</f>
        <v/>
      </c>
    </row>
    <row r="184">
      <c r="A184" s="8" t="n"/>
      <c r="B184" s="8" t="n"/>
      <c r="C184" s="9" t="n"/>
      <c r="D184" s="10">
        <f>IF(OR($A184="",$C184=""),"",EventDate-$C184)</f>
        <v/>
      </c>
      <c r="E184" s="8" t="n"/>
      <c r="F184" s="8" t="n"/>
      <c r="G184" s="11">
        <f>IF($D184="","",IF(WEEKDAY($D184,2)&gt;5,$D184-(WEEKDAY($D184,2)-5),$D184))</f>
        <v/>
      </c>
      <c r="H184" s="12">
        <f>IF($D184="","",IF($E184="Done","",$D184-TODAY()))</f>
        <v/>
      </c>
      <c r="I184" s="13">
        <f>IF($A184="","",IF(OR($E184="Done",$E184="Not needed"),"",IF($D184="","",IF($D184&lt;TODAY(),"OVERDUE",IF($D184-TODAY()&lt;=7,"Due this week","")))))</f>
        <v/>
      </c>
      <c r="J184" s="8" t="n"/>
      <c r="K184" s="8" t="n"/>
      <c r="L184" s="14">
        <f>IF($A184="","",IF($K184="","",IF(COUNTIFS(Suppliers!$A$5:$A$204,$K184)=0,"Supplier not on the Suppliers tab","")))</f>
        <v/>
      </c>
      <c r="M184" s="8" t="n"/>
      <c r="N184" s="11">
        <f>IF($A184="","",IF(OR($E184="Done",$E184="Not needed"),"",$D184))</f>
        <v/>
      </c>
    </row>
    <row r="185">
      <c r="A185" s="8" t="n"/>
      <c r="B185" s="8" t="n"/>
      <c r="C185" s="9" t="n"/>
      <c r="D185" s="10">
        <f>IF(OR($A185="",$C185=""),"",EventDate-$C185)</f>
        <v/>
      </c>
      <c r="E185" s="8" t="n"/>
      <c r="F185" s="8" t="n"/>
      <c r="G185" s="11">
        <f>IF($D185="","",IF(WEEKDAY($D185,2)&gt;5,$D185-(WEEKDAY($D185,2)-5),$D185))</f>
        <v/>
      </c>
      <c r="H185" s="12">
        <f>IF($D185="","",IF($E185="Done","",$D185-TODAY()))</f>
        <v/>
      </c>
      <c r="I185" s="13">
        <f>IF($A185="","",IF(OR($E185="Done",$E185="Not needed"),"",IF($D185="","",IF($D185&lt;TODAY(),"OVERDUE",IF($D185-TODAY()&lt;=7,"Due this week","")))))</f>
        <v/>
      </c>
      <c r="J185" s="8" t="n"/>
      <c r="K185" s="8" t="n"/>
      <c r="L185" s="14">
        <f>IF($A185="","",IF($K185="","",IF(COUNTIFS(Suppliers!$A$5:$A$204,$K185)=0,"Supplier not on the Suppliers tab","")))</f>
        <v/>
      </c>
      <c r="M185" s="8" t="n"/>
      <c r="N185" s="11">
        <f>IF($A185="","",IF(OR($E185="Done",$E185="Not needed"),"",$D185))</f>
        <v/>
      </c>
    </row>
    <row r="186">
      <c r="A186" s="8" t="n"/>
      <c r="B186" s="8" t="n"/>
      <c r="C186" s="9" t="n"/>
      <c r="D186" s="10">
        <f>IF(OR($A186="",$C186=""),"",EventDate-$C186)</f>
        <v/>
      </c>
      <c r="E186" s="8" t="n"/>
      <c r="F186" s="8" t="n"/>
      <c r="G186" s="11">
        <f>IF($D186="","",IF(WEEKDAY($D186,2)&gt;5,$D186-(WEEKDAY($D186,2)-5),$D186))</f>
        <v/>
      </c>
      <c r="H186" s="12">
        <f>IF($D186="","",IF($E186="Done","",$D186-TODAY()))</f>
        <v/>
      </c>
      <c r="I186" s="13">
        <f>IF($A186="","",IF(OR($E186="Done",$E186="Not needed"),"",IF($D186="","",IF($D186&lt;TODAY(),"OVERDUE",IF($D186-TODAY()&lt;=7,"Due this week","")))))</f>
        <v/>
      </c>
      <c r="J186" s="8" t="n"/>
      <c r="K186" s="8" t="n"/>
      <c r="L186" s="14">
        <f>IF($A186="","",IF($K186="","",IF(COUNTIFS(Suppliers!$A$5:$A$204,$K186)=0,"Supplier not on the Suppliers tab","")))</f>
        <v/>
      </c>
      <c r="M186" s="8" t="n"/>
      <c r="N186" s="11">
        <f>IF($A186="","",IF(OR($E186="Done",$E186="Not needed"),"",$D186))</f>
        <v/>
      </c>
    </row>
    <row r="187">
      <c r="A187" s="8" t="n"/>
      <c r="B187" s="8" t="n"/>
      <c r="C187" s="9" t="n"/>
      <c r="D187" s="10">
        <f>IF(OR($A187="",$C187=""),"",EventDate-$C187)</f>
        <v/>
      </c>
      <c r="E187" s="8" t="n"/>
      <c r="F187" s="8" t="n"/>
      <c r="G187" s="11">
        <f>IF($D187="","",IF(WEEKDAY($D187,2)&gt;5,$D187-(WEEKDAY($D187,2)-5),$D187))</f>
        <v/>
      </c>
      <c r="H187" s="12">
        <f>IF($D187="","",IF($E187="Done","",$D187-TODAY()))</f>
        <v/>
      </c>
      <c r="I187" s="13">
        <f>IF($A187="","",IF(OR($E187="Done",$E187="Not needed"),"",IF($D187="","",IF($D187&lt;TODAY(),"OVERDUE",IF($D187-TODAY()&lt;=7,"Due this week","")))))</f>
        <v/>
      </c>
      <c r="J187" s="8" t="n"/>
      <c r="K187" s="8" t="n"/>
      <c r="L187" s="14">
        <f>IF($A187="","",IF($K187="","",IF(COUNTIFS(Suppliers!$A$5:$A$204,$K187)=0,"Supplier not on the Suppliers tab","")))</f>
        <v/>
      </c>
      <c r="M187" s="8" t="n"/>
      <c r="N187" s="11">
        <f>IF($A187="","",IF(OR($E187="Done",$E187="Not needed"),"",$D187))</f>
        <v/>
      </c>
    </row>
    <row r="188">
      <c r="A188" s="8" t="n"/>
      <c r="B188" s="8" t="n"/>
      <c r="C188" s="9" t="n"/>
      <c r="D188" s="10">
        <f>IF(OR($A188="",$C188=""),"",EventDate-$C188)</f>
        <v/>
      </c>
      <c r="E188" s="8" t="n"/>
      <c r="F188" s="8" t="n"/>
      <c r="G188" s="11">
        <f>IF($D188="","",IF(WEEKDAY($D188,2)&gt;5,$D188-(WEEKDAY($D188,2)-5),$D188))</f>
        <v/>
      </c>
      <c r="H188" s="12">
        <f>IF($D188="","",IF($E188="Done","",$D188-TODAY()))</f>
        <v/>
      </c>
      <c r="I188" s="13">
        <f>IF($A188="","",IF(OR($E188="Done",$E188="Not needed"),"",IF($D188="","",IF($D188&lt;TODAY(),"OVERDUE",IF($D188-TODAY()&lt;=7,"Due this week","")))))</f>
        <v/>
      </c>
      <c r="J188" s="8" t="n"/>
      <c r="K188" s="8" t="n"/>
      <c r="L188" s="14">
        <f>IF($A188="","",IF($K188="","",IF(COUNTIFS(Suppliers!$A$5:$A$204,$K188)=0,"Supplier not on the Suppliers tab","")))</f>
        <v/>
      </c>
      <c r="M188" s="8" t="n"/>
      <c r="N188" s="11">
        <f>IF($A188="","",IF(OR($E188="Done",$E188="Not needed"),"",$D188))</f>
        <v/>
      </c>
    </row>
    <row r="189">
      <c r="A189" s="8" t="n"/>
      <c r="B189" s="8" t="n"/>
      <c r="C189" s="9" t="n"/>
      <c r="D189" s="10">
        <f>IF(OR($A189="",$C189=""),"",EventDate-$C189)</f>
        <v/>
      </c>
      <c r="E189" s="8" t="n"/>
      <c r="F189" s="8" t="n"/>
      <c r="G189" s="11">
        <f>IF($D189="","",IF(WEEKDAY($D189,2)&gt;5,$D189-(WEEKDAY($D189,2)-5),$D189))</f>
        <v/>
      </c>
      <c r="H189" s="12">
        <f>IF($D189="","",IF($E189="Done","",$D189-TODAY()))</f>
        <v/>
      </c>
      <c r="I189" s="13">
        <f>IF($A189="","",IF(OR($E189="Done",$E189="Not needed"),"",IF($D189="","",IF($D189&lt;TODAY(),"OVERDUE",IF($D189-TODAY()&lt;=7,"Due this week","")))))</f>
        <v/>
      </c>
      <c r="J189" s="8" t="n"/>
      <c r="K189" s="8" t="n"/>
      <c r="L189" s="14">
        <f>IF($A189="","",IF($K189="","",IF(COUNTIFS(Suppliers!$A$5:$A$204,$K189)=0,"Supplier not on the Suppliers tab","")))</f>
        <v/>
      </c>
      <c r="M189" s="8" t="n"/>
      <c r="N189" s="11">
        <f>IF($A189="","",IF(OR($E189="Done",$E189="Not needed"),"",$D189))</f>
        <v/>
      </c>
    </row>
    <row r="190">
      <c r="A190" s="8" t="n"/>
      <c r="B190" s="8" t="n"/>
      <c r="C190" s="9" t="n"/>
      <c r="D190" s="10">
        <f>IF(OR($A190="",$C190=""),"",EventDate-$C190)</f>
        <v/>
      </c>
      <c r="E190" s="8" t="n"/>
      <c r="F190" s="8" t="n"/>
      <c r="G190" s="11">
        <f>IF($D190="","",IF(WEEKDAY($D190,2)&gt;5,$D190-(WEEKDAY($D190,2)-5),$D190))</f>
        <v/>
      </c>
      <c r="H190" s="12">
        <f>IF($D190="","",IF($E190="Done","",$D190-TODAY()))</f>
        <v/>
      </c>
      <c r="I190" s="13">
        <f>IF($A190="","",IF(OR($E190="Done",$E190="Not needed"),"",IF($D190="","",IF($D190&lt;TODAY(),"OVERDUE",IF($D190-TODAY()&lt;=7,"Due this week","")))))</f>
        <v/>
      </c>
      <c r="J190" s="8" t="n"/>
      <c r="K190" s="8" t="n"/>
      <c r="L190" s="14">
        <f>IF($A190="","",IF($K190="","",IF(COUNTIFS(Suppliers!$A$5:$A$204,$K190)=0,"Supplier not on the Suppliers tab","")))</f>
        <v/>
      </c>
      <c r="M190" s="8" t="n"/>
      <c r="N190" s="11">
        <f>IF($A190="","",IF(OR($E190="Done",$E190="Not needed"),"",$D190))</f>
        <v/>
      </c>
    </row>
    <row r="191">
      <c r="A191" s="8" t="n"/>
      <c r="B191" s="8" t="n"/>
      <c r="C191" s="9" t="n"/>
      <c r="D191" s="10">
        <f>IF(OR($A191="",$C191=""),"",EventDate-$C191)</f>
        <v/>
      </c>
      <c r="E191" s="8" t="n"/>
      <c r="F191" s="8" t="n"/>
      <c r="G191" s="11">
        <f>IF($D191="","",IF(WEEKDAY($D191,2)&gt;5,$D191-(WEEKDAY($D191,2)-5),$D191))</f>
        <v/>
      </c>
      <c r="H191" s="12">
        <f>IF($D191="","",IF($E191="Done","",$D191-TODAY()))</f>
        <v/>
      </c>
      <c r="I191" s="13">
        <f>IF($A191="","",IF(OR($E191="Done",$E191="Not needed"),"",IF($D191="","",IF($D191&lt;TODAY(),"OVERDUE",IF($D191-TODAY()&lt;=7,"Due this week","")))))</f>
        <v/>
      </c>
      <c r="J191" s="8" t="n"/>
      <c r="K191" s="8" t="n"/>
      <c r="L191" s="14">
        <f>IF($A191="","",IF($K191="","",IF(COUNTIFS(Suppliers!$A$5:$A$204,$K191)=0,"Supplier not on the Suppliers tab","")))</f>
        <v/>
      </c>
      <c r="M191" s="8" t="n"/>
      <c r="N191" s="11">
        <f>IF($A191="","",IF(OR($E191="Done",$E191="Not needed"),"",$D191))</f>
        <v/>
      </c>
    </row>
    <row r="192">
      <c r="A192" s="8" t="n"/>
      <c r="B192" s="8" t="n"/>
      <c r="C192" s="9" t="n"/>
      <c r="D192" s="10">
        <f>IF(OR($A192="",$C192=""),"",EventDate-$C192)</f>
        <v/>
      </c>
      <c r="E192" s="8" t="n"/>
      <c r="F192" s="8" t="n"/>
      <c r="G192" s="11">
        <f>IF($D192="","",IF(WEEKDAY($D192,2)&gt;5,$D192-(WEEKDAY($D192,2)-5),$D192))</f>
        <v/>
      </c>
      <c r="H192" s="12">
        <f>IF($D192="","",IF($E192="Done","",$D192-TODAY()))</f>
        <v/>
      </c>
      <c r="I192" s="13">
        <f>IF($A192="","",IF(OR($E192="Done",$E192="Not needed"),"",IF($D192="","",IF($D192&lt;TODAY(),"OVERDUE",IF($D192-TODAY()&lt;=7,"Due this week","")))))</f>
        <v/>
      </c>
      <c r="J192" s="8" t="n"/>
      <c r="K192" s="8" t="n"/>
      <c r="L192" s="14">
        <f>IF($A192="","",IF($K192="","",IF(COUNTIFS(Suppliers!$A$5:$A$204,$K192)=0,"Supplier not on the Suppliers tab","")))</f>
        <v/>
      </c>
      <c r="M192" s="8" t="n"/>
      <c r="N192" s="11">
        <f>IF($A192="","",IF(OR($E192="Done",$E192="Not needed"),"",$D192))</f>
        <v/>
      </c>
    </row>
    <row r="193">
      <c r="A193" s="8" t="n"/>
      <c r="B193" s="8" t="n"/>
      <c r="C193" s="9" t="n"/>
      <c r="D193" s="10">
        <f>IF(OR($A193="",$C193=""),"",EventDate-$C193)</f>
        <v/>
      </c>
      <c r="E193" s="8" t="n"/>
      <c r="F193" s="8" t="n"/>
      <c r="G193" s="11">
        <f>IF($D193="","",IF(WEEKDAY($D193,2)&gt;5,$D193-(WEEKDAY($D193,2)-5),$D193))</f>
        <v/>
      </c>
      <c r="H193" s="12">
        <f>IF($D193="","",IF($E193="Done","",$D193-TODAY()))</f>
        <v/>
      </c>
      <c r="I193" s="13">
        <f>IF($A193="","",IF(OR($E193="Done",$E193="Not needed"),"",IF($D193="","",IF($D193&lt;TODAY(),"OVERDUE",IF($D193-TODAY()&lt;=7,"Due this week","")))))</f>
        <v/>
      </c>
      <c r="J193" s="8" t="n"/>
      <c r="K193" s="8" t="n"/>
      <c r="L193" s="14">
        <f>IF($A193="","",IF($K193="","",IF(COUNTIFS(Suppliers!$A$5:$A$204,$K193)=0,"Supplier not on the Suppliers tab","")))</f>
        <v/>
      </c>
      <c r="M193" s="8" t="n"/>
      <c r="N193" s="11">
        <f>IF($A193="","",IF(OR($E193="Done",$E193="Not needed"),"",$D193))</f>
        <v/>
      </c>
    </row>
    <row r="194">
      <c r="A194" s="8" t="n"/>
      <c r="B194" s="8" t="n"/>
      <c r="C194" s="9" t="n"/>
      <c r="D194" s="10">
        <f>IF(OR($A194="",$C194=""),"",EventDate-$C194)</f>
        <v/>
      </c>
      <c r="E194" s="8" t="n"/>
      <c r="F194" s="8" t="n"/>
      <c r="G194" s="11">
        <f>IF($D194="","",IF(WEEKDAY($D194,2)&gt;5,$D194-(WEEKDAY($D194,2)-5),$D194))</f>
        <v/>
      </c>
      <c r="H194" s="12">
        <f>IF($D194="","",IF($E194="Done","",$D194-TODAY()))</f>
        <v/>
      </c>
      <c r="I194" s="13">
        <f>IF($A194="","",IF(OR($E194="Done",$E194="Not needed"),"",IF($D194="","",IF($D194&lt;TODAY(),"OVERDUE",IF($D194-TODAY()&lt;=7,"Due this week","")))))</f>
        <v/>
      </c>
      <c r="J194" s="8" t="n"/>
      <c r="K194" s="8" t="n"/>
      <c r="L194" s="14">
        <f>IF($A194="","",IF($K194="","",IF(COUNTIFS(Suppliers!$A$5:$A$204,$K194)=0,"Supplier not on the Suppliers tab","")))</f>
        <v/>
      </c>
      <c r="M194" s="8" t="n"/>
      <c r="N194" s="11">
        <f>IF($A194="","",IF(OR($E194="Done",$E194="Not needed"),"",$D194))</f>
        <v/>
      </c>
    </row>
    <row r="195">
      <c r="A195" s="8" t="n"/>
      <c r="B195" s="8" t="n"/>
      <c r="C195" s="9" t="n"/>
      <c r="D195" s="10">
        <f>IF(OR($A195="",$C195=""),"",EventDate-$C195)</f>
        <v/>
      </c>
      <c r="E195" s="8" t="n"/>
      <c r="F195" s="8" t="n"/>
      <c r="G195" s="11">
        <f>IF($D195="","",IF(WEEKDAY($D195,2)&gt;5,$D195-(WEEKDAY($D195,2)-5),$D195))</f>
        <v/>
      </c>
      <c r="H195" s="12">
        <f>IF($D195="","",IF($E195="Done","",$D195-TODAY()))</f>
        <v/>
      </c>
      <c r="I195" s="13">
        <f>IF($A195="","",IF(OR($E195="Done",$E195="Not needed"),"",IF($D195="","",IF($D195&lt;TODAY(),"OVERDUE",IF($D195-TODAY()&lt;=7,"Due this week","")))))</f>
        <v/>
      </c>
      <c r="J195" s="8" t="n"/>
      <c r="K195" s="8" t="n"/>
      <c r="L195" s="14">
        <f>IF($A195="","",IF($K195="","",IF(COUNTIFS(Suppliers!$A$5:$A$204,$K195)=0,"Supplier not on the Suppliers tab","")))</f>
        <v/>
      </c>
      <c r="M195" s="8" t="n"/>
      <c r="N195" s="11">
        <f>IF($A195="","",IF(OR($E195="Done",$E195="Not needed"),"",$D195))</f>
        <v/>
      </c>
    </row>
    <row r="196">
      <c r="A196" s="8" t="n"/>
      <c r="B196" s="8" t="n"/>
      <c r="C196" s="9" t="n"/>
      <c r="D196" s="10">
        <f>IF(OR($A196="",$C196=""),"",EventDate-$C196)</f>
        <v/>
      </c>
      <c r="E196" s="8" t="n"/>
      <c r="F196" s="8" t="n"/>
      <c r="G196" s="11">
        <f>IF($D196="","",IF(WEEKDAY($D196,2)&gt;5,$D196-(WEEKDAY($D196,2)-5),$D196))</f>
        <v/>
      </c>
      <c r="H196" s="12">
        <f>IF($D196="","",IF($E196="Done","",$D196-TODAY()))</f>
        <v/>
      </c>
      <c r="I196" s="13">
        <f>IF($A196="","",IF(OR($E196="Done",$E196="Not needed"),"",IF($D196="","",IF($D196&lt;TODAY(),"OVERDUE",IF($D196-TODAY()&lt;=7,"Due this week","")))))</f>
        <v/>
      </c>
      <c r="J196" s="8" t="n"/>
      <c r="K196" s="8" t="n"/>
      <c r="L196" s="14">
        <f>IF($A196="","",IF($K196="","",IF(COUNTIFS(Suppliers!$A$5:$A$204,$K196)=0,"Supplier not on the Suppliers tab","")))</f>
        <v/>
      </c>
      <c r="M196" s="8" t="n"/>
      <c r="N196" s="11">
        <f>IF($A196="","",IF(OR($E196="Done",$E196="Not needed"),"",$D196))</f>
        <v/>
      </c>
    </row>
    <row r="197">
      <c r="A197" s="8" t="n"/>
      <c r="B197" s="8" t="n"/>
      <c r="C197" s="9" t="n"/>
      <c r="D197" s="10">
        <f>IF(OR($A197="",$C197=""),"",EventDate-$C197)</f>
        <v/>
      </c>
      <c r="E197" s="8" t="n"/>
      <c r="F197" s="8" t="n"/>
      <c r="G197" s="11">
        <f>IF($D197="","",IF(WEEKDAY($D197,2)&gt;5,$D197-(WEEKDAY($D197,2)-5),$D197))</f>
        <v/>
      </c>
      <c r="H197" s="12">
        <f>IF($D197="","",IF($E197="Done","",$D197-TODAY()))</f>
        <v/>
      </c>
      <c r="I197" s="13">
        <f>IF($A197="","",IF(OR($E197="Done",$E197="Not needed"),"",IF($D197="","",IF($D197&lt;TODAY(),"OVERDUE",IF($D197-TODAY()&lt;=7,"Due this week","")))))</f>
        <v/>
      </c>
      <c r="J197" s="8" t="n"/>
      <c r="K197" s="8" t="n"/>
      <c r="L197" s="14">
        <f>IF($A197="","",IF($K197="","",IF(COUNTIFS(Suppliers!$A$5:$A$204,$K197)=0,"Supplier not on the Suppliers tab","")))</f>
        <v/>
      </c>
      <c r="M197" s="8" t="n"/>
      <c r="N197" s="11">
        <f>IF($A197="","",IF(OR($E197="Done",$E197="Not needed"),"",$D197))</f>
        <v/>
      </c>
    </row>
    <row r="198">
      <c r="A198" s="8" t="n"/>
      <c r="B198" s="8" t="n"/>
      <c r="C198" s="9" t="n"/>
      <c r="D198" s="10">
        <f>IF(OR($A198="",$C198=""),"",EventDate-$C198)</f>
        <v/>
      </c>
      <c r="E198" s="8" t="n"/>
      <c r="F198" s="8" t="n"/>
      <c r="G198" s="11">
        <f>IF($D198="","",IF(WEEKDAY($D198,2)&gt;5,$D198-(WEEKDAY($D198,2)-5),$D198))</f>
        <v/>
      </c>
      <c r="H198" s="12">
        <f>IF($D198="","",IF($E198="Done","",$D198-TODAY()))</f>
        <v/>
      </c>
      <c r="I198" s="13">
        <f>IF($A198="","",IF(OR($E198="Done",$E198="Not needed"),"",IF($D198="","",IF($D198&lt;TODAY(),"OVERDUE",IF($D198-TODAY()&lt;=7,"Due this week","")))))</f>
        <v/>
      </c>
      <c r="J198" s="8" t="n"/>
      <c r="K198" s="8" t="n"/>
      <c r="L198" s="14">
        <f>IF($A198="","",IF($K198="","",IF(COUNTIFS(Suppliers!$A$5:$A$204,$K198)=0,"Supplier not on the Suppliers tab","")))</f>
        <v/>
      </c>
      <c r="M198" s="8" t="n"/>
      <c r="N198" s="11">
        <f>IF($A198="","",IF(OR($E198="Done",$E198="Not needed"),"",$D198))</f>
        <v/>
      </c>
    </row>
    <row r="199">
      <c r="A199" s="8" t="n"/>
      <c r="B199" s="8" t="n"/>
      <c r="C199" s="9" t="n"/>
      <c r="D199" s="10">
        <f>IF(OR($A199="",$C199=""),"",EventDate-$C199)</f>
        <v/>
      </c>
      <c r="E199" s="8" t="n"/>
      <c r="F199" s="8" t="n"/>
      <c r="G199" s="11">
        <f>IF($D199="","",IF(WEEKDAY($D199,2)&gt;5,$D199-(WEEKDAY($D199,2)-5),$D199))</f>
        <v/>
      </c>
      <c r="H199" s="12">
        <f>IF($D199="","",IF($E199="Done","",$D199-TODAY()))</f>
        <v/>
      </c>
      <c r="I199" s="13">
        <f>IF($A199="","",IF(OR($E199="Done",$E199="Not needed"),"",IF($D199="","",IF($D199&lt;TODAY(),"OVERDUE",IF($D199-TODAY()&lt;=7,"Due this week","")))))</f>
        <v/>
      </c>
      <c r="J199" s="8" t="n"/>
      <c r="K199" s="8" t="n"/>
      <c r="L199" s="14">
        <f>IF($A199="","",IF($K199="","",IF(COUNTIFS(Suppliers!$A$5:$A$204,$K199)=0,"Supplier not on the Suppliers tab","")))</f>
        <v/>
      </c>
      <c r="M199" s="8" t="n"/>
      <c r="N199" s="11">
        <f>IF($A199="","",IF(OR($E199="Done",$E199="Not needed"),"",$D199))</f>
        <v/>
      </c>
    </row>
    <row r="200">
      <c r="A200" s="8" t="n"/>
      <c r="B200" s="8" t="n"/>
      <c r="C200" s="9" t="n"/>
      <c r="D200" s="10">
        <f>IF(OR($A200="",$C200=""),"",EventDate-$C200)</f>
        <v/>
      </c>
      <c r="E200" s="8" t="n"/>
      <c r="F200" s="8" t="n"/>
      <c r="G200" s="11">
        <f>IF($D200="","",IF(WEEKDAY($D200,2)&gt;5,$D200-(WEEKDAY($D200,2)-5),$D200))</f>
        <v/>
      </c>
      <c r="H200" s="12">
        <f>IF($D200="","",IF($E200="Done","",$D200-TODAY()))</f>
        <v/>
      </c>
      <c r="I200" s="13">
        <f>IF($A200="","",IF(OR($E200="Done",$E200="Not needed"),"",IF($D200="","",IF($D200&lt;TODAY(),"OVERDUE",IF($D200-TODAY()&lt;=7,"Due this week","")))))</f>
        <v/>
      </c>
      <c r="J200" s="8" t="n"/>
      <c r="K200" s="8" t="n"/>
      <c r="L200" s="14">
        <f>IF($A200="","",IF($K200="","",IF(COUNTIFS(Suppliers!$A$5:$A$204,$K200)=0,"Supplier not on the Suppliers tab","")))</f>
        <v/>
      </c>
      <c r="M200" s="8" t="n"/>
      <c r="N200" s="11">
        <f>IF($A200="","",IF(OR($E200="Done",$E200="Not needed"),"",$D200))</f>
        <v/>
      </c>
    </row>
    <row r="201">
      <c r="A201" s="8" t="n"/>
      <c r="B201" s="8" t="n"/>
      <c r="C201" s="9" t="n"/>
      <c r="D201" s="10">
        <f>IF(OR($A201="",$C201=""),"",EventDate-$C201)</f>
        <v/>
      </c>
      <c r="E201" s="8" t="n"/>
      <c r="F201" s="8" t="n"/>
      <c r="G201" s="11">
        <f>IF($D201="","",IF(WEEKDAY($D201,2)&gt;5,$D201-(WEEKDAY($D201,2)-5),$D201))</f>
        <v/>
      </c>
      <c r="H201" s="12">
        <f>IF($D201="","",IF($E201="Done","",$D201-TODAY()))</f>
        <v/>
      </c>
      <c r="I201" s="13">
        <f>IF($A201="","",IF(OR($E201="Done",$E201="Not needed"),"",IF($D201="","",IF($D201&lt;TODAY(),"OVERDUE",IF($D201-TODAY()&lt;=7,"Due this week","")))))</f>
        <v/>
      </c>
      <c r="J201" s="8" t="n"/>
      <c r="K201" s="8" t="n"/>
      <c r="L201" s="14">
        <f>IF($A201="","",IF($K201="","",IF(COUNTIFS(Suppliers!$A$5:$A$204,$K201)=0,"Supplier not on the Suppliers tab","")))</f>
        <v/>
      </c>
      <c r="M201" s="8" t="n"/>
      <c r="N201" s="11">
        <f>IF($A201="","",IF(OR($E201="Done",$E201="Not needed"),"",$D201))</f>
        <v/>
      </c>
    </row>
    <row r="202">
      <c r="A202" s="8" t="n"/>
      <c r="B202" s="8" t="n"/>
      <c r="C202" s="9" t="n"/>
      <c r="D202" s="10">
        <f>IF(OR($A202="",$C202=""),"",EventDate-$C202)</f>
        <v/>
      </c>
      <c r="E202" s="8" t="n"/>
      <c r="F202" s="8" t="n"/>
      <c r="G202" s="11">
        <f>IF($D202="","",IF(WEEKDAY($D202,2)&gt;5,$D202-(WEEKDAY($D202,2)-5),$D202))</f>
        <v/>
      </c>
      <c r="H202" s="12">
        <f>IF($D202="","",IF($E202="Done","",$D202-TODAY()))</f>
        <v/>
      </c>
      <c r="I202" s="13">
        <f>IF($A202="","",IF(OR($E202="Done",$E202="Not needed"),"",IF($D202="","",IF($D202&lt;TODAY(),"OVERDUE",IF($D202-TODAY()&lt;=7,"Due this week","")))))</f>
        <v/>
      </c>
      <c r="J202" s="8" t="n"/>
      <c r="K202" s="8" t="n"/>
      <c r="L202" s="14">
        <f>IF($A202="","",IF($K202="","",IF(COUNTIFS(Suppliers!$A$5:$A$204,$K202)=0,"Supplier not on the Suppliers tab","")))</f>
        <v/>
      </c>
      <c r="M202" s="8" t="n"/>
      <c r="N202" s="11">
        <f>IF($A202="","",IF(OR($E202="Done",$E202="Not needed"),"",$D202))</f>
        <v/>
      </c>
    </row>
    <row r="203">
      <c r="A203" s="8" t="n"/>
      <c r="B203" s="8" t="n"/>
      <c r="C203" s="9" t="n"/>
      <c r="D203" s="10">
        <f>IF(OR($A203="",$C203=""),"",EventDate-$C203)</f>
        <v/>
      </c>
      <c r="E203" s="8" t="n"/>
      <c r="F203" s="8" t="n"/>
      <c r="G203" s="11">
        <f>IF($D203="","",IF(WEEKDAY($D203,2)&gt;5,$D203-(WEEKDAY($D203,2)-5),$D203))</f>
        <v/>
      </c>
      <c r="H203" s="12">
        <f>IF($D203="","",IF($E203="Done","",$D203-TODAY()))</f>
        <v/>
      </c>
      <c r="I203" s="13">
        <f>IF($A203="","",IF(OR($E203="Done",$E203="Not needed"),"",IF($D203="","",IF($D203&lt;TODAY(),"OVERDUE",IF($D203-TODAY()&lt;=7,"Due this week","")))))</f>
        <v/>
      </c>
      <c r="J203" s="8" t="n"/>
      <c r="K203" s="8" t="n"/>
      <c r="L203" s="14">
        <f>IF($A203="","",IF($K203="","",IF(COUNTIFS(Suppliers!$A$5:$A$204,$K203)=0,"Supplier not on the Suppliers tab","")))</f>
        <v/>
      </c>
      <c r="M203" s="8" t="n"/>
      <c r="N203" s="11">
        <f>IF($A203="","",IF(OR($E203="Done",$E203="Not needed"),"",$D203))</f>
        <v/>
      </c>
    </row>
    <row r="204">
      <c r="A204" s="8" t="n"/>
      <c r="B204" s="8" t="n"/>
      <c r="C204" s="9" t="n"/>
      <c r="D204" s="10">
        <f>IF(OR($A204="",$C204=""),"",EventDate-$C204)</f>
        <v/>
      </c>
      <c r="E204" s="8" t="n"/>
      <c r="F204" s="8" t="n"/>
      <c r="G204" s="11">
        <f>IF($D204="","",IF(WEEKDAY($D204,2)&gt;5,$D204-(WEEKDAY($D204,2)-5),$D204))</f>
        <v/>
      </c>
      <c r="H204" s="12">
        <f>IF($D204="","",IF($E204="Done","",$D204-TODAY()))</f>
        <v/>
      </c>
      <c r="I204" s="13">
        <f>IF($A204="","",IF(OR($E204="Done",$E204="Not needed"),"",IF($D204="","",IF($D204&lt;TODAY(),"OVERDUE",IF($D204-TODAY()&lt;=7,"Due this week","")))))</f>
        <v/>
      </c>
      <c r="J204" s="8" t="n"/>
      <c r="K204" s="8" t="n"/>
      <c r="L204" s="14">
        <f>IF($A204="","",IF($K204="","",IF(COUNTIFS(Suppliers!$A$5:$A$204,$K204)=0,"Supplier not on the Suppliers tab","")))</f>
        <v/>
      </c>
      <c r="M204" s="8" t="n"/>
      <c r="N204" s="11">
        <f>IF($A204="","",IF(OR($E204="Done",$E204="Not needed"),"",$D204))</f>
        <v/>
      </c>
    </row>
  </sheetData>
  <conditionalFormatting sqref="I5:I204">
    <cfRule type="cellIs" priority="1" operator="equal" dxfId="0">
      <formula>"OVERDUE"</formula>
    </cfRule>
    <cfRule type="cellIs" priority="2" operator="equal" dxfId="1">
      <formula>"Due this week"</formula>
    </cfRule>
  </conditionalFormatting>
  <dataValidations count="3">
    <dataValidation sqref="E5:E204" showDropDown="0" showInputMessage="0" showErrorMessage="0" allowBlank="1" promptTitle="Status" prompt="A task set to Done or Not needed stops being flagged." type="list">
      <formula1>"Not started,Open,In progress,Blocked,Done,Not needed"</formula1>
    </dataValidation>
    <dataValidation sqref="F5:F204" showDropDown="0" showInputMessage="0" showErrorMessage="0" allowBlank="1" promptTitle="Critical" prompt="Yes only for external contractual deadlines: venue, catering guarantee, print run. Internal tasks can absorb a day." type="list">
      <formula1>"Yes,No"</formula1>
    </dataValidation>
    <dataValidation sqref="J5:J204" showDropDown="0" showInputMessage="0" showErrorMessage="0" allowBlank="1" promptTitle="Category" prompt="Same list as the Budget tab, so a task ties to a budget line." type="list">
      <formula1>"Venue,Catering,AV &amp; production,Speakers,Marketing,Print,Travel,Staffing,Insurance,Contingency"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04"/>
  <sheetViews>
    <sheetView workbookViewId="0">
      <pane ySplit="4" topLeftCell="A5" activePane="bottomLeft" state="frozen"/>
      <selection pane="bottomLeft" activeCell="A1" sqref="A1"/>
    </sheetView>
  </sheetViews>
  <sheetFormatPr baseColWidth="8" defaultRowHeight="15"/>
  <cols>
    <col width="17" customWidth="1" min="1" max="1"/>
    <col width="34" customWidth="1" min="2" max="2"/>
    <col width="22" customWidth="1" min="3" max="3"/>
    <col width="13" customWidth="1" min="4" max="4"/>
    <col width="13" customWidth="1" min="5" max="5"/>
    <col width="13" customWidth="1" min="6" max="6"/>
    <col width="13" customWidth="1" min="7" max="7"/>
    <col width="11" customWidth="1" min="8" max="8"/>
    <col width="22" customWidth="1" min="9" max="9"/>
    <col width="40" customWidth="1" min="10" max="10"/>
    <col width="17" customWidth="1" min="12" max="12"/>
    <col width="13" customWidth="1" min="13" max="13"/>
    <col width="13" customWidth="1" min="14" max="14"/>
    <col width="13" customWidth="1" min="15" max="15"/>
    <col width="11" customWidth="1" min="16" max="16"/>
    <col width="13" customWidth="1" min="17" max="17"/>
    <col width="11" customWidth="1" min="18" max="18"/>
    <col width="22" customWidth="1" min="19" max="19"/>
  </cols>
  <sheetData>
    <row r="1">
      <c r="A1" s="1" t="inlineStr">
        <is>
          <t>Budget</t>
        </is>
      </c>
    </row>
    <row r="2">
      <c r="A2" s="2" t="inlineStr">
        <is>
          <t>One row per budget line. Type A-F and J. The category summary to the right rolls these up and is where budget consumption is read.</t>
        </is>
      </c>
    </row>
    <row r="4">
      <c r="A4" s="7" t="inlineStr">
        <is>
          <t>Category</t>
        </is>
      </c>
      <c r="B4" s="7" t="inlineStr">
        <is>
          <t>Line item</t>
        </is>
      </c>
      <c r="C4" s="7" t="inlineStr">
        <is>
          <t>Supplier</t>
        </is>
      </c>
      <c r="D4" s="7" t="inlineStr">
        <is>
          <t>Planned</t>
        </is>
      </c>
      <c r="E4" s="7" t="inlineStr">
        <is>
          <t>Committed</t>
        </is>
      </c>
      <c r="F4" s="7" t="inlineStr">
        <is>
          <t>Actual</t>
        </is>
      </c>
      <c r="G4" s="7" t="inlineStr">
        <is>
          <t>Over/(under)</t>
        </is>
      </c>
      <c r="H4" s="7" t="inlineStr">
        <is>
          <t>Variance %</t>
        </is>
      </c>
      <c r="I4" s="7" t="inlineStr">
        <is>
          <t>Status</t>
        </is>
      </c>
      <c r="J4" s="7" t="inlineStr">
        <is>
          <t>Notes</t>
        </is>
      </c>
      <c r="L4" s="7" t="inlineStr">
        <is>
          <t>Category</t>
        </is>
      </c>
      <c r="M4" s="7" t="inlineStr">
        <is>
          <t>Planned</t>
        </is>
      </c>
      <c r="N4" s="7" t="inlineStr">
        <is>
          <t>Committed</t>
        </is>
      </c>
      <c r="O4" s="7" t="inlineStr">
        <is>
          <t>Actual</t>
        </is>
      </c>
      <c r="P4" s="7" t="inlineStr">
        <is>
          <t>Consumed</t>
        </is>
      </c>
      <c r="Q4" s="7" t="inlineStr">
        <is>
          <t>Remaining</t>
        </is>
      </c>
      <c r="R4" s="7" t="inlineStr">
        <is>
          <t>Open tasks</t>
        </is>
      </c>
      <c r="S4" s="7" t="inlineStr">
        <is>
          <t>Status</t>
        </is>
      </c>
    </row>
    <row r="5">
      <c r="A5" s="8" t="inlineStr">
        <is>
          <t>Venue</t>
        </is>
      </c>
      <c r="B5" s="8" t="inlineStr">
        <is>
          <t>Northgate Hall — main hall, full day</t>
        </is>
      </c>
      <c r="C5" s="8" t="inlineStr">
        <is>
          <t>Northgate Hall</t>
        </is>
      </c>
      <c r="D5" s="18" t="n">
        <v>9500</v>
      </c>
      <c r="E5" s="18" t="n">
        <v>9500</v>
      </c>
      <c r="F5" s="18" t="n">
        <v>9500</v>
      </c>
      <c r="G5" s="19">
        <f>IF($A5="","",$F5-$D5)</f>
        <v/>
      </c>
      <c r="H5" s="20">
        <f>IF($A5="","",IFERROR($G5/$D5,0))</f>
        <v/>
      </c>
      <c r="I5" s="14">
        <f>IF($A5="","",IF($D5="","No planned figure",IF($F5&gt;$D5,"Over budget",IF($E5&gt;$D5,"Committed over budget",IF($F5=0,"Nothing spent yet","Within budget")))))</f>
        <v/>
      </c>
      <c r="J5" s="8" t="n"/>
      <c r="L5" s="8" t="inlineStr">
        <is>
          <t>Venue</t>
        </is>
      </c>
      <c r="M5" s="19">
        <f>IF($L5="","",SUMIFS(Budget!$D$5:$D$204,Budget!$A$5:$A$204,$L5))</f>
        <v/>
      </c>
      <c r="N5" s="19">
        <f>IF($L5="","",SUMIFS(Budget!$E$5:$E$204,Budget!$A$5:$A$204,$L5))</f>
        <v/>
      </c>
      <c r="O5" s="19">
        <f>IF($L5="","",SUMIFS(Budget!$F$5:$F$204,Budget!$A$5:$A$204,$L5))</f>
        <v/>
      </c>
      <c r="P5" s="17">
        <f>IF($L5="","",IFERROR(SUMIFS(Budget!$F$5:$F$204,Budget!$A$5:$A$204,$L5)/SUMIFS(Budget!$D$5:$D$204,Budget!$A$5:$A$204,$L5),0))</f>
        <v/>
      </c>
      <c r="Q5" s="19">
        <f>IF($L5="","",$M5-$O5)</f>
        <v/>
      </c>
      <c r="R5" s="12">
        <f>IF($L5="","",COUNTIFS(Tasks!$J$5:$J$204,$L5)-COUNTIFS(Tasks!$J$5:$J$204,$L5,Tasks!$E$5:$E$204,"Done"))</f>
        <v/>
      </c>
      <c r="S5" s="14">
        <f>IF($L5="","",IF($O5&gt;$M5,"Over budget",IF($N5&gt;$M5,"Committed over budget",IF($P5&gt;=0.9,"Nearly spent","Within budget"))))</f>
        <v/>
      </c>
    </row>
    <row r="6">
      <c r="A6" s="8" t="inlineStr">
        <is>
          <t>Venue</t>
        </is>
      </c>
      <c r="B6" s="8" t="inlineStr">
        <is>
          <t>Breakout rooms x2</t>
        </is>
      </c>
      <c r="C6" s="8" t="inlineStr">
        <is>
          <t>Northgate Hall</t>
        </is>
      </c>
      <c r="D6" s="18" t="n">
        <v>1800</v>
      </c>
      <c r="E6" s="18" t="n">
        <v>1800</v>
      </c>
      <c r="F6" s="18" t="n">
        <v>1800</v>
      </c>
      <c r="G6" s="19">
        <f>IF($A6="","",$F6-$D6)</f>
        <v/>
      </c>
      <c r="H6" s="20">
        <f>IF($A6="","",IFERROR($G6/$D6,0))</f>
        <v/>
      </c>
      <c r="I6" s="14">
        <f>IF($A6="","",IF($D6="","No planned figure",IF($F6&gt;$D6,"Over budget",IF($E6&gt;$D6,"Committed over budget",IF($F6=0,"Nothing spent yet","Within budget")))))</f>
        <v/>
      </c>
      <c r="J6" s="8" t="n"/>
      <c r="L6" s="8" t="inlineStr">
        <is>
          <t>Catering</t>
        </is>
      </c>
      <c r="M6" s="19">
        <f>IF($L6="","",SUMIFS(Budget!$D$5:$D$204,Budget!$A$5:$A$204,$L6))</f>
        <v/>
      </c>
      <c r="N6" s="19">
        <f>IF($L6="","",SUMIFS(Budget!$E$5:$E$204,Budget!$A$5:$A$204,$L6))</f>
        <v/>
      </c>
      <c r="O6" s="19">
        <f>IF($L6="","",SUMIFS(Budget!$F$5:$F$204,Budget!$A$5:$A$204,$L6))</f>
        <v/>
      </c>
      <c r="P6" s="17">
        <f>IF($L6="","",IFERROR(SUMIFS(Budget!$F$5:$F$204,Budget!$A$5:$A$204,$L6)/SUMIFS(Budget!$D$5:$D$204,Budget!$A$5:$A$204,$L6),0))</f>
        <v/>
      </c>
      <c r="Q6" s="19">
        <f>IF($L6="","",$M6-$O6)</f>
        <v/>
      </c>
      <c r="R6" s="12">
        <f>IF($L6="","",COUNTIFS(Tasks!$J$5:$J$204,$L6)-COUNTIFS(Tasks!$J$5:$J$204,$L6,Tasks!$E$5:$E$204,"Done"))</f>
        <v/>
      </c>
      <c r="S6" s="14">
        <f>IF($L6="","",IF($O6&gt;$M6,"Over budget",IF($N6&gt;$M6,"Committed over budget",IF($P6&gt;=0.9,"Nearly spent","Within budget"))))</f>
        <v/>
      </c>
    </row>
    <row r="7">
      <c r="A7" s="8" t="inlineStr">
        <is>
          <t>Catering</t>
        </is>
      </c>
      <c r="B7" s="8" t="inlineStr">
        <is>
          <t>Lunch and two breaks, 300 covers</t>
        </is>
      </c>
      <c r="C7" s="8" t="inlineStr">
        <is>
          <t>Bellhouse Catering</t>
        </is>
      </c>
      <c r="D7" s="18" t="n">
        <v>12000</v>
      </c>
      <c r="E7" s="18" t="n">
        <v>12000</v>
      </c>
      <c r="F7" s="18" t="n">
        <v>0</v>
      </c>
      <c r="G7" s="19">
        <f>IF($A7="","",$F7-$D7)</f>
        <v/>
      </c>
      <c r="H7" s="20">
        <f>IF($A7="","",IFERROR($G7/$D7,0))</f>
        <v/>
      </c>
      <c r="I7" s="14">
        <f>IF($A7="","",IF($D7="","No planned figure",IF($F7&gt;$D7,"Over budget",IF($E7&gt;$D7,"Committed over budget",IF($F7=0,"Nothing spent yet","Within budget")))))</f>
        <v/>
      </c>
      <c r="J7" s="8" t="n"/>
      <c r="L7" s="8" t="inlineStr">
        <is>
          <t>AV &amp; production</t>
        </is>
      </c>
      <c r="M7" s="19">
        <f>IF($L7="","",SUMIFS(Budget!$D$5:$D$204,Budget!$A$5:$A$204,$L7))</f>
        <v/>
      </c>
      <c r="N7" s="19">
        <f>IF($L7="","",SUMIFS(Budget!$E$5:$E$204,Budget!$A$5:$A$204,$L7))</f>
        <v/>
      </c>
      <c r="O7" s="19">
        <f>IF($L7="","",SUMIFS(Budget!$F$5:$F$204,Budget!$A$5:$A$204,$L7))</f>
        <v/>
      </c>
      <c r="P7" s="17">
        <f>IF($L7="","",IFERROR(SUMIFS(Budget!$F$5:$F$204,Budget!$A$5:$A$204,$L7)/SUMIFS(Budget!$D$5:$D$204,Budget!$A$5:$A$204,$L7),0))</f>
        <v/>
      </c>
      <c r="Q7" s="19">
        <f>IF($L7="","",$M7-$O7)</f>
        <v/>
      </c>
      <c r="R7" s="12">
        <f>IF($L7="","",COUNTIFS(Tasks!$J$5:$J$204,$L7)-COUNTIFS(Tasks!$J$5:$J$204,$L7,Tasks!$E$5:$E$204,"Done"))</f>
        <v/>
      </c>
      <c r="S7" s="14">
        <f>IF($L7="","",IF($O7&gt;$M7,"Over budget",IF($N7&gt;$M7,"Committed over budget",IF($P7&gt;=0.9,"Nearly spent","Within budget"))))</f>
        <v/>
      </c>
    </row>
    <row r="8">
      <c r="A8" s="8" t="inlineStr">
        <is>
          <t>Catering</t>
        </is>
      </c>
      <c r="B8" s="8" t="inlineStr">
        <is>
          <t>Speaker dinner, 14 covers</t>
        </is>
      </c>
      <c r="C8" s="8" t="inlineStr">
        <is>
          <t>Bellhouse Catering</t>
        </is>
      </c>
      <c r="D8" s="18" t="n">
        <v>900</v>
      </c>
      <c r="E8" s="18" t="n">
        <v>900</v>
      </c>
      <c r="F8" s="18" t="n">
        <v>0</v>
      </c>
      <c r="G8" s="19">
        <f>IF($A8="","",$F8-$D8)</f>
        <v/>
      </c>
      <c r="H8" s="20">
        <f>IF($A8="","",IFERROR($G8/$D8,0))</f>
        <v/>
      </c>
      <c r="I8" s="14">
        <f>IF($A8="","",IF($D8="","No planned figure",IF($F8&gt;$D8,"Over budget",IF($E8&gt;$D8,"Committed over budget",IF($F8=0,"Nothing spent yet","Within budget")))))</f>
        <v/>
      </c>
      <c r="J8" s="8" t="n"/>
      <c r="L8" s="8" t="inlineStr">
        <is>
          <t>Speakers</t>
        </is>
      </c>
      <c r="M8" s="19">
        <f>IF($L8="","",SUMIFS(Budget!$D$5:$D$204,Budget!$A$5:$A$204,$L8))</f>
        <v/>
      </c>
      <c r="N8" s="19">
        <f>IF($L8="","",SUMIFS(Budget!$E$5:$E$204,Budget!$A$5:$A$204,$L8))</f>
        <v/>
      </c>
      <c r="O8" s="19">
        <f>IF($L8="","",SUMIFS(Budget!$F$5:$F$204,Budget!$A$5:$A$204,$L8))</f>
        <v/>
      </c>
      <c r="P8" s="17">
        <f>IF($L8="","",IFERROR(SUMIFS(Budget!$F$5:$F$204,Budget!$A$5:$A$204,$L8)/SUMIFS(Budget!$D$5:$D$204,Budget!$A$5:$A$204,$L8),0))</f>
        <v/>
      </c>
      <c r="Q8" s="19">
        <f>IF($L8="","",$M8-$O8)</f>
        <v/>
      </c>
      <c r="R8" s="12">
        <f>IF($L8="","",COUNTIFS(Tasks!$J$5:$J$204,$L8)-COUNTIFS(Tasks!$J$5:$J$204,$L8,Tasks!$E$5:$E$204,"Done"))</f>
        <v/>
      </c>
      <c r="S8" s="14">
        <f>IF($L8="","",IF($O8&gt;$M8,"Over budget",IF($N8&gt;$M8,"Committed over budget",IF($P8&gt;=0.9,"Nearly spent","Within budget"))))</f>
        <v/>
      </c>
    </row>
    <row r="9">
      <c r="A9" s="8" t="inlineStr">
        <is>
          <t>AV &amp; production</t>
        </is>
      </c>
      <c r="B9" s="8" t="inlineStr">
        <is>
          <t>Stage, screens, two technicians</t>
        </is>
      </c>
      <c r="C9" s="8" t="inlineStr">
        <is>
          <t>Stagecraft AV</t>
        </is>
      </c>
      <c r="D9" s="18" t="n">
        <v>7400</v>
      </c>
      <c r="E9" s="18" t="n">
        <v>7400</v>
      </c>
      <c r="F9" s="18" t="n">
        <v>3700</v>
      </c>
      <c r="G9" s="19">
        <f>IF($A9="","",$F9-$D9)</f>
        <v/>
      </c>
      <c r="H9" s="20">
        <f>IF($A9="","",IFERROR($G9/$D9,0))</f>
        <v/>
      </c>
      <c r="I9" s="14">
        <f>IF($A9="","",IF($D9="","No planned figure",IF($F9&gt;$D9,"Over budget",IF($E9&gt;$D9,"Committed over budget",IF($F9=0,"Nothing spent yet","Within budget")))))</f>
        <v/>
      </c>
      <c r="J9" s="8" t="n"/>
      <c r="L9" s="8" t="inlineStr">
        <is>
          <t>Marketing</t>
        </is>
      </c>
      <c r="M9" s="19">
        <f>IF($L9="","",SUMIFS(Budget!$D$5:$D$204,Budget!$A$5:$A$204,$L9))</f>
        <v/>
      </c>
      <c r="N9" s="19">
        <f>IF($L9="","",SUMIFS(Budget!$E$5:$E$204,Budget!$A$5:$A$204,$L9))</f>
        <v/>
      </c>
      <c r="O9" s="19">
        <f>IF($L9="","",SUMIFS(Budget!$F$5:$F$204,Budget!$A$5:$A$204,$L9))</f>
        <v/>
      </c>
      <c r="P9" s="17">
        <f>IF($L9="","",IFERROR(SUMIFS(Budget!$F$5:$F$204,Budget!$A$5:$A$204,$L9)/SUMIFS(Budget!$D$5:$D$204,Budget!$A$5:$A$204,$L9),0))</f>
        <v/>
      </c>
      <c r="Q9" s="19">
        <f>IF($L9="","",$M9-$O9)</f>
        <v/>
      </c>
      <c r="R9" s="12">
        <f>IF($L9="","",COUNTIFS(Tasks!$J$5:$J$204,$L9)-COUNTIFS(Tasks!$J$5:$J$204,$L9,Tasks!$E$5:$E$204,"Done"))</f>
        <v/>
      </c>
      <c r="S9" s="14">
        <f>IF($L9="","",IF($O9&gt;$M9,"Over budget",IF($N9&gt;$M9,"Committed over budget",IF($P9&gt;=0.9,"Nearly spent","Within budget"))))</f>
        <v/>
      </c>
    </row>
    <row r="10">
      <c r="A10" s="8" t="inlineStr">
        <is>
          <t>Speakers</t>
        </is>
      </c>
      <c r="B10" s="8" t="inlineStr">
        <is>
          <t>Keynote fee and travel</t>
        </is>
      </c>
      <c r="C10" s="8" t="inlineStr"/>
      <c r="D10" s="18" t="n">
        <v>4500</v>
      </c>
      <c r="E10" s="18" t="n">
        <v>4500</v>
      </c>
      <c r="F10" s="18" t="n">
        <v>4500</v>
      </c>
      <c r="G10" s="19">
        <f>IF($A10="","",$F10-$D10)</f>
        <v/>
      </c>
      <c r="H10" s="20">
        <f>IF($A10="","",IFERROR($G10/$D10,0))</f>
        <v/>
      </c>
      <c r="I10" s="14">
        <f>IF($A10="","",IF($D10="","No planned figure",IF($F10&gt;$D10,"Over budget",IF($E10&gt;$D10,"Committed over budget",IF($F10=0,"Nothing spent yet","Within budget")))))</f>
        <v/>
      </c>
      <c r="J10" s="8" t="n"/>
      <c r="L10" s="8" t="inlineStr">
        <is>
          <t>Print</t>
        </is>
      </c>
      <c r="M10" s="19">
        <f>IF($L10="","",SUMIFS(Budget!$D$5:$D$204,Budget!$A$5:$A$204,$L10))</f>
        <v/>
      </c>
      <c r="N10" s="19">
        <f>IF($L10="","",SUMIFS(Budget!$E$5:$E$204,Budget!$A$5:$A$204,$L10))</f>
        <v/>
      </c>
      <c r="O10" s="19">
        <f>IF($L10="","",SUMIFS(Budget!$F$5:$F$204,Budget!$A$5:$A$204,$L10))</f>
        <v/>
      </c>
      <c r="P10" s="17">
        <f>IF($L10="","",IFERROR(SUMIFS(Budget!$F$5:$F$204,Budget!$A$5:$A$204,$L10)/SUMIFS(Budget!$D$5:$D$204,Budget!$A$5:$A$204,$L10),0))</f>
        <v/>
      </c>
      <c r="Q10" s="19">
        <f>IF($L10="","",$M10-$O10)</f>
        <v/>
      </c>
      <c r="R10" s="12">
        <f>IF($L10="","",COUNTIFS(Tasks!$J$5:$J$204,$L10)-COUNTIFS(Tasks!$J$5:$J$204,$L10,Tasks!$E$5:$E$204,"Done"))</f>
        <v/>
      </c>
      <c r="S10" s="14">
        <f>IF($L10="","",IF($O10&gt;$M10,"Over budget",IF($N10&gt;$M10,"Committed over budget",IF($P10&gt;=0.9,"Nearly spent","Within budget"))))</f>
        <v/>
      </c>
    </row>
    <row r="11">
      <c r="A11" s="8" t="inlineStr">
        <is>
          <t>Marketing</t>
        </is>
      </c>
      <c r="B11" s="8" t="inlineStr">
        <is>
          <t>Paid social and email campaign</t>
        </is>
      </c>
      <c r="C11" s="8" t="inlineStr"/>
      <c r="D11" s="18" t="n">
        <v>3000</v>
      </c>
      <c r="E11" s="18" t="n">
        <v>0</v>
      </c>
      <c r="F11" s="18" t="n">
        <v>2150</v>
      </c>
      <c r="G11" s="19">
        <f>IF($A11="","",$F11-$D11)</f>
        <v/>
      </c>
      <c r="H11" s="20">
        <f>IF($A11="","",IFERROR($G11/$D11,0))</f>
        <v/>
      </c>
      <c r="I11" s="14">
        <f>IF($A11="","",IF($D11="","No planned figure",IF($F11&gt;$D11,"Over budget",IF($E11&gt;$D11,"Committed over budget",IF($F11=0,"Nothing spent yet","Within budget")))))</f>
        <v/>
      </c>
      <c r="J11" s="8" t="n"/>
      <c r="L11" s="8" t="inlineStr">
        <is>
          <t>Travel</t>
        </is>
      </c>
      <c r="M11" s="19">
        <f>IF($L11="","",SUMIFS(Budget!$D$5:$D$204,Budget!$A$5:$A$204,$L11))</f>
        <v/>
      </c>
      <c r="N11" s="19">
        <f>IF($L11="","",SUMIFS(Budget!$E$5:$E$204,Budget!$A$5:$A$204,$L11))</f>
        <v/>
      </c>
      <c r="O11" s="19">
        <f>IF($L11="","",SUMIFS(Budget!$F$5:$F$204,Budget!$A$5:$A$204,$L11))</f>
        <v/>
      </c>
      <c r="P11" s="17">
        <f>IF($L11="","",IFERROR(SUMIFS(Budget!$F$5:$F$204,Budget!$A$5:$A$204,$L11)/SUMIFS(Budget!$D$5:$D$204,Budget!$A$5:$A$204,$L11),0))</f>
        <v/>
      </c>
      <c r="Q11" s="19">
        <f>IF($L11="","",$M11-$O11)</f>
        <v/>
      </c>
      <c r="R11" s="12">
        <f>IF($L11="","",COUNTIFS(Tasks!$J$5:$J$204,$L11)-COUNTIFS(Tasks!$J$5:$J$204,$L11,Tasks!$E$5:$E$204,"Done"))</f>
        <v/>
      </c>
      <c r="S11" s="14">
        <f>IF($L11="","",IF($O11&gt;$M11,"Over budget",IF($N11&gt;$M11,"Committed over budget",IF($P11&gt;=0.9,"Nearly spent","Within budget"))))</f>
        <v/>
      </c>
    </row>
    <row r="12">
      <c r="A12" s="8" t="inlineStr">
        <is>
          <t>Print</t>
        </is>
      </c>
      <c r="B12" s="8" t="inlineStr">
        <is>
          <t>Badges, signage, programmes</t>
        </is>
      </c>
      <c r="C12" s="8" t="inlineStr">
        <is>
          <t>Quickprint Ltd</t>
        </is>
      </c>
      <c r="D12" s="18" t="n">
        <v>1600</v>
      </c>
      <c r="E12" s="18" t="n">
        <v>1600</v>
      </c>
      <c r="F12" s="18" t="n">
        <v>0</v>
      </c>
      <c r="G12" s="19">
        <f>IF($A12="","",$F12-$D12)</f>
        <v/>
      </c>
      <c r="H12" s="20">
        <f>IF($A12="","",IFERROR($G12/$D12,0))</f>
        <v/>
      </c>
      <c r="I12" s="14">
        <f>IF($A12="","",IF($D12="","No planned figure",IF($F12&gt;$D12,"Over budget",IF($E12&gt;$D12,"Committed over budget",IF($F12=0,"Nothing spent yet","Within budget")))))</f>
        <v/>
      </c>
      <c r="J12" s="8" t="n"/>
      <c r="L12" s="8" t="inlineStr">
        <is>
          <t>Staffing</t>
        </is>
      </c>
      <c r="M12" s="19">
        <f>IF($L12="","",SUMIFS(Budget!$D$5:$D$204,Budget!$A$5:$A$204,$L12))</f>
        <v/>
      </c>
      <c r="N12" s="19">
        <f>IF($L12="","",SUMIFS(Budget!$E$5:$E$204,Budget!$A$5:$A$204,$L12))</f>
        <v/>
      </c>
      <c r="O12" s="19">
        <f>IF($L12="","",SUMIFS(Budget!$F$5:$F$204,Budget!$A$5:$A$204,$L12))</f>
        <v/>
      </c>
      <c r="P12" s="17">
        <f>IF($L12="","",IFERROR(SUMIFS(Budget!$F$5:$F$204,Budget!$A$5:$A$204,$L12)/SUMIFS(Budget!$D$5:$D$204,Budget!$A$5:$A$204,$L12),0))</f>
        <v/>
      </c>
      <c r="Q12" s="19">
        <f>IF($L12="","",$M12-$O12)</f>
        <v/>
      </c>
      <c r="R12" s="12">
        <f>IF($L12="","",COUNTIFS(Tasks!$J$5:$J$204,$L12)-COUNTIFS(Tasks!$J$5:$J$204,$L12,Tasks!$E$5:$E$204,"Done"))</f>
        <v/>
      </c>
      <c r="S12" s="14">
        <f>IF($L12="","",IF($O12&gt;$M12,"Over budget",IF($N12&gt;$M12,"Committed over budget",IF($P12&gt;=0.9,"Nearly spent","Within budget"))))</f>
        <v/>
      </c>
    </row>
    <row r="13">
      <c r="A13" s="8" t="inlineStr">
        <is>
          <t>Staffing</t>
        </is>
      </c>
      <c r="B13" s="8" t="inlineStr">
        <is>
          <t>6 crew for two days</t>
        </is>
      </c>
      <c r="C13" s="8" t="inlineStr"/>
      <c r="D13" s="18" t="n">
        <v>2400</v>
      </c>
      <c r="E13" s="18" t="n">
        <v>0</v>
      </c>
      <c r="F13" s="18" t="n">
        <v>0</v>
      </c>
      <c r="G13" s="19">
        <f>IF($A13="","",$F13-$D13)</f>
        <v/>
      </c>
      <c r="H13" s="20">
        <f>IF($A13="","",IFERROR($G13/$D13,0))</f>
        <v/>
      </c>
      <c r="I13" s="14">
        <f>IF($A13="","",IF($D13="","No planned figure",IF($F13&gt;$D13,"Over budget",IF($E13&gt;$D13,"Committed over budget",IF($F13=0,"Nothing spent yet","Within budget")))))</f>
        <v/>
      </c>
      <c r="J13" s="8" t="n"/>
      <c r="L13" s="8" t="inlineStr">
        <is>
          <t>Insurance</t>
        </is>
      </c>
      <c r="M13" s="19">
        <f>IF($L13="","",SUMIFS(Budget!$D$5:$D$204,Budget!$A$5:$A$204,$L13))</f>
        <v/>
      </c>
      <c r="N13" s="19">
        <f>IF($L13="","",SUMIFS(Budget!$E$5:$E$204,Budget!$A$5:$A$204,$L13))</f>
        <v/>
      </c>
      <c r="O13" s="19">
        <f>IF($L13="","",SUMIFS(Budget!$F$5:$F$204,Budget!$A$5:$A$204,$L13))</f>
        <v/>
      </c>
      <c r="P13" s="17">
        <f>IF($L13="","",IFERROR(SUMIFS(Budget!$F$5:$F$204,Budget!$A$5:$A$204,$L13)/SUMIFS(Budget!$D$5:$D$204,Budget!$A$5:$A$204,$L13),0))</f>
        <v/>
      </c>
      <c r="Q13" s="19">
        <f>IF($L13="","",$M13-$O13)</f>
        <v/>
      </c>
      <c r="R13" s="12">
        <f>IF($L13="","",COUNTIFS(Tasks!$J$5:$J$204,$L13)-COUNTIFS(Tasks!$J$5:$J$204,$L13,Tasks!$E$5:$E$204,"Done"))</f>
        <v/>
      </c>
      <c r="S13" s="14">
        <f>IF($L13="","",IF($O13&gt;$M13,"Over budget",IF($N13&gt;$M13,"Committed over budget",IF($P13&gt;=0.9,"Nearly spent","Within budget"))))</f>
        <v/>
      </c>
    </row>
    <row r="14">
      <c r="A14" s="8" t="inlineStr">
        <is>
          <t>Insurance</t>
        </is>
      </c>
      <c r="B14" s="8" t="inlineStr">
        <is>
          <t>Event liability cover</t>
        </is>
      </c>
      <c r="C14" s="8" t="inlineStr"/>
      <c r="D14" s="18" t="n">
        <v>650</v>
      </c>
      <c r="E14" s="18" t="n">
        <v>650</v>
      </c>
      <c r="F14" s="18" t="n">
        <v>650</v>
      </c>
      <c r="G14" s="19">
        <f>IF($A14="","",$F14-$D14)</f>
        <v/>
      </c>
      <c r="H14" s="20">
        <f>IF($A14="","",IFERROR($G14/$D14,0))</f>
        <v/>
      </c>
      <c r="I14" s="14">
        <f>IF($A14="","",IF($D14="","No planned figure",IF($F14&gt;$D14,"Over budget",IF($E14&gt;$D14,"Committed over budget",IF($F14=0,"Nothing spent yet","Within budget")))))</f>
        <v/>
      </c>
      <c r="J14" s="8" t="n"/>
      <c r="L14" s="8" t="inlineStr">
        <is>
          <t>Contingency</t>
        </is>
      </c>
      <c r="M14" s="19">
        <f>IF($L14="","",SUMIFS(Budget!$D$5:$D$204,Budget!$A$5:$A$204,$L14))</f>
        <v/>
      </c>
      <c r="N14" s="19">
        <f>IF($L14="","",SUMIFS(Budget!$E$5:$E$204,Budget!$A$5:$A$204,$L14))</f>
        <v/>
      </c>
      <c r="O14" s="19">
        <f>IF($L14="","",SUMIFS(Budget!$F$5:$F$204,Budget!$A$5:$A$204,$L14))</f>
        <v/>
      </c>
      <c r="P14" s="17">
        <f>IF($L14="","",IFERROR(SUMIFS(Budget!$F$5:$F$204,Budget!$A$5:$A$204,$L14)/SUMIFS(Budget!$D$5:$D$204,Budget!$A$5:$A$204,$L14),0))</f>
        <v/>
      </c>
      <c r="Q14" s="19">
        <f>IF($L14="","",$M14-$O14)</f>
        <v/>
      </c>
      <c r="R14" s="12">
        <f>IF($L14="","",COUNTIFS(Tasks!$J$5:$J$204,$L14)-COUNTIFS(Tasks!$J$5:$J$204,$L14,Tasks!$E$5:$E$204,"Done"))</f>
        <v/>
      </c>
      <c r="S14" s="14">
        <f>IF($L14="","",IF($O14&gt;$M14,"Over budget",IF($N14&gt;$M14,"Committed over budget",IF($P14&gt;=0.9,"Nearly spent","Within budget"))))</f>
        <v/>
      </c>
    </row>
    <row r="15">
      <c r="A15" s="8" t="inlineStr">
        <is>
          <t>Contingency</t>
        </is>
      </c>
      <c r="B15" s="8" t="inlineStr">
        <is>
          <t>5% of planned spend</t>
        </is>
      </c>
      <c r="C15" s="8" t="inlineStr"/>
      <c r="D15" s="18" t="n">
        <v>2200</v>
      </c>
      <c r="E15" s="18" t="n">
        <v>0</v>
      </c>
      <c r="F15" s="18" t="n">
        <v>0</v>
      </c>
      <c r="G15" s="19">
        <f>IF($A15="","",$F15-$D15)</f>
        <v/>
      </c>
      <c r="H15" s="20">
        <f>IF($A15="","",IFERROR($G15/$D15,0))</f>
        <v/>
      </c>
      <c r="I15" s="14">
        <f>IF($A15="","",IF($D15="","No planned figure",IF($F15&gt;$D15,"Over budget",IF($E15&gt;$D15,"Committed over budget",IF($F15=0,"Nothing spent yet","Within budget")))))</f>
        <v/>
      </c>
      <c r="J15" s="8" t="n"/>
      <c r="L15" s="8" t="n"/>
      <c r="M15" s="19">
        <f>IF($L15="","",SUMIFS(Budget!$D$5:$D$204,Budget!$A$5:$A$204,$L15))</f>
        <v/>
      </c>
      <c r="N15" s="19">
        <f>IF($L15="","",SUMIFS(Budget!$E$5:$E$204,Budget!$A$5:$A$204,$L15))</f>
        <v/>
      </c>
      <c r="O15" s="19">
        <f>IF($L15="","",SUMIFS(Budget!$F$5:$F$204,Budget!$A$5:$A$204,$L15))</f>
        <v/>
      </c>
      <c r="P15" s="17">
        <f>IF($L15="","",IFERROR(SUMIFS(Budget!$F$5:$F$204,Budget!$A$5:$A$204,$L15)/SUMIFS(Budget!$D$5:$D$204,Budget!$A$5:$A$204,$L15),0))</f>
        <v/>
      </c>
      <c r="Q15" s="19">
        <f>IF($L15="","",$M15-$O15)</f>
        <v/>
      </c>
      <c r="R15" s="12">
        <f>IF($L15="","",COUNTIFS(Tasks!$J$5:$J$204,$L15)-COUNTIFS(Tasks!$J$5:$J$204,$L15,Tasks!$E$5:$E$204,"Done"))</f>
        <v/>
      </c>
      <c r="S15" s="14">
        <f>IF($L15="","",IF($O15&gt;$M15,"Over budget",IF($N15&gt;$M15,"Committed over budget",IF($P15&gt;=0.9,"Nearly spent","Within budget"))))</f>
        <v/>
      </c>
    </row>
    <row r="16">
      <c r="A16" s="8" t="n"/>
      <c r="B16" s="8" t="n"/>
      <c r="C16" s="8" t="n"/>
      <c r="D16" s="18" t="n"/>
      <c r="E16" s="18" t="n"/>
      <c r="F16" s="18" t="n"/>
      <c r="G16" s="19">
        <f>IF($A16="","",$F16-$D16)</f>
        <v/>
      </c>
      <c r="H16" s="20">
        <f>IF($A16="","",IFERROR($G16/$D16,0))</f>
        <v/>
      </c>
      <c r="I16" s="14">
        <f>IF($A16="","",IF($D16="","No planned figure",IF($F16&gt;$D16,"Over budget",IF($E16&gt;$D16,"Committed over budget",IF($F16=0,"Nothing spent yet","Within budget")))))</f>
        <v/>
      </c>
      <c r="J16" s="8" t="n"/>
      <c r="L16" s="8" t="n"/>
      <c r="M16" s="19">
        <f>IF($L16="","",SUMIFS(Budget!$D$5:$D$204,Budget!$A$5:$A$204,$L16))</f>
        <v/>
      </c>
      <c r="N16" s="19">
        <f>IF($L16="","",SUMIFS(Budget!$E$5:$E$204,Budget!$A$5:$A$204,$L16))</f>
        <v/>
      </c>
      <c r="O16" s="19">
        <f>IF($L16="","",SUMIFS(Budget!$F$5:$F$204,Budget!$A$5:$A$204,$L16))</f>
        <v/>
      </c>
      <c r="P16" s="17">
        <f>IF($L16="","",IFERROR(SUMIFS(Budget!$F$5:$F$204,Budget!$A$5:$A$204,$L16)/SUMIFS(Budget!$D$5:$D$204,Budget!$A$5:$A$204,$L16),0))</f>
        <v/>
      </c>
      <c r="Q16" s="19">
        <f>IF($L16="","",$M16-$O16)</f>
        <v/>
      </c>
      <c r="R16" s="12">
        <f>IF($L16="","",COUNTIFS(Tasks!$J$5:$J$204,$L16)-COUNTIFS(Tasks!$J$5:$J$204,$L16,Tasks!$E$5:$E$204,"Done"))</f>
        <v/>
      </c>
      <c r="S16" s="14">
        <f>IF($L16="","",IF($O16&gt;$M16,"Over budget",IF($N16&gt;$M16,"Committed over budget",IF($P16&gt;=0.9,"Nearly spent","Within budget"))))</f>
        <v/>
      </c>
    </row>
    <row r="17">
      <c r="A17" s="8" t="n"/>
      <c r="B17" s="8" t="n"/>
      <c r="C17" s="8" t="n"/>
      <c r="D17" s="18" t="n"/>
      <c r="E17" s="18" t="n"/>
      <c r="F17" s="18" t="n"/>
      <c r="G17" s="19">
        <f>IF($A17="","",$F17-$D17)</f>
        <v/>
      </c>
      <c r="H17" s="20">
        <f>IF($A17="","",IFERROR($G17/$D17,0))</f>
        <v/>
      </c>
      <c r="I17" s="14">
        <f>IF($A17="","",IF($D17="","No planned figure",IF($F17&gt;$D17,"Over budget",IF($E17&gt;$D17,"Committed over budget",IF($F17=0,"Nothing spent yet","Within budget")))))</f>
        <v/>
      </c>
      <c r="J17" s="8" t="n"/>
      <c r="L17" s="13" t="inlineStr">
        <is>
          <t>Total</t>
        </is>
      </c>
      <c r="M17" s="21">
        <f>SUM(Budget!$D$5:$D$204)</f>
        <v/>
      </c>
      <c r="N17" s="21">
        <f>SUM(Budget!$E$5:$E$204)</f>
        <v/>
      </c>
      <c r="O17" s="21">
        <f>SUM(Budget!$F$5:$F$204)</f>
        <v/>
      </c>
      <c r="P17" s="22">
        <f>IFERROR(SUM(Budget!$F$5:$F$204)/SUM(Budget!$D$5:$D$204),0)</f>
        <v/>
      </c>
      <c r="Q17" s="21">
        <f>SUM(Budget!$D$5:$D$204)-SUM(Budget!$F$5:$F$204)</f>
        <v/>
      </c>
    </row>
    <row r="18">
      <c r="A18" s="8" t="n"/>
      <c r="B18" s="8" t="n"/>
      <c r="C18" s="8" t="n"/>
      <c r="D18" s="18" t="n"/>
      <c r="E18" s="18" t="n"/>
      <c r="F18" s="18" t="n"/>
      <c r="G18" s="19">
        <f>IF($A18="","",$F18-$D18)</f>
        <v/>
      </c>
      <c r="H18" s="20">
        <f>IF($A18="","",IFERROR($G18/$D18,0))</f>
        <v/>
      </c>
      <c r="I18" s="14">
        <f>IF($A18="","",IF($D18="","No planned figure",IF($F18&gt;$D18,"Over budget",IF($E18&gt;$D18,"Committed over budget",IF($F18=0,"Nothing spent yet","Within budget")))))</f>
        <v/>
      </c>
      <c r="J18" s="8" t="n"/>
    </row>
    <row r="19">
      <c r="A19" s="8" t="n"/>
      <c r="B19" s="8" t="n"/>
      <c r="C19" s="8" t="n"/>
      <c r="D19" s="18" t="n"/>
      <c r="E19" s="18" t="n"/>
      <c r="F19" s="18" t="n"/>
      <c r="G19" s="19">
        <f>IF($A19="","",$F19-$D19)</f>
        <v/>
      </c>
      <c r="H19" s="20">
        <f>IF($A19="","",IFERROR($G19/$D19,0))</f>
        <v/>
      </c>
      <c r="I19" s="14">
        <f>IF($A19="","",IF($D19="","No planned figure",IF($F19&gt;$D19,"Over budget",IF($E19&gt;$D19,"Committed over budget",IF($F19=0,"Nothing spent yet","Within budget")))))</f>
        <v/>
      </c>
      <c r="J19" s="8" t="n"/>
      <c r="L19" s="7" t="inlineStr">
        <is>
          <t>Cost per head</t>
        </is>
      </c>
      <c r="M19" s="7" t="inlineStr">
        <is>
          <t>Value</t>
        </is>
      </c>
    </row>
    <row r="20">
      <c r="A20" s="8" t="n"/>
      <c r="B20" s="8" t="n"/>
      <c r="C20" s="8" t="n"/>
      <c r="D20" s="18" t="n"/>
      <c r="E20" s="18" t="n"/>
      <c r="F20" s="18" t="n"/>
      <c r="G20" s="19">
        <f>IF($A20="","",$F20-$D20)</f>
        <v/>
      </c>
      <c r="H20" s="20">
        <f>IF($A20="","",IFERROR($G20/$D20,0))</f>
        <v/>
      </c>
      <c r="I20" s="14">
        <f>IF($A20="","",IF($D20="","No planned figure",IF($F20&gt;$D20,"Over budget",IF($E20&gt;$D20,"Committed over budget",IF($F20=0,"Nothing spent yet","Within budget")))))</f>
        <v/>
      </c>
      <c r="J20" s="8" t="n"/>
      <c r="L20" s="15" t="inlineStr">
        <is>
          <t>Attendees expected (confirmed + registered)</t>
        </is>
      </c>
      <c r="M20" s="16">
        <f>COUNTIFS(Attendees!$F$5:$F$204,"Confirmed")+COUNTIFS(Attendees!$F$5:$F$204,"Registered")</f>
        <v/>
      </c>
    </row>
    <row r="21">
      <c r="A21" s="8" t="n"/>
      <c r="B21" s="8" t="n"/>
      <c r="C21" s="8" t="n"/>
      <c r="D21" s="18" t="n"/>
      <c r="E21" s="18" t="n"/>
      <c r="F21" s="18" t="n"/>
      <c r="G21" s="19">
        <f>IF($A21="","",$F21-$D21)</f>
        <v/>
      </c>
      <c r="H21" s="20">
        <f>IF($A21="","",IFERROR($G21/$D21,0))</f>
        <v/>
      </c>
      <c r="I21" s="14">
        <f>IF($A21="","",IF($D21="","No planned figure",IF($F21&gt;$D21,"Over budget",IF($E21&gt;$D21,"Committed over budget",IF($F21=0,"Nothing spent yet","Within budget")))))</f>
        <v/>
      </c>
      <c r="J21" s="8" t="n"/>
      <c r="L21" s="15" t="inlineStr">
        <is>
          <t>Planned cost per head</t>
        </is>
      </c>
      <c r="M21" s="23">
        <f>IFERROR(SUM(Budget!$D$5:$D$204)/($M$20),0)</f>
        <v/>
      </c>
    </row>
    <row r="22">
      <c r="A22" s="8" t="n"/>
      <c r="B22" s="8" t="n"/>
      <c r="C22" s="8" t="n"/>
      <c r="D22" s="18" t="n"/>
      <c r="E22" s="18" t="n"/>
      <c r="F22" s="18" t="n"/>
      <c r="G22" s="19">
        <f>IF($A22="","",$F22-$D22)</f>
        <v/>
      </c>
      <c r="H22" s="20">
        <f>IF($A22="","",IFERROR($G22/$D22,0))</f>
        <v/>
      </c>
      <c r="I22" s="14">
        <f>IF($A22="","",IF($D22="","No planned figure",IF($F22&gt;$D22,"Over budget",IF($E22&gt;$D22,"Committed over budget",IF($F22=0,"Nothing spent yet","Within budget")))))</f>
        <v/>
      </c>
      <c r="J22" s="8" t="n"/>
      <c r="L22" s="15" t="inlineStr">
        <is>
          <t>Actual cost per head</t>
        </is>
      </c>
      <c r="M22" s="23">
        <f>IFERROR(SUM(Budget!$F$5:$F$204)/($M$20),0)</f>
        <v/>
      </c>
    </row>
    <row r="23">
      <c r="A23" s="8" t="n"/>
      <c r="B23" s="8" t="n"/>
      <c r="C23" s="8" t="n"/>
      <c r="D23" s="18" t="n"/>
      <c r="E23" s="18" t="n"/>
      <c r="F23" s="18" t="n"/>
      <c r="G23" s="19">
        <f>IF($A23="","",$F23-$D23)</f>
        <v/>
      </c>
      <c r="H23" s="20">
        <f>IF($A23="","",IFERROR($G23/$D23,0))</f>
        <v/>
      </c>
      <c r="I23" s="14">
        <f>IF($A23="","",IF($D23="","No planned figure",IF($F23&gt;$D23,"Over budget",IF($E23&gt;$D23,"Committed over budget",IF($F23=0,"Nothing spent yet","Within budget")))))</f>
        <v/>
      </c>
      <c r="J23" s="8" t="n"/>
      <c r="L23" s="15" t="inlineStr">
        <is>
          <t>Attendee fees invoiced</t>
        </is>
      </c>
      <c r="M23" s="23">
        <f>SUM(Attendees!$I$5:$I$204)</f>
        <v/>
      </c>
    </row>
    <row r="24">
      <c r="A24" s="8" t="n"/>
      <c r="B24" s="8" t="n"/>
      <c r="C24" s="8" t="n"/>
      <c r="D24" s="18" t="n"/>
      <c r="E24" s="18" t="n"/>
      <c r="F24" s="18" t="n"/>
      <c r="G24" s="19">
        <f>IF($A24="","",$F24-$D24)</f>
        <v/>
      </c>
      <c r="H24" s="20">
        <f>IF($A24="","",IFERROR($G24/$D24,0))</f>
        <v/>
      </c>
      <c r="I24" s="14">
        <f>IF($A24="","",IF($D24="","No planned figure",IF($F24&gt;$D24,"Over budget",IF($E24&gt;$D24,"Committed over budget",IF($F24=0,"Nothing spent yet","Within budget")))))</f>
        <v/>
      </c>
      <c r="J24" s="8" t="n"/>
      <c r="L24" s="15" t="inlineStr">
        <is>
          <t>Attendee fees received</t>
        </is>
      </c>
      <c r="M24" s="23">
        <f>SUM(Attendees!$J$5:$J$204)</f>
        <v/>
      </c>
    </row>
    <row r="25">
      <c r="A25" s="8" t="n"/>
      <c r="B25" s="8" t="n"/>
      <c r="C25" s="8" t="n"/>
      <c r="D25" s="18" t="n"/>
      <c r="E25" s="18" t="n"/>
      <c r="F25" s="18" t="n"/>
      <c r="G25" s="19">
        <f>IF($A25="","",$F25-$D25)</f>
        <v/>
      </c>
      <c r="H25" s="20">
        <f>IF($A25="","",IFERROR($G25/$D25,0))</f>
        <v/>
      </c>
      <c r="I25" s="14">
        <f>IF($A25="","",IF($D25="","No planned figure",IF($F25&gt;$D25,"Over budget",IF($E25&gt;$D25,"Committed over budget",IF($F25=0,"Nothing spent yet","Within budget")))))</f>
        <v/>
      </c>
      <c r="J25" s="8" t="n"/>
      <c r="L25" s="15" t="inlineStr">
        <is>
          <t>Net position (received - actual spend)</t>
        </is>
      </c>
      <c r="M25" s="23">
        <f>SUM(Attendees!$J$5:$J$204)-SUM(Budget!$F$5:$F$204)</f>
        <v/>
      </c>
    </row>
    <row r="26">
      <c r="A26" s="8" t="n"/>
      <c r="B26" s="8" t="n"/>
      <c r="C26" s="8" t="n"/>
      <c r="D26" s="18" t="n"/>
      <c r="E26" s="18" t="n"/>
      <c r="F26" s="18" t="n"/>
      <c r="G26" s="19">
        <f>IF($A26="","",$F26-$D26)</f>
        <v/>
      </c>
      <c r="H26" s="20">
        <f>IF($A26="","",IFERROR($G26/$D26,0))</f>
        <v/>
      </c>
      <c r="I26" s="14">
        <f>IF($A26="","",IF($D26="","No planned figure",IF($F26&gt;$D26,"Over budget",IF($E26&gt;$D26,"Committed over budget",IF($F26=0,"Nothing spent yet","Within budget")))))</f>
        <v/>
      </c>
      <c r="J26" s="8" t="n"/>
    </row>
    <row r="27">
      <c r="A27" s="8" t="n"/>
      <c r="B27" s="8" t="n"/>
      <c r="C27" s="8" t="n"/>
      <c r="D27" s="18" t="n"/>
      <c r="E27" s="18" t="n"/>
      <c r="F27" s="18" t="n"/>
      <c r="G27" s="19">
        <f>IF($A27="","",$F27-$D27)</f>
        <v/>
      </c>
      <c r="H27" s="20">
        <f>IF($A27="","",IFERROR($G27/$D27,0))</f>
        <v/>
      </c>
      <c r="I27" s="14">
        <f>IF($A27="","",IF($D27="","No planned figure",IF($F27&gt;$D27,"Over budget",IF($E27&gt;$D27,"Committed over budget",IF($F27=0,"Nothing spent yet","Within budget")))))</f>
        <v/>
      </c>
      <c r="J27" s="8" t="n"/>
    </row>
    <row r="28">
      <c r="A28" s="8" t="n"/>
      <c r="B28" s="8" t="n"/>
      <c r="C28" s="8" t="n"/>
      <c r="D28" s="18" t="n"/>
      <c r="E28" s="18" t="n"/>
      <c r="F28" s="18" t="n"/>
      <c r="G28" s="19">
        <f>IF($A28="","",$F28-$D28)</f>
        <v/>
      </c>
      <c r="H28" s="20">
        <f>IF($A28="","",IFERROR($G28/$D28,0))</f>
        <v/>
      </c>
      <c r="I28" s="14">
        <f>IF($A28="","",IF($D28="","No planned figure",IF($F28&gt;$D28,"Over budget",IF($E28&gt;$D28,"Committed over budget",IF($F28=0,"Nothing spent yet","Within budget")))))</f>
        <v/>
      </c>
      <c r="J28" s="8" t="n"/>
    </row>
    <row r="29">
      <c r="A29" s="8" t="n"/>
      <c r="B29" s="8" t="n"/>
      <c r="C29" s="8" t="n"/>
      <c r="D29" s="18" t="n"/>
      <c r="E29" s="18" t="n"/>
      <c r="F29" s="18" t="n"/>
      <c r="G29" s="19">
        <f>IF($A29="","",$F29-$D29)</f>
        <v/>
      </c>
      <c r="H29" s="20">
        <f>IF($A29="","",IFERROR($G29/$D29,0))</f>
        <v/>
      </c>
      <c r="I29" s="14">
        <f>IF($A29="","",IF($D29="","No planned figure",IF($F29&gt;$D29,"Over budget",IF($E29&gt;$D29,"Committed over budget",IF($F29=0,"Nothing spent yet","Within budget")))))</f>
        <v/>
      </c>
      <c r="J29" s="8" t="n"/>
    </row>
    <row r="30">
      <c r="A30" s="8" t="n"/>
      <c r="B30" s="8" t="n"/>
      <c r="C30" s="8" t="n"/>
      <c r="D30" s="18" t="n"/>
      <c r="E30" s="18" t="n"/>
      <c r="F30" s="18" t="n"/>
      <c r="G30" s="19">
        <f>IF($A30="","",$F30-$D30)</f>
        <v/>
      </c>
      <c r="H30" s="20">
        <f>IF($A30="","",IFERROR($G30/$D30,0))</f>
        <v/>
      </c>
      <c r="I30" s="14">
        <f>IF($A30="","",IF($D30="","No planned figure",IF($F30&gt;$D30,"Over budget",IF($E30&gt;$D30,"Committed over budget",IF($F30=0,"Nothing spent yet","Within budget")))))</f>
        <v/>
      </c>
      <c r="J30" s="8" t="n"/>
    </row>
    <row r="31">
      <c r="A31" s="8" t="n"/>
      <c r="B31" s="8" t="n"/>
      <c r="C31" s="8" t="n"/>
      <c r="D31" s="18" t="n"/>
      <c r="E31" s="18" t="n"/>
      <c r="F31" s="18" t="n"/>
      <c r="G31" s="19">
        <f>IF($A31="","",$F31-$D31)</f>
        <v/>
      </c>
      <c r="H31" s="20">
        <f>IF($A31="","",IFERROR($G31/$D31,0))</f>
        <v/>
      </c>
      <c r="I31" s="14">
        <f>IF($A31="","",IF($D31="","No planned figure",IF($F31&gt;$D31,"Over budget",IF($E31&gt;$D31,"Committed over budget",IF($F31=0,"Nothing spent yet","Within budget")))))</f>
        <v/>
      </c>
      <c r="J31" s="8" t="n"/>
    </row>
    <row r="32">
      <c r="A32" s="8" t="n"/>
      <c r="B32" s="8" t="n"/>
      <c r="C32" s="8" t="n"/>
      <c r="D32" s="18" t="n"/>
      <c r="E32" s="18" t="n"/>
      <c r="F32" s="18" t="n"/>
      <c r="G32" s="19">
        <f>IF($A32="","",$F32-$D32)</f>
        <v/>
      </c>
      <c r="H32" s="20">
        <f>IF($A32="","",IFERROR($G32/$D32,0))</f>
        <v/>
      </c>
      <c r="I32" s="14">
        <f>IF($A32="","",IF($D32="","No planned figure",IF($F32&gt;$D32,"Over budget",IF($E32&gt;$D32,"Committed over budget",IF($F32=0,"Nothing spent yet","Within budget")))))</f>
        <v/>
      </c>
      <c r="J32" s="8" t="n"/>
    </row>
    <row r="33">
      <c r="A33" s="8" t="n"/>
      <c r="B33" s="8" t="n"/>
      <c r="C33" s="8" t="n"/>
      <c r="D33" s="18" t="n"/>
      <c r="E33" s="18" t="n"/>
      <c r="F33" s="18" t="n"/>
      <c r="G33" s="19">
        <f>IF($A33="","",$F33-$D33)</f>
        <v/>
      </c>
      <c r="H33" s="20">
        <f>IF($A33="","",IFERROR($G33/$D33,0))</f>
        <v/>
      </c>
      <c r="I33" s="14">
        <f>IF($A33="","",IF($D33="","No planned figure",IF($F33&gt;$D33,"Over budget",IF($E33&gt;$D33,"Committed over budget",IF($F33=0,"Nothing spent yet","Within budget")))))</f>
        <v/>
      </c>
      <c r="J33" s="8" t="n"/>
    </row>
    <row r="34">
      <c r="A34" s="8" t="n"/>
      <c r="B34" s="8" t="n"/>
      <c r="C34" s="8" t="n"/>
      <c r="D34" s="18" t="n"/>
      <c r="E34" s="18" t="n"/>
      <c r="F34" s="18" t="n"/>
      <c r="G34" s="19">
        <f>IF($A34="","",$F34-$D34)</f>
        <v/>
      </c>
      <c r="H34" s="20">
        <f>IF($A34="","",IFERROR($G34/$D34,0))</f>
        <v/>
      </c>
      <c r="I34" s="14">
        <f>IF($A34="","",IF($D34="","No planned figure",IF($F34&gt;$D34,"Over budget",IF($E34&gt;$D34,"Committed over budget",IF($F34=0,"Nothing spent yet","Within budget")))))</f>
        <v/>
      </c>
      <c r="J34" s="8" t="n"/>
    </row>
    <row r="35">
      <c r="A35" s="8" t="n"/>
      <c r="B35" s="8" t="n"/>
      <c r="C35" s="8" t="n"/>
      <c r="D35" s="18" t="n"/>
      <c r="E35" s="18" t="n"/>
      <c r="F35" s="18" t="n"/>
      <c r="G35" s="19">
        <f>IF($A35="","",$F35-$D35)</f>
        <v/>
      </c>
      <c r="H35" s="20">
        <f>IF($A35="","",IFERROR($G35/$D35,0))</f>
        <v/>
      </c>
      <c r="I35" s="14">
        <f>IF($A35="","",IF($D35="","No planned figure",IF($F35&gt;$D35,"Over budget",IF($E35&gt;$D35,"Committed over budget",IF($F35=0,"Nothing spent yet","Within budget")))))</f>
        <v/>
      </c>
      <c r="J35" s="8" t="n"/>
    </row>
    <row r="36">
      <c r="A36" s="8" t="n"/>
      <c r="B36" s="8" t="n"/>
      <c r="C36" s="8" t="n"/>
      <c r="D36" s="18" t="n"/>
      <c r="E36" s="18" t="n"/>
      <c r="F36" s="18" t="n"/>
      <c r="G36" s="19">
        <f>IF($A36="","",$F36-$D36)</f>
        <v/>
      </c>
      <c r="H36" s="20">
        <f>IF($A36="","",IFERROR($G36/$D36,0))</f>
        <v/>
      </c>
      <c r="I36" s="14">
        <f>IF($A36="","",IF($D36="","No planned figure",IF($F36&gt;$D36,"Over budget",IF($E36&gt;$D36,"Committed over budget",IF($F36=0,"Nothing spent yet","Within budget")))))</f>
        <v/>
      </c>
      <c r="J36" s="8" t="n"/>
    </row>
    <row r="37">
      <c r="A37" s="8" t="n"/>
      <c r="B37" s="8" t="n"/>
      <c r="C37" s="8" t="n"/>
      <c r="D37" s="18" t="n"/>
      <c r="E37" s="18" t="n"/>
      <c r="F37" s="18" t="n"/>
      <c r="G37" s="19">
        <f>IF($A37="","",$F37-$D37)</f>
        <v/>
      </c>
      <c r="H37" s="20">
        <f>IF($A37="","",IFERROR($G37/$D37,0))</f>
        <v/>
      </c>
      <c r="I37" s="14">
        <f>IF($A37="","",IF($D37="","No planned figure",IF($F37&gt;$D37,"Over budget",IF($E37&gt;$D37,"Committed over budget",IF($F37=0,"Nothing spent yet","Within budget")))))</f>
        <v/>
      </c>
      <c r="J37" s="8" t="n"/>
    </row>
    <row r="38">
      <c r="A38" s="8" t="n"/>
      <c r="B38" s="8" t="n"/>
      <c r="C38" s="8" t="n"/>
      <c r="D38" s="18" t="n"/>
      <c r="E38" s="18" t="n"/>
      <c r="F38" s="18" t="n"/>
      <c r="G38" s="19">
        <f>IF($A38="","",$F38-$D38)</f>
        <v/>
      </c>
      <c r="H38" s="20">
        <f>IF($A38="","",IFERROR($G38/$D38,0))</f>
        <v/>
      </c>
      <c r="I38" s="14">
        <f>IF($A38="","",IF($D38="","No planned figure",IF($F38&gt;$D38,"Over budget",IF($E38&gt;$D38,"Committed over budget",IF($F38=0,"Nothing spent yet","Within budget")))))</f>
        <v/>
      </c>
      <c r="J38" s="8" t="n"/>
    </row>
    <row r="39">
      <c r="A39" s="8" t="n"/>
      <c r="B39" s="8" t="n"/>
      <c r="C39" s="8" t="n"/>
      <c r="D39" s="18" t="n"/>
      <c r="E39" s="18" t="n"/>
      <c r="F39" s="18" t="n"/>
      <c r="G39" s="19">
        <f>IF($A39="","",$F39-$D39)</f>
        <v/>
      </c>
      <c r="H39" s="20">
        <f>IF($A39="","",IFERROR($G39/$D39,0))</f>
        <v/>
      </c>
      <c r="I39" s="14">
        <f>IF($A39="","",IF($D39="","No planned figure",IF($F39&gt;$D39,"Over budget",IF($E39&gt;$D39,"Committed over budget",IF($F39=0,"Nothing spent yet","Within budget")))))</f>
        <v/>
      </c>
      <c r="J39" s="8" t="n"/>
    </row>
    <row r="40">
      <c r="A40" s="8" t="n"/>
      <c r="B40" s="8" t="n"/>
      <c r="C40" s="8" t="n"/>
      <c r="D40" s="18" t="n"/>
      <c r="E40" s="18" t="n"/>
      <c r="F40" s="18" t="n"/>
      <c r="G40" s="19">
        <f>IF($A40="","",$F40-$D40)</f>
        <v/>
      </c>
      <c r="H40" s="20">
        <f>IF($A40="","",IFERROR($G40/$D40,0))</f>
        <v/>
      </c>
      <c r="I40" s="14">
        <f>IF($A40="","",IF($D40="","No planned figure",IF($F40&gt;$D40,"Over budget",IF($E40&gt;$D40,"Committed over budget",IF($F40=0,"Nothing spent yet","Within budget")))))</f>
        <v/>
      </c>
      <c r="J40" s="8" t="n"/>
    </row>
    <row r="41">
      <c r="A41" s="8" t="n"/>
      <c r="B41" s="8" t="n"/>
      <c r="C41" s="8" t="n"/>
      <c r="D41" s="18" t="n"/>
      <c r="E41" s="18" t="n"/>
      <c r="F41" s="18" t="n"/>
      <c r="G41" s="19">
        <f>IF($A41="","",$F41-$D41)</f>
        <v/>
      </c>
      <c r="H41" s="20">
        <f>IF($A41="","",IFERROR($G41/$D41,0))</f>
        <v/>
      </c>
      <c r="I41" s="14">
        <f>IF($A41="","",IF($D41="","No planned figure",IF($F41&gt;$D41,"Over budget",IF($E41&gt;$D41,"Committed over budget",IF($F41=0,"Nothing spent yet","Within budget")))))</f>
        <v/>
      </c>
      <c r="J41" s="8" t="n"/>
    </row>
    <row r="42">
      <c r="A42" s="8" t="n"/>
      <c r="B42" s="8" t="n"/>
      <c r="C42" s="8" t="n"/>
      <c r="D42" s="18" t="n"/>
      <c r="E42" s="18" t="n"/>
      <c r="F42" s="18" t="n"/>
      <c r="G42" s="19">
        <f>IF($A42="","",$F42-$D42)</f>
        <v/>
      </c>
      <c r="H42" s="20">
        <f>IF($A42="","",IFERROR($G42/$D42,0))</f>
        <v/>
      </c>
      <c r="I42" s="14">
        <f>IF($A42="","",IF($D42="","No planned figure",IF($F42&gt;$D42,"Over budget",IF($E42&gt;$D42,"Committed over budget",IF($F42=0,"Nothing spent yet","Within budget")))))</f>
        <v/>
      </c>
      <c r="J42" s="8" t="n"/>
    </row>
    <row r="43">
      <c r="A43" s="8" t="n"/>
      <c r="B43" s="8" t="n"/>
      <c r="C43" s="8" t="n"/>
      <c r="D43" s="18" t="n"/>
      <c r="E43" s="18" t="n"/>
      <c r="F43" s="18" t="n"/>
      <c r="G43" s="19">
        <f>IF($A43="","",$F43-$D43)</f>
        <v/>
      </c>
      <c r="H43" s="20">
        <f>IF($A43="","",IFERROR($G43/$D43,0))</f>
        <v/>
      </c>
      <c r="I43" s="14">
        <f>IF($A43="","",IF($D43="","No planned figure",IF($F43&gt;$D43,"Over budget",IF($E43&gt;$D43,"Committed over budget",IF($F43=0,"Nothing spent yet","Within budget")))))</f>
        <v/>
      </c>
      <c r="J43" s="8" t="n"/>
    </row>
    <row r="44">
      <c r="A44" s="8" t="n"/>
      <c r="B44" s="8" t="n"/>
      <c r="C44" s="8" t="n"/>
      <c r="D44" s="18" t="n"/>
      <c r="E44" s="18" t="n"/>
      <c r="F44" s="18" t="n"/>
      <c r="G44" s="19">
        <f>IF($A44="","",$F44-$D44)</f>
        <v/>
      </c>
      <c r="H44" s="20">
        <f>IF($A44="","",IFERROR($G44/$D44,0))</f>
        <v/>
      </c>
      <c r="I44" s="14">
        <f>IF($A44="","",IF($D44="","No planned figure",IF($F44&gt;$D44,"Over budget",IF($E44&gt;$D44,"Committed over budget",IF($F44=0,"Nothing spent yet","Within budget")))))</f>
        <v/>
      </c>
      <c r="J44" s="8" t="n"/>
    </row>
    <row r="45">
      <c r="A45" s="8" t="n"/>
      <c r="B45" s="8" t="n"/>
      <c r="C45" s="8" t="n"/>
      <c r="D45" s="18" t="n"/>
      <c r="E45" s="18" t="n"/>
      <c r="F45" s="18" t="n"/>
      <c r="G45" s="19">
        <f>IF($A45="","",$F45-$D45)</f>
        <v/>
      </c>
      <c r="H45" s="20">
        <f>IF($A45="","",IFERROR($G45/$D45,0))</f>
        <v/>
      </c>
      <c r="I45" s="14">
        <f>IF($A45="","",IF($D45="","No planned figure",IF($F45&gt;$D45,"Over budget",IF($E45&gt;$D45,"Committed over budget",IF($F45=0,"Nothing spent yet","Within budget")))))</f>
        <v/>
      </c>
      <c r="J45" s="8" t="n"/>
    </row>
    <row r="46">
      <c r="A46" s="8" t="n"/>
      <c r="B46" s="8" t="n"/>
      <c r="C46" s="8" t="n"/>
      <c r="D46" s="18" t="n"/>
      <c r="E46" s="18" t="n"/>
      <c r="F46" s="18" t="n"/>
      <c r="G46" s="19">
        <f>IF($A46="","",$F46-$D46)</f>
        <v/>
      </c>
      <c r="H46" s="20">
        <f>IF($A46="","",IFERROR($G46/$D46,0))</f>
        <v/>
      </c>
      <c r="I46" s="14">
        <f>IF($A46="","",IF($D46="","No planned figure",IF($F46&gt;$D46,"Over budget",IF($E46&gt;$D46,"Committed over budget",IF($F46=0,"Nothing spent yet","Within budget")))))</f>
        <v/>
      </c>
      <c r="J46" s="8" t="n"/>
    </row>
    <row r="47">
      <c r="A47" s="8" t="n"/>
      <c r="B47" s="8" t="n"/>
      <c r="C47" s="8" t="n"/>
      <c r="D47" s="18" t="n"/>
      <c r="E47" s="18" t="n"/>
      <c r="F47" s="18" t="n"/>
      <c r="G47" s="19">
        <f>IF($A47="","",$F47-$D47)</f>
        <v/>
      </c>
      <c r="H47" s="20">
        <f>IF($A47="","",IFERROR($G47/$D47,0))</f>
        <v/>
      </c>
      <c r="I47" s="14">
        <f>IF($A47="","",IF($D47="","No planned figure",IF($F47&gt;$D47,"Over budget",IF($E47&gt;$D47,"Committed over budget",IF($F47=0,"Nothing spent yet","Within budget")))))</f>
        <v/>
      </c>
      <c r="J47" s="8" t="n"/>
    </row>
    <row r="48">
      <c r="A48" s="8" t="n"/>
      <c r="B48" s="8" t="n"/>
      <c r="C48" s="8" t="n"/>
      <c r="D48" s="18" t="n"/>
      <c r="E48" s="18" t="n"/>
      <c r="F48" s="18" t="n"/>
      <c r="G48" s="19">
        <f>IF($A48="","",$F48-$D48)</f>
        <v/>
      </c>
      <c r="H48" s="20">
        <f>IF($A48="","",IFERROR($G48/$D48,0))</f>
        <v/>
      </c>
      <c r="I48" s="14">
        <f>IF($A48="","",IF($D48="","No planned figure",IF($F48&gt;$D48,"Over budget",IF($E48&gt;$D48,"Committed over budget",IF($F48=0,"Nothing spent yet","Within budget")))))</f>
        <v/>
      </c>
      <c r="J48" s="8" t="n"/>
    </row>
    <row r="49">
      <c r="A49" s="8" t="n"/>
      <c r="B49" s="8" t="n"/>
      <c r="C49" s="8" t="n"/>
      <c r="D49" s="18" t="n"/>
      <c r="E49" s="18" t="n"/>
      <c r="F49" s="18" t="n"/>
      <c r="G49" s="19">
        <f>IF($A49="","",$F49-$D49)</f>
        <v/>
      </c>
      <c r="H49" s="20">
        <f>IF($A49="","",IFERROR($G49/$D49,0))</f>
        <v/>
      </c>
      <c r="I49" s="14">
        <f>IF($A49="","",IF($D49="","No planned figure",IF($F49&gt;$D49,"Over budget",IF($E49&gt;$D49,"Committed over budget",IF($F49=0,"Nothing spent yet","Within budget")))))</f>
        <v/>
      </c>
      <c r="J49" s="8" t="n"/>
    </row>
    <row r="50">
      <c r="A50" s="8" t="n"/>
      <c r="B50" s="8" t="n"/>
      <c r="C50" s="8" t="n"/>
      <c r="D50" s="18" t="n"/>
      <c r="E50" s="18" t="n"/>
      <c r="F50" s="18" t="n"/>
      <c r="G50" s="19">
        <f>IF($A50="","",$F50-$D50)</f>
        <v/>
      </c>
      <c r="H50" s="20">
        <f>IF($A50="","",IFERROR($G50/$D50,0))</f>
        <v/>
      </c>
      <c r="I50" s="14">
        <f>IF($A50="","",IF($D50="","No planned figure",IF($F50&gt;$D50,"Over budget",IF($E50&gt;$D50,"Committed over budget",IF($F50=0,"Nothing spent yet","Within budget")))))</f>
        <v/>
      </c>
      <c r="J50" s="8" t="n"/>
    </row>
    <row r="51">
      <c r="A51" s="8" t="n"/>
      <c r="B51" s="8" t="n"/>
      <c r="C51" s="8" t="n"/>
      <c r="D51" s="18" t="n"/>
      <c r="E51" s="18" t="n"/>
      <c r="F51" s="18" t="n"/>
      <c r="G51" s="19">
        <f>IF($A51="","",$F51-$D51)</f>
        <v/>
      </c>
      <c r="H51" s="20">
        <f>IF($A51="","",IFERROR($G51/$D51,0))</f>
        <v/>
      </c>
      <c r="I51" s="14">
        <f>IF($A51="","",IF($D51="","No planned figure",IF($F51&gt;$D51,"Over budget",IF($E51&gt;$D51,"Committed over budget",IF($F51=0,"Nothing spent yet","Within budget")))))</f>
        <v/>
      </c>
      <c r="J51" s="8" t="n"/>
    </row>
    <row r="52">
      <c r="A52" s="8" t="n"/>
      <c r="B52" s="8" t="n"/>
      <c r="C52" s="8" t="n"/>
      <c r="D52" s="18" t="n"/>
      <c r="E52" s="18" t="n"/>
      <c r="F52" s="18" t="n"/>
      <c r="G52" s="19">
        <f>IF($A52="","",$F52-$D52)</f>
        <v/>
      </c>
      <c r="H52" s="20">
        <f>IF($A52="","",IFERROR($G52/$D52,0))</f>
        <v/>
      </c>
      <c r="I52" s="14">
        <f>IF($A52="","",IF($D52="","No planned figure",IF($F52&gt;$D52,"Over budget",IF($E52&gt;$D52,"Committed over budget",IF($F52=0,"Nothing spent yet","Within budget")))))</f>
        <v/>
      </c>
      <c r="J52" s="8" t="n"/>
    </row>
    <row r="53">
      <c r="A53" s="8" t="n"/>
      <c r="B53" s="8" t="n"/>
      <c r="C53" s="8" t="n"/>
      <c r="D53" s="18" t="n"/>
      <c r="E53" s="18" t="n"/>
      <c r="F53" s="18" t="n"/>
      <c r="G53" s="19">
        <f>IF($A53="","",$F53-$D53)</f>
        <v/>
      </c>
      <c r="H53" s="20">
        <f>IF($A53="","",IFERROR($G53/$D53,0))</f>
        <v/>
      </c>
      <c r="I53" s="14">
        <f>IF($A53="","",IF($D53="","No planned figure",IF($F53&gt;$D53,"Over budget",IF($E53&gt;$D53,"Committed over budget",IF($F53=0,"Nothing spent yet","Within budget")))))</f>
        <v/>
      </c>
      <c r="J53" s="8" t="n"/>
    </row>
    <row r="54">
      <c r="A54" s="8" t="n"/>
      <c r="B54" s="8" t="n"/>
      <c r="C54" s="8" t="n"/>
      <c r="D54" s="18" t="n"/>
      <c r="E54" s="18" t="n"/>
      <c r="F54" s="18" t="n"/>
      <c r="G54" s="19">
        <f>IF($A54="","",$F54-$D54)</f>
        <v/>
      </c>
      <c r="H54" s="20">
        <f>IF($A54="","",IFERROR($G54/$D54,0))</f>
        <v/>
      </c>
      <c r="I54" s="14">
        <f>IF($A54="","",IF($D54="","No planned figure",IF($F54&gt;$D54,"Over budget",IF($E54&gt;$D54,"Committed over budget",IF($F54=0,"Nothing spent yet","Within budget")))))</f>
        <v/>
      </c>
      <c r="J54" s="8" t="n"/>
    </row>
    <row r="55">
      <c r="A55" s="8" t="n"/>
      <c r="B55" s="8" t="n"/>
      <c r="C55" s="8" t="n"/>
      <c r="D55" s="18" t="n"/>
      <c r="E55" s="18" t="n"/>
      <c r="F55" s="18" t="n"/>
      <c r="G55" s="19">
        <f>IF($A55="","",$F55-$D55)</f>
        <v/>
      </c>
      <c r="H55" s="20">
        <f>IF($A55="","",IFERROR($G55/$D55,0))</f>
        <v/>
      </c>
      <c r="I55" s="14">
        <f>IF($A55="","",IF($D55="","No planned figure",IF($F55&gt;$D55,"Over budget",IF($E55&gt;$D55,"Committed over budget",IF($F55=0,"Nothing spent yet","Within budget")))))</f>
        <v/>
      </c>
      <c r="J55" s="8" t="n"/>
    </row>
    <row r="56">
      <c r="A56" s="8" t="n"/>
      <c r="B56" s="8" t="n"/>
      <c r="C56" s="8" t="n"/>
      <c r="D56" s="18" t="n"/>
      <c r="E56" s="18" t="n"/>
      <c r="F56" s="18" t="n"/>
      <c r="G56" s="19">
        <f>IF($A56="","",$F56-$D56)</f>
        <v/>
      </c>
      <c r="H56" s="20">
        <f>IF($A56="","",IFERROR($G56/$D56,0))</f>
        <v/>
      </c>
      <c r="I56" s="14">
        <f>IF($A56="","",IF($D56="","No planned figure",IF($F56&gt;$D56,"Over budget",IF($E56&gt;$D56,"Committed over budget",IF($F56=0,"Nothing spent yet","Within budget")))))</f>
        <v/>
      </c>
      <c r="J56" s="8" t="n"/>
    </row>
    <row r="57">
      <c r="A57" s="8" t="n"/>
      <c r="B57" s="8" t="n"/>
      <c r="C57" s="8" t="n"/>
      <c r="D57" s="18" t="n"/>
      <c r="E57" s="18" t="n"/>
      <c r="F57" s="18" t="n"/>
      <c r="G57" s="19">
        <f>IF($A57="","",$F57-$D57)</f>
        <v/>
      </c>
      <c r="H57" s="20">
        <f>IF($A57="","",IFERROR($G57/$D57,0))</f>
        <v/>
      </c>
      <c r="I57" s="14">
        <f>IF($A57="","",IF($D57="","No planned figure",IF($F57&gt;$D57,"Over budget",IF($E57&gt;$D57,"Committed over budget",IF($F57=0,"Nothing spent yet","Within budget")))))</f>
        <v/>
      </c>
      <c r="J57" s="8" t="n"/>
    </row>
    <row r="58">
      <c r="A58" s="8" t="n"/>
      <c r="B58" s="8" t="n"/>
      <c r="C58" s="8" t="n"/>
      <c r="D58" s="18" t="n"/>
      <c r="E58" s="18" t="n"/>
      <c r="F58" s="18" t="n"/>
      <c r="G58" s="19">
        <f>IF($A58="","",$F58-$D58)</f>
        <v/>
      </c>
      <c r="H58" s="20">
        <f>IF($A58="","",IFERROR($G58/$D58,0))</f>
        <v/>
      </c>
      <c r="I58" s="14">
        <f>IF($A58="","",IF($D58="","No planned figure",IF($F58&gt;$D58,"Over budget",IF($E58&gt;$D58,"Committed over budget",IF($F58=0,"Nothing spent yet","Within budget")))))</f>
        <v/>
      </c>
      <c r="J58" s="8" t="n"/>
    </row>
    <row r="59">
      <c r="A59" s="8" t="n"/>
      <c r="B59" s="8" t="n"/>
      <c r="C59" s="8" t="n"/>
      <c r="D59" s="18" t="n"/>
      <c r="E59" s="18" t="n"/>
      <c r="F59" s="18" t="n"/>
      <c r="G59" s="19">
        <f>IF($A59="","",$F59-$D59)</f>
        <v/>
      </c>
      <c r="H59" s="20">
        <f>IF($A59="","",IFERROR($G59/$D59,0))</f>
        <v/>
      </c>
      <c r="I59" s="14">
        <f>IF($A59="","",IF($D59="","No planned figure",IF($F59&gt;$D59,"Over budget",IF($E59&gt;$D59,"Committed over budget",IF($F59=0,"Nothing spent yet","Within budget")))))</f>
        <v/>
      </c>
      <c r="J59" s="8" t="n"/>
    </row>
    <row r="60">
      <c r="A60" s="8" t="n"/>
      <c r="B60" s="8" t="n"/>
      <c r="C60" s="8" t="n"/>
      <c r="D60" s="18" t="n"/>
      <c r="E60" s="18" t="n"/>
      <c r="F60" s="18" t="n"/>
      <c r="G60" s="19">
        <f>IF($A60="","",$F60-$D60)</f>
        <v/>
      </c>
      <c r="H60" s="20">
        <f>IF($A60="","",IFERROR($G60/$D60,0))</f>
        <v/>
      </c>
      <c r="I60" s="14">
        <f>IF($A60="","",IF($D60="","No planned figure",IF($F60&gt;$D60,"Over budget",IF($E60&gt;$D60,"Committed over budget",IF($F60=0,"Nothing spent yet","Within budget")))))</f>
        <v/>
      </c>
      <c r="J60" s="8" t="n"/>
    </row>
    <row r="61">
      <c r="A61" s="8" t="n"/>
      <c r="B61" s="8" t="n"/>
      <c r="C61" s="8" t="n"/>
      <c r="D61" s="18" t="n"/>
      <c r="E61" s="18" t="n"/>
      <c r="F61" s="18" t="n"/>
      <c r="G61" s="19">
        <f>IF($A61="","",$F61-$D61)</f>
        <v/>
      </c>
      <c r="H61" s="20">
        <f>IF($A61="","",IFERROR($G61/$D61,0))</f>
        <v/>
      </c>
      <c r="I61" s="14">
        <f>IF($A61="","",IF($D61="","No planned figure",IF($F61&gt;$D61,"Over budget",IF($E61&gt;$D61,"Committed over budget",IF($F61=0,"Nothing spent yet","Within budget")))))</f>
        <v/>
      </c>
      <c r="J61" s="8" t="n"/>
    </row>
    <row r="62">
      <c r="A62" s="8" t="n"/>
      <c r="B62" s="8" t="n"/>
      <c r="C62" s="8" t="n"/>
      <c r="D62" s="18" t="n"/>
      <c r="E62" s="18" t="n"/>
      <c r="F62" s="18" t="n"/>
      <c r="G62" s="19">
        <f>IF($A62="","",$F62-$D62)</f>
        <v/>
      </c>
      <c r="H62" s="20">
        <f>IF($A62="","",IFERROR($G62/$D62,0))</f>
        <v/>
      </c>
      <c r="I62" s="14">
        <f>IF($A62="","",IF($D62="","No planned figure",IF($F62&gt;$D62,"Over budget",IF($E62&gt;$D62,"Committed over budget",IF($F62=0,"Nothing spent yet","Within budget")))))</f>
        <v/>
      </c>
      <c r="J62" s="8" t="n"/>
    </row>
    <row r="63">
      <c r="A63" s="8" t="n"/>
      <c r="B63" s="8" t="n"/>
      <c r="C63" s="8" t="n"/>
      <c r="D63" s="18" t="n"/>
      <c r="E63" s="18" t="n"/>
      <c r="F63" s="18" t="n"/>
      <c r="G63" s="19">
        <f>IF($A63="","",$F63-$D63)</f>
        <v/>
      </c>
      <c r="H63" s="20">
        <f>IF($A63="","",IFERROR($G63/$D63,0))</f>
        <v/>
      </c>
      <c r="I63" s="14">
        <f>IF($A63="","",IF($D63="","No planned figure",IF($F63&gt;$D63,"Over budget",IF($E63&gt;$D63,"Committed over budget",IF($F63=0,"Nothing spent yet","Within budget")))))</f>
        <v/>
      </c>
      <c r="J63" s="8" t="n"/>
    </row>
    <row r="64">
      <c r="A64" s="8" t="n"/>
      <c r="B64" s="8" t="n"/>
      <c r="C64" s="8" t="n"/>
      <c r="D64" s="18" t="n"/>
      <c r="E64" s="18" t="n"/>
      <c r="F64" s="18" t="n"/>
      <c r="G64" s="19">
        <f>IF($A64="","",$F64-$D64)</f>
        <v/>
      </c>
      <c r="H64" s="20">
        <f>IF($A64="","",IFERROR($G64/$D64,0))</f>
        <v/>
      </c>
      <c r="I64" s="14">
        <f>IF($A64="","",IF($D64="","No planned figure",IF($F64&gt;$D64,"Over budget",IF($E64&gt;$D64,"Committed over budget",IF($F64=0,"Nothing spent yet","Within budget")))))</f>
        <v/>
      </c>
      <c r="J64" s="8" t="n"/>
    </row>
    <row r="65">
      <c r="A65" s="8" t="n"/>
      <c r="B65" s="8" t="n"/>
      <c r="C65" s="8" t="n"/>
      <c r="D65" s="18" t="n"/>
      <c r="E65" s="18" t="n"/>
      <c r="F65" s="18" t="n"/>
      <c r="G65" s="19">
        <f>IF($A65="","",$F65-$D65)</f>
        <v/>
      </c>
      <c r="H65" s="20">
        <f>IF($A65="","",IFERROR($G65/$D65,0))</f>
        <v/>
      </c>
      <c r="I65" s="14">
        <f>IF($A65="","",IF($D65="","No planned figure",IF($F65&gt;$D65,"Over budget",IF($E65&gt;$D65,"Committed over budget",IF($F65=0,"Nothing spent yet","Within budget")))))</f>
        <v/>
      </c>
      <c r="J65" s="8" t="n"/>
    </row>
    <row r="66">
      <c r="A66" s="8" t="n"/>
      <c r="B66" s="8" t="n"/>
      <c r="C66" s="8" t="n"/>
      <c r="D66" s="18" t="n"/>
      <c r="E66" s="18" t="n"/>
      <c r="F66" s="18" t="n"/>
      <c r="G66" s="19">
        <f>IF($A66="","",$F66-$D66)</f>
        <v/>
      </c>
      <c r="H66" s="20">
        <f>IF($A66="","",IFERROR($G66/$D66,0))</f>
        <v/>
      </c>
      <c r="I66" s="14">
        <f>IF($A66="","",IF($D66="","No planned figure",IF($F66&gt;$D66,"Over budget",IF($E66&gt;$D66,"Committed over budget",IF($F66=0,"Nothing spent yet","Within budget")))))</f>
        <v/>
      </c>
      <c r="J66" s="8" t="n"/>
    </row>
    <row r="67">
      <c r="A67" s="8" t="n"/>
      <c r="B67" s="8" t="n"/>
      <c r="C67" s="8" t="n"/>
      <c r="D67" s="18" t="n"/>
      <c r="E67" s="18" t="n"/>
      <c r="F67" s="18" t="n"/>
      <c r="G67" s="19">
        <f>IF($A67="","",$F67-$D67)</f>
        <v/>
      </c>
      <c r="H67" s="20">
        <f>IF($A67="","",IFERROR($G67/$D67,0))</f>
        <v/>
      </c>
      <c r="I67" s="14">
        <f>IF($A67="","",IF($D67="","No planned figure",IF($F67&gt;$D67,"Over budget",IF($E67&gt;$D67,"Committed over budget",IF($F67=0,"Nothing spent yet","Within budget")))))</f>
        <v/>
      </c>
      <c r="J67" s="8" t="n"/>
    </row>
    <row r="68">
      <c r="A68" s="8" t="n"/>
      <c r="B68" s="8" t="n"/>
      <c r="C68" s="8" t="n"/>
      <c r="D68" s="18" t="n"/>
      <c r="E68" s="18" t="n"/>
      <c r="F68" s="18" t="n"/>
      <c r="G68" s="19">
        <f>IF($A68="","",$F68-$D68)</f>
        <v/>
      </c>
      <c r="H68" s="20">
        <f>IF($A68="","",IFERROR($G68/$D68,0))</f>
        <v/>
      </c>
      <c r="I68" s="14">
        <f>IF($A68="","",IF($D68="","No planned figure",IF($F68&gt;$D68,"Over budget",IF($E68&gt;$D68,"Committed over budget",IF($F68=0,"Nothing spent yet","Within budget")))))</f>
        <v/>
      </c>
      <c r="J68" s="8" t="n"/>
    </row>
    <row r="69">
      <c r="A69" s="8" t="n"/>
      <c r="B69" s="8" t="n"/>
      <c r="C69" s="8" t="n"/>
      <c r="D69" s="18" t="n"/>
      <c r="E69" s="18" t="n"/>
      <c r="F69" s="18" t="n"/>
      <c r="G69" s="19">
        <f>IF($A69="","",$F69-$D69)</f>
        <v/>
      </c>
      <c r="H69" s="20">
        <f>IF($A69="","",IFERROR($G69/$D69,0))</f>
        <v/>
      </c>
      <c r="I69" s="14">
        <f>IF($A69="","",IF($D69="","No planned figure",IF($F69&gt;$D69,"Over budget",IF($E69&gt;$D69,"Committed over budget",IF($F69=0,"Nothing spent yet","Within budget")))))</f>
        <v/>
      </c>
      <c r="J69" s="8" t="n"/>
    </row>
    <row r="70">
      <c r="A70" s="8" t="n"/>
      <c r="B70" s="8" t="n"/>
      <c r="C70" s="8" t="n"/>
      <c r="D70" s="18" t="n"/>
      <c r="E70" s="18" t="n"/>
      <c r="F70" s="18" t="n"/>
      <c r="G70" s="19">
        <f>IF($A70="","",$F70-$D70)</f>
        <v/>
      </c>
      <c r="H70" s="20">
        <f>IF($A70="","",IFERROR($G70/$D70,0))</f>
        <v/>
      </c>
      <c r="I70" s="14">
        <f>IF($A70="","",IF($D70="","No planned figure",IF($F70&gt;$D70,"Over budget",IF($E70&gt;$D70,"Committed over budget",IF($F70=0,"Nothing spent yet","Within budget")))))</f>
        <v/>
      </c>
      <c r="J70" s="8" t="n"/>
    </row>
    <row r="71">
      <c r="A71" s="8" t="n"/>
      <c r="B71" s="8" t="n"/>
      <c r="C71" s="8" t="n"/>
      <c r="D71" s="18" t="n"/>
      <c r="E71" s="18" t="n"/>
      <c r="F71" s="18" t="n"/>
      <c r="G71" s="19">
        <f>IF($A71="","",$F71-$D71)</f>
        <v/>
      </c>
      <c r="H71" s="20">
        <f>IF($A71="","",IFERROR($G71/$D71,0))</f>
        <v/>
      </c>
      <c r="I71" s="14">
        <f>IF($A71="","",IF($D71="","No planned figure",IF($F71&gt;$D71,"Over budget",IF($E71&gt;$D71,"Committed over budget",IF($F71=0,"Nothing spent yet","Within budget")))))</f>
        <v/>
      </c>
      <c r="J71" s="8" t="n"/>
    </row>
    <row r="72">
      <c r="A72" s="8" t="n"/>
      <c r="B72" s="8" t="n"/>
      <c r="C72" s="8" t="n"/>
      <c r="D72" s="18" t="n"/>
      <c r="E72" s="18" t="n"/>
      <c r="F72" s="18" t="n"/>
      <c r="G72" s="19">
        <f>IF($A72="","",$F72-$D72)</f>
        <v/>
      </c>
      <c r="H72" s="20">
        <f>IF($A72="","",IFERROR($G72/$D72,0))</f>
        <v/>
      </c>
      <c r="I72" s="14">
        <f>IF($A72="","",IF($D72="","No planned figure",IF($F72&gt;$D72,"Over budget",IF($E72&gt;$D72,"Committed over budget",IF($F72=0,"Nothing spent yet","Within budget")))))</f>
        <v/>
      </c>
      <c r="J72" s="8" t="n"/>
    </row>
    <row r="73">
      <c r="A73" s="8" t="n"/>
      <c r="B73" s="8" t="n"/>
      <c r="C73" s="8" t="n"/>
      <c r="D73" s="18" t="n"/>
      <c r="E73" s="18" t="n"/>
      <c r="F73" s="18" t="n"/>
      <c r="G73" s="19">
        <f>IF($A73="","",$F73-$D73)</f>
        <v/>
      </c>
      <c r="H73" s="20">
        <f>IF($A73="","",IFERROR($G73/$D73,0))</f>
        <v/>
      </c>
      <c r="I73" s="14">
        <f>IF($A73="","",IF($D73="","No planned figure",IF($F73&gt;$D73,"Over budget",IF($E73&gt;$D73,"Committed over budget",IF($F73=0,"Nothing spent yet","Within budget")))))</f>
        <v/>
      </c>
      <c r="J73" s="8" t="n"/>
    </row>
    <row r="74">
      <c r="A74" s="8" t="n"/>
      <c r="B74" s="8" t="n"/>
      <c r="C74" s="8" t="n"/>
      <c r="D74" s="18" t="n"/>
      <c r="E74" s="18" t="n"/>
      <c r="F74" s="18" t="n"/>
      <c r="G74" s="19">
        <f>IF($A74="","",$F74-$D74)</f>
        <v/>
      </c>
      <c r="H74" s="20">
        <f>IF($A74="","",IFERROR($G74/$D74,0))</f>
        <v/>
      </c>
      <c r="I74" s="14">
        <f>IF($A74="","",IF($D74="","No planned figure",IF($F74&gt;$D74,"Over budget",IF($E74&gt;$D74,"Committed over budget",IF($F74=0,"Nothing spent yet","Within budget")))))</f>
        <v/>
      </c>
      <c r="J74" s="8" t="n"/>
    </row>
    <row r="75">
      <c r="A75" s="8" t="n"/>
      <c r="B75" s="8" t="n"/>
      <c r="C75" s="8" t="n"/>
      <c r="D75" s="18" t="n"/>
      <c r="E75" s="18" t="n"/>
      <c r="F75" s="18" t="n"/>
      <c r="G75" s="19">
        <f>IF($A75="","",$F75-$D75)</f>
        <v/>
      </c>
      <c r="H75" s="20">
        <f>IF($A75="","",IFERROR($G75/$D75,0))</f>
        <v/>
      </c>
      <c r="I75" s="14">
        <f>IF($A75="","",IF($D75="","No planned figure",IF($F75&gt;$D75,"Over budget",IF($E75&gt;$D75,"Committed over budget",IF($F75=0,"Nothing spent yet","Within budget")))))</f>
        <v/>
      </c>
      <c r="J75" s="8" t="n"/>
    </row>
    <row r="76">
      <c r="A76" s="8" t="n"/>
      <c r="B76" s="8" t="n"/>
      <c r="C76" s="8" t="n"/>
      <c r="D76" s="18" t="n"/>
      <c r="E76" s="18" t="n"/>
      <c r="F76" s="18" t="n"/>
      <c r="G76" s="19">
        <f>IF($A76="","",$F76-$D76)</f>
        <v/>
      </c>
      <c r="H76" s="20">
        <f>IF($A76="","",IFERROR($G76/$D76,0))</f>
        <v/>
      </c>
      <c r="I76" s="14">
        <f>IF($A76="","",IF($D76="","No planned figure",IF($F76&gt;$D76,"Over budget",IF($E76&gt;$D76,"Committed over budget",IF($F76=0,"Nothing spent yet","Within budget")))))</f>
        <v/>
      </c>
      <c r="J76" s="8" t="n"/>
    </row>
    <row r="77">
      <c r="A77" s="8" t="n"/>
      <c r="B77" s="8" t="n"/>
      <c r="C77" s="8" t="n"/>
      <c r="D77" s="18" t="n"/>
      <c r="E77" s="18" t="n"/>
      <c r="F77" s="18" t="n"/>
      <c r="G77" s="19">
        <f>IF($A77="","",$F77-$D77)</f>
        <v/>
      </c>
      <c r="H77" s="20">
        <f>IF($A77="","",IFERROR($G77/$D77,0))</f>
        <v/>
      </c>
      <c r="I77" s="14">
        <f>IF($A77="","",IF($D77="","No planned figure",IF($F77&gt;$D77,"Over budget",IF($E77&gt;$D77,"Committed over budget",IF($F77=0,"Nothing spent yet","Within budget")))))</f>
        <v/>
      </c>
      <c r="J77" s="8" t="n"/>
    </row>
    <row r="78">
      <c r="A78" s="8" t="n"/>
      <c r="B78" s="8" t="n"/>
      <c r="C78" s="8" t="n"/>
      <c r="D78" s="18" t="n"/>
      <c r="E78" s="18" t="n"/>
      <c r="F78" s="18" t="n"/>
      <c r="G78" s="19">
        <f>IF($A78="","",$F78-$D78)</f>
        <v/>
      </c>
      <c r="H78" s="20">
        <f>IF($A78="","",IFERROR($G78/$D78,0))</f>
        <v/>
      </c>
      <c r="I78" s="14">
        <f>IF($A78="","",IF($D78="","No planned figure",IF($F78&gt;$D78,"Over budget",IF($E78&gt;$D78,"Committed over budget",IF($F78=0,"Nothing spent yet","Within budget")))))</f>
        <v/>
      </c>
      <c r="J78" s="8" t="n"/>
    </row>
    <row r="79">
      <c r="A79" s="8" t="n"/>
      <c r="B79" s="8" t="n"/>
      <c r="C79" s="8" t="n"/>
      <c r="D79" s="18" t="n"/>
      <c r="E79" s="18" t="n"/>
      <c r="F79" s="18" t="n"/>
      <c r="G79" s="19">
        <f>IF($A79="","",$F79-$D79)</f>
        <v/>
      </c>
      <c r="H79" s="20">
        <f>IF($A79="","",IFERROR($G79/$D79,0))</f>
        <v/>
      </c>
      <c r="I79" s="14">
        <f>IF($A79="","",IF($D79="","No planned figure",IF($F79&gt;$D79,"Over budget",IF($E79&gt;$D79,"Committed over budget",IF($F79=0,"Nothing spent yet","Within budget")))))</f>
        <v/>
      </c>
      <c r="J79" s="8" t="n"/>
    </row>
    <row r="80">
      <c r="A80" s="8" t="n"/>
      <c r="B80" s="8" t="n"/>
      <c r="C80" s="8" t="n"/>
      <c r="D80" s="18" t="n"/>
      <c r="E80" s="18" t="n"/>
      <c r="F80" s="18" t="n"/>
      <c r="G80" s="19">
        <f>IF($A80="","",$F80-$D80)</f>
        <v/>
      </c>
      <c r="H80" s="20">
        <f>IF($A80="","",IFERROR($G80/$D80,0))</f>
        <v/>
      </c>
      <c r="I80" s="14">
        <f>IF($A80="","",IF($D80="","No planned figure",IF($F80&gt;$D80,"Over budget",IF($E80&gt;$D80,"Committed over budget",IF($F80=0,"Nothing spent yet","Within budget")))))</f>
        <v/>
      </c>
      <c r="J80" s="8" t="n"/>
    </row>
    <row r="81">
      <c r="A81" s="8" t="n"/>
      <c r="B81" s="8" t="n"/>
      <c r="C81" s="8" t="n"/>
      <c r="D81" s="18" t="n"/>
      <c r="E81" s="18" t="n"/>
      <c r="F81" s="18" t="n"/>
      <c r="G81" s="19">
        <f>IF($A81="","",$F81-$D81)</f>
        <v/>
      </c>
      <c r="H81" s="20">
        <f>IF($A81="","",IFERROR($G81/$D81,0))</f>
        <v/>
      </c>
      <c r="I81" s="14">
        <f>IF($A81="","",IF($D81="","No planned figure",IF($F81&gt;$D81,"Over budget",IF($E81&gt;$D81,"Committed over budget",IF($F81=0,"Nothing spent yet","Within budget")))))</f>
        <v/>
      </c>
      <c r="J81" s="8" t="n"/>
    </row>
    <row r="82">
      <c r="A82" s="8" t="n"/>
      <c r="B82" s="8" t="n"/>
      <c r="C82" s="8" t="n"/>
      <c r="D82" s="18" t="n"/>
      <c r="E82" s="18" t="n"/>
      <c r="F82" s="18" t="n"/>
      <c r="G82" s="19">
        <f>IF($A82="","",$F82-$D82)</f>
        <v/>
      </c>
      <c r="H82" s="20">
        <f>IF($A82="","",IFERROR($G82/$D82,0))</f>
        <v/>
      </c>
      <c r="I82" s="14">
        <f>IF($A82="","",IF($D82="","No planned figure",IF($F82&gt;$D82,"Over budget",IF($E82&gt;$D82,"Committed over budget",IF($F82=0,"Nothing spent yet","Within budget")))))</f>
        <v/>
      </c>
      <c r="J82" s="8" t="n"/>
    </row>
    <row r="83">
      <c r="A83" s="8" t="n"/>
      <c r="B83" s="8" t="n"/>
      <c r="C83" s="8" t="n"/>
      <c r="D83" s="18" t="n"/>
      <c r="E83" s="18" t="n"/>
      <c r="F83" s="18" t="n"/>
      <c r="G83" s="19">
        <f>IF($A83="","",$F83-$D83)</f>
        <v/>
      </c>
      <c r="H83" s="20">
        <f>IF($A83="","",IFERROR($G83/$D83,0))</f>
        <v/>
      </c>
      <c r="I83" s="14">
        <f>IF($A83="","",IF($D83="","No planned figure",IF($F83&gt;$D83,"Over budget",IF($E83&gt;$D83,"Committed over budget",IF($F83=0,"Nothing spent yet","Within budget")))))</f>
        <v/>
      </c>
      <c r="J83" s="8" t="n"/>
    </row>
    <row r="84">
      <c r="A84" s="8" t="n"/>
      <c r="B84" s="8" t="n"/>
      <c r="C84" s="8" t="n"/>
      <c r="D84" s="18" t="n"/>
      <c r="E84" s="18" t="n"/>
      <c r="F84" s="18" t="n"/>
      <c r="G84" s="19">
        <f>IF($A84="","",$F84-$D84)</f>
        <v/>
      </c>
      <c r="H84" s="20">
        <f>IF($A84="","",IFERROR($G84/$D84,0))</f>
        <v/>
      </c>
      <c r="I84" s="14">
        <f>IF($A84="","",IF($D84="","No planned figure",IF($F84&gt;$D84,"Over budget",IF($E84&gt;$D84,"Committed over budget",IF($F84=0,"Nothing spent yet","Within budget")))))</f>
        <v/>
      </c>
      <c r="J84" s="8" t="n"/>
    </row>
    <row r="85">
      <c r="A85" s="8" t="n"/>
      <c r="B85" s="8" t="n"/>
      <c r="C85" s="8" t="n"/>
      <c r="D85" s="18" t="n"/>
      <c r="E85" s="18" t="n"/>
      <c r="F85" s="18" t="n"/>
      <c r="G85" s="19">
        <f>IF($A85="","",$F85-$D85)</f>
        <v/>
      </c>
      <c r="H85" s="20">
        <f>IF($A85="","",IFERROR($G85/$D85,0))</f>
        <v/>
      </c>
      <c r="I85" s="14">
        <f>IF($A85="","",IF($D85="","No planned figure",IF($F85&gt;$D85,"Over budget",IF($E85&gt;$D85,"Committed over budget",IF($F85=0,"Nothing spent yet","Within budget")))))</f>
        <v/>
      </c>
      <c r="J85" s="8" t="n"/>
    </row>
    <row r="86">
      <c r="A86" s="8" t="n"/>
      <c r="B86" s="8" t="n"/>
      <c r="C86" s="8" t="n"/>
      <c r="D86" s="18" t="n"/>
      <c r="E86" s="18" t="n"/>
      <c r="F86" s="18" t="n"/>
      <c r="G86" s="19">
        <f>IF($A86="","",$F86-$D86)</f>
        <v/>
      </c>
      <c r="H86" s="20">
        <f>IF($A86="","",IFERROR($G86/$D86,0))</f>
        <v/>
      </c>
      <c r="I86" s="14">
        <f>IF($A86="","",IF($D86="","No planned figure",IF($F86&gt;$D86,"Over budget",IF($E86&gt;$D86,"Committed over budget",IF($F86=0,"Nothing spent yet","Within budget")))))</f>
        <v/>
      </c>
      <c r="J86" s="8" t="n"/>
    </row>
    <row r="87">
      <c r="A87" s="8" t="n"/>
      <c r="B87" s="8" t="n"/>
      <c r="C87" s="8" t="n"/>
      <c r="D87" s="18" t="n"/>
      <c r="E87" s="18" t="n"/>
      <c r="F87" s="18" t="n"/>
      <c r="G87" s="19">
        <f>IF($A87="","",$F87-$D87)</f>
        <v/>
      </c>
      <c r="H87" s="20">
        <f>IF($A87="","",IFERROR($G87/$D87,0))</f>
        <v/>
      </c>
      <c r="I87" s="14">
        <f>IF($A87="","",IF($D87="","No planned figure",IF($F87&gt;$D87,"Over budget",IF($E87&gt;$D87,"Committed over budget",IF($F87=0,"Nothing spent yet","Within budget")))))</f>
        <v/>
      </c>
      <c r="J87" s="8" t="n"/>
    </row>
    <row r="88">
      <c r="A88" s="8" t="n"/>
      <c r="B88" s="8" t="n"/>
      <c r="C88" s="8" t="n"/>
      <c r="D88" s="18" t="n"/>
      <c r="E88" s="18" t="n"/>
      <c r="F88" s="18" t="n"/>
      <c r="G88" s="19">
        <f>IF($A88="","",$F88-$D88)</f>
        <v/>
      </c>
      <c r="H88" s="20">
        <f>IF($A88="","",IFERROR($G88/$D88,0))</f>
        <v/>
      </c>
      <c r="I88" s="14">
        <f>IF($A88="","",IF($D88="","No planned figure",IF($F88&gt;$D88,"Over budget",IF($E88&gt;$D88,"Committed over budget",IF($F88=0,"Nothing spent yet","Within budget")))))</f>
        <v/>
      </c>
      <c r="J88" s="8" t="n"/>
    </row>
    <row r="89">
      <c r="A89" s="8" t="n"/>
      <c r="B89" s="8" t="n"/>
      <c r="C89" s="8" t="n"/>
      <c r="D89" s="18" t="n"/>
      <c r="E89" s="18" t="n"/>
      <c r="F89" s="18" t="n"/>
      <c r="G89" s="19">
        <f>IF($A89="","",$F89-$D89)</f>
        <v/>
      </c>
      <c r="H89" s="20">
        <f>IF($A89="","",IFERROR($G89/$D89,0))</f>
        <v/>
      </c>
      <c r="I89" s="14">
        <f>IF($A89="","",IF($D89="","No planned figure",IF($F89&gt;$D89,"Over budget",IF($E89&gt;$D89,"Committed over budget",IF($F89=0,"Nothing spent yet","Within budget")))))</f>
        <v/>
      </c>
      <c r="J89" s="8" t="n"/>
    </row>
    <row r="90">
      <c r="A90" s="8" t="n"/>
      <c r="B90" s="8" t="n"/>
      <c r="C90" s="8" t="n"/>
      <c r="D90" s="18" t="n"/>
      <c r="E90" s="18" t="n"/>
      <c r="F90" s="18" t="n"/>
      <c r="G90" s="19">
        <f>IF($A90="","",$F90-$D90)</f>
        <v/>
      </c>
      <c r="H90" s="20">
        <f>IF($A90="","",IFERROR($G90/$D90,0))</f>
        <v/>
      </c>
      <c r="I90" s="14">
        <f>IF($A90="","",IF($D90="","No planned figure",IF($F90&gt;$D90,"Over budget",IF($E90&gt;$D90,"Committed over budget",IF($F90=0,"Nothing spent yet","Within budget")))))</f>
        <v/>
      </c>
      <c r="J90" s="8" t="n"/>
    </row>
    <row r="91">
      <c r="A91" s="8" t="n"/>
      <c r="B91" s="8" t="n"/>
      <c r="C91" s="8" t="n"/>
      <c r="D91" s="18" t="n"/>
      <c r="E91" s="18" t="n"/>
      <c r="F91" s="18" t="n"/>
      <c r="G91" s="19">
        <f>IF($A91="","",$F91-$D91)</f>
        <v/>
      </c>
      <c r="H91" s="20">
        <f>IF($A91="","",IFERROR($G91/$D91,0))</f>
        <v/>
      </c>
      <c r="I91" s="14">
        <f>IF($A91="","",IF($D91="","No planned figure",IF($F91&gt;$D91,"Over budget",IF($E91&gt;$D91,"Committed over budget",IF($F91=0,"Nothing spent yet","Within budget")))))</f>
        <v/>
      </c>
      <c r="J91" s="8" t="n"/>
    </row>
    <row r="92">
      <c r="A92" s="8" t="n"/>
      <c r="B92" s="8" t="n"/>
      <c r="C92" s="8" t="n"/>
      <c r="D92" s="18" t="n"/>
      <c r="E92" s="18" t="n"/>
      <c r="F92" s="18" t="n"/>
      <c r="G92" s="19">
        <f>IF($A92="","",$F92-$D92)</f>
        <v/>
      </c>
      <c r="H92" s="20">
        <f>IF($A92="","",IFERROR($G92/$D92,0))</f>
        <v/>
      </c>
      <c r="I92" s="14">
        <f>IF($A92="","",IF($D92="","No planned figure",IF($F92&gt;$D92,"Over budget",IF($E92&gt;$D92,"Committed over budget",IF($F92=0,"Nothing spent yet","Within budget")))))</f>
        <v/>
      </c>
      <c r="J92" s="8" t="n"/>
    </row>
    <row r="93">
      <c r="A93" s="8" t="n"/>
      <c r="B93" s="8" t="n"/>
      <c r="C93" s="8" t="n"/>
      <c r="D93" s="18" t="n"/>
      <c r="E93" s="18" t="n"/>
      <c r="F93" s="18" t="n"/>
      <c r="G93" s="19">
        <f>IF($A93="","",$F93-$D93)</f>
        <v/>
      </c>
      <c r="H93" s="20">
        <f>IF($A93="","",IFERROR($G93/$D93,0))</f>
        <v/>
      </c>
      <c r="I93" s="14">
        <f>IF($A93="","",IF($D93="","No planned figure",IF($F93&gt;$D93,"Over budget",IF($E93&gt;$D93,"Committed over budget",IF($F93=0,"Nothing spent yet","Within budget")))))</f>
        <v/>
      </c>
      <c r="J93" s="8" t="n"/>
    </row>
    <row r="94">
      <c r="A94" s="8" t="n"/>
      <c r="B94" s="8" t="n"/>
      <c r="C94" s="8" t="n"/>
      <c r="D94" s="18" t="n"/>
      <c r="E94" s="18" t="n"/>
      <c r="F94" s="18" t="n"/>
      <c r="G94" s="19">
        <f>IF($A94="","",$F94-$D94)</f>
        <v/>
      </c>
      <c r="H94" s="20">
        <f>IF($A94="","",IFERROR($G94/$D94,0))</f>
        <v/>
      </c>
      <c r="I94" s="14">
        <f>IF($A94="","",IF($D94="","No planned figure",IF($F94&gt;$D94,"Over budget",IF($E94&gt;$D94,"Committed over budget",IF($F94=0,"Nothing spent yet","Within budget")))))</f>
        <v/>
      </c>
      <c r="J94" s="8" t="n"/>
    </row>
    <row r="95">
      <c r="A95" s="8" t="n"/>
      <c r="B95" s="8" t="n"/>
      <c r="C95" s="8" t="n"/>
      <c r="D95" s="18" t="n"/>
      <c r="E95" s="18" t="n"/>
      <c r="F95" s="18" t="n"/>
      <c r="G95" s="19">
        <f>IF($A95="","",$F95-$D95)</f>
        <v/>
      </c>
      <c r="H95" s="20">
        <f>IF($A95="","",IFERROR($G95/$D95,0))</f>
        <v/>
      </c>
      <c r="I95" s="14">
        <f>IF($A95="","",IF($D95="","No planned figure",IF($F95&gt;$D95,"Over budget",IF($E95&gt;$D95,"Committed over budget",IF($F95=0,"Nothing spent yet","Within budget")))))</f>
        <v/>
      </c>
      <c r="J95" s="8" t="n"/>
    </row>
    <row r="96">
      <c r="A96" s="8" t="n"/>
      <c r="B96" s="8" t="n"/>
      <c r="C96" s="8" t="n"/>
      <c r="D96" s="18" t="n"/>
      <c r="E96" s="18" t="n"/>
      <c r="F96" s="18" t="n"/>
      <c r="G96" s="19">
        <f>IF($A96="","",$F96-$D96)</f>
        <v/>
      </c>
      <c r="H96" s="20">
        <f>IF($A96="","",IFERROR($G96/$D96,0))</f>
        <v/>
      </c>
      <c r="I96" s="14">
        <f>IF($A96="","",IF($D96="","No planned figure",IF($F96&gt;$D96,"Over budget",IF($E96&gt;$D96,"Committed over budget",IF($F96=0,"Nothing spent yet","Within budget")))))</f>
        <v/>
      </c>
      <c r="J96" s="8" t="n"/>
    </row>
    <row r="97">
      <c r="A97" s="8" t="n"/>
      <c r="B97" s="8" t="n"/>
      <c r="C97" s="8" t="n"/>
      <c r="D97" s="18" t="n"/>
      <c r="E97" s="18" t="n"/>
      <c r="F97" s="18" t="n"/>
      <c r="G97" s="19">
        <f>IF($A97="","",$F97-$D97)</f>
        <v/>
      </c>
      <c r="H97" s="20">
        <f>IF($A97="","",IFERROR($G97/$D97,0))</f>
        <v/>
      </c>
      <c r="I97" s="14">
        <f>IF($A97="","",IF($D97="","No planned figure",IF($F97&gt;$D97,"Over budget",IF($E97&gt;$D97,"Committed over budget",IF($F97=0,"Nothing spent yet","Within budget")))))</f>
        <v/>
      </c>
      <c r="J97" s="8" t="n"/>
    </row>
    <row r="98">
      <c r="A98" s="8" t="n"/>
      <c r="B98" s="8" t="n"/>
      <c r="C98" s="8" t="n"/>
      <c r="D98" s="18" t="n"/>
      <c r="E98" s="18" t="n"/>
      <c r="F98" s="18" t="n"/>
      <c r="G98" s="19">
        <f>IF($A98="","",$F98-$D98)</f>
        <v/>
      </c>
      <c r="H98" s="20">
        <f>IF($A98="","",IFERROR($G98/$D98,0))</f>
        <v/>
      </c>
      <c r="I98" s="14">
        <f>IF($A98="","",IF($D98="","No planned figure",IF($F98&gt;$D98,"Over budget",IF($E98&gt;$D98,"Committed over budget",IF($F98=0,"Nothing spent yet","Within budget")))))</f>
        <v/>
      </c>
      <c r="J98" s="8" t="n"/>
    </row>
    <row r="99">
      <c r="A99" s="8" t="n"/>
      <c r="B99" s="8" t="n"/>
      <c r="C99" s="8" t="n"/>
      <c r="D99" s="18" t="n"/>
      <c r="E99" s="18" t="n"/>
      <c r="F99" s="18" t="n"/>
      <c r="G99" s="19">
        <f>IF($A99="","",$F99-$D99)</f>
        <v/>
      </c>
      <c r="H99" s="20">
        <f>IF($A99="","",IFERROR($G99/$D99,0))</f>
        <v/>
      </c>
      <c r="I99" s="14">
        <f>IF($A99="","",IF($D99="","No planned figure",IF($F99&gt;$D99,"Over budget",IF($E99&gt;$D99,"Committed over budget",IF($F99=0,"Nothing spent yet","Within budget")))))</f>
        <v/>
      </c>
      <c r="J99" s="8" t="n"/>
    </row>
    <row r="100">
      <c r="A100" s="8" t="n"/>
      <c r="B100" s="8" t="n"/>
      <c r="C100" s="8" t="n"/>
      <c r="D100" s="18" t="n"/>
      <c r="E100" s="18" t="n"/>
      <c r="F100" s="18" t="n"/>
      <c r="G100" s="19">
        <f>IF($A100="","",$F100-$D100)</f>
        <v/>
      </c>
      <c r="H100" s="20">
        <f>IF($A100="","",IFERROR($G100/$D100,0))</f>
        <v/>
      </c>
      <c r="I100" s="14">
        <f>IF($A100="","",IF($D100="","No planned figure",IF($F100&gt;$D100,"Over budget",IF($E100&gt;$D100,"Committed over budget",IF($F100=0,"Nothing spent yet","Within budget")))))</f>
        <v/>
      </c>
      <c r="J100" s="8" t="n"/>
    </row>
    <row r="101">
      <c r="A101" s="8" t="n"/>
      <c r="B101" s="8" t="n"/>
      <c r="C101" s="8" t="n"/>
      <c r="D101" s="18" t="n"/>
      <c r="E101" s="18" t="n"/>
      <c r="F101" s="18" t="n"/>
      <c r="G101" s="19">
        <f>IF($A101="","",$F101-$D101)</f>
        <v/>
      </c>
      <c r="H101" s="20">
        <f>IF($A101="","",IFERROR($G101/$D101,0))</f>
        <v/>
      </c>
      <c r="I101" s="14">
        <f>IF($A101="","",IF($D101="","No planned figure",IF($F101&gt;$D101,"Over budget",IF($E101&gt;$D101,"Committed over budget",IF($F101=0,"Nothing spent yet","Within budget")))))</f>
        <v/>
      </c>
      <c r="J101" s="8" t="n"/>
    </row>
    <row r="102">
      <c r="A102" s="8" t="n"/>
      <c r="B102" s="8" t="n"/>
      <c r="C102" s="8" t="n"/>
      <c r="D102" s="18" t="n"/>
      <c r="E102" s="18" t="n"/>
      <c r="F102" s="18" t="n"/>
      <c r="G102" s="19">
        <f>IF($A102="","",$F102-$D102)</f>
        <v/>
      </c>
      <c r="H102" s="20">
        <f>IF($A102="","",IFERROR($G102/$D102,0))</f>
        <v/>
      </c>
      <c r="I102" s="14">
        <f>IF($A102="","",IF($D102="","No planned figure",IF($F102&gt;$D102,"Over budget",IF($E102&gt;$D102,"Committed over budget",IF($F102=0,"Nothing spent yet","Within budget")))))</f>
        <v/>
      </c>
      <c r="J102" s="8" t="n"/>
    </row>
    <row r="103">
      <c r="A103" s="8" t="n"/>
      <c r="B103" s="8" t="n"/>
      <c r="C103" s="8" t="n"/>
      <c r="D103" s="18" t="n"/>
      <c r="E103" s="18" t="n"/>
      <c r="F103" s="18" t="n"/>
      <c r="G103" s="19">
        <f>IF($A103="","",$F103-$D103)</f>
        <v/>
      </c>
      <c r="H103" s="20">
        <f>IF($A103="","",IFERROR($G103/$D103,0))</f>
        <v/>
      </c>
      <c r="I103" s="14">
        <f>IF($A103="","",IF($D103="","No planned figure",IF($F103&gt;$D103,"Over budget",IF($E103&gt;$D103,"Committed over budget",IF($F103=0,"Nothing spent yet","Within budget")))))</f>
        <v/>
      </c>
      <c r="J103" s="8" t="n"/>
    </row>
    <row r="104">
      <c r="A104" s="8" t="n"/>
      <c r="B104" s="8" t="n"/>
      <c r="C104" s="8" t="n"/>
      <c r="D104" s="18" t="n"/>
      <c r="E104" s="18" t="n"/>
      <c r="F104" s="18" t="n"/>
      <c r="G104" s="19">
        <f>IF($A104="","",$F104-$D104)</f>
        <v/>
      </c>
      <c r="H104" s="20">
        <f>IF($A104="","",IFERROR($G104/$D104,0))</f>
        <v/>
      </c>
      <c r="I104" s="14">
        <f>IF($A104="","",IF($D104="","No planned figure",IF($F104&gt;$D104,"Over budget",IF($E104&gt;$D104,"Committed over budget",IF($F104=0,"Nothing spent yet","Within budget")))))</f>
        <v/>
      </c>
      <c r="J104" s="8" t="n"/>
    </row>
    <row r="105">
      <c r="A105" s="8" t="n"/>
      <c r="B105" s="8" t="n"/>
      <c r="C105" s="8" t="n"/>
      <c r="D105" s="18" t="n"/>
      <c r="E105" s="18" t="n"/>
      <c r="F105" s="18" t="n"/>
      <c r="G105" s="19">
        <f>IF($A105="","",$F105-$D105)</f>
        <v/>
      </c>
      <c r="H105" s="20">
        <f>IF($A105="","",IFERROR($G105/$D105,0))</f>
        <v/>
      </c>
      <c r="I105" s="14">
        <f>IF($A105="","",IF($D105="","No planned figure",IF($F105&gt;$D105,"Over budget",IF($E105&gt;$D105,"Committed over budget",IF($F105=0,"Nothing spent yet","Within budget")))))</f>
        <v/>
      </c>
      <c r="J105" s="8" t="n"/>
    </row>
    <row r="106">
      <c r="A106" s="8" t="n"/>
      <c r="B106" s="8" t="n"/>
      <c r="C106" s="8" t="n"/>
      <c r="D106" s="18" t="n"/>
      <c r="E106" s="18" t="n"/>
      <c r="F106" s="18" t="n"/>
      <c r="G106" s="19">
        <f>IF($A106="","",$F106-$D106)</f>
        <v/>
      </c>
      <c r="H106" s="20">
        <f>IF($A106="","",IFERROR($G106/$D106,0))</f>
        <v/>
      </c>
      <c r="I106" s="14">
        <f>IF($A106="","",IF($D106="","No planned figure",IF($F106&gt;$D106,"Over budget",IF($E106&gt;$D106,"Committed over budget",IF($F106=0,"Nothing spent yet","Within budget")))))</f>
        <v/>
      </c>
      <c r="J106" s="8" t="n"/>
    </row>
    <row r="107">
      <c r="A107" s="8" t="n"/>
      <c r="B107" s="8" t="n"/>
      <c r="C107" s="8" t="n"/>
      <c r="D107" s="18" t="n"/>
      <c r="E107" s="18" t="n"/>
      <c r="F107" s="18" t="n"/>
      <c r="G107" s="19">
        <f>IF($A107="","",$F107-$D107)</f>
        <v/>
      </c>
      <c r="H107" s="20">
        <f>IF($A107="","",IFERROR($G107/$D107,0))</f>
        <v/>
      </c>
      <c r="I107" s="14">
        <f>IF($A107="","",IF($D107="","No planned figure",IF($F107&gt;$D107,"Over budget",IF($E107&gt;$D107,"Committed over budget",IF($F107=0,"Nothing spent yet","Within budget")))))</f>
        <v/>
      </c>
      <c r="J107" s="8" t="n"/>
    </row>
    <row r="108">
      <c r="A108" s="8" t="n"/>
      <c r="B108" s="8" t="n"/>
      <c r="C108" s="8" t="n"/>
      <c r="D108" s="18" t="n"/>
      <c r="E108" s="18" t="n"/>
      <c r="F108" s="18" t="n"/>
      <c r="G108" s="19">
        <f>IF($A108="","",$F108-$D108)</f>
        <v/>
      </c>
      <c r="H108" s="20">
        <f>IF($A108="","",IFERROR($G108/$D108,0))</f>
        <v/>
      </c>
      <c r="I108" s="14">
        <f>IF($A108="","",IF($D108="","No planned figure",IF($F108&gt;$D108,"Over budget",IF($E108&gt;$D108,"Committed over budget",IF($F108=0,"Nothing spent yet","Within budget")))))</f>
        <v/>
      </c>
      <c r="J108" s="8" t="n"/>
    </row>
    <row r="109">
      <c r="A109" s="8" t="n"/>
      <c r="B109" s="8" t="n"/>
      <c r="C109" s="8" t="n"/>
      <c r="D109" s="18" t="n"/>
      <c r="E109" s="18" t="n"/>
      <c r="F109" s="18" t="n"/>
      <c r="G109" s="19">
        <f>IF($A109="","",$F109-$D109)</f>
        <v/>
      </c>
      <c r="H109" s="20">
        <f>IF($A109="","",IFERROR($G109/$D109,0))</f>
        <v/>
      </c>
      <c r="I109" s="14">
        <f>IF($A109="","",IF($D109="","No planned figure",IF($F109&gt;$D109,"Over budget",IF($E109&gt;$D109,"Committed over budget",IF($F109=0,"Nothing spent yet","Within budget")))))</f>
        <v/>
      </c>
      <c r="J109" s="8" t="n"/>
    </row>
    <row r="110">
      <c r="A110" s="8" t="n"/>
      <c r="B110" s="8" t="n"/>
      <c r="C110" s="8" t="n"/>
      <c r="D110" s="18" t="n"/>
      <c r="E110" s="18" t="n"/>
      <c r="F110" s="18" t="n"/>
      <c r="G110" s="19">
        <f>IF($A110="","",$F110-$D110)</f>
        <v/>
      </c>
      <c r="H110" s="20">
        <f>IF($A110="","",IFERROR($G110/$D110,0))</f>
        <v/>
      </c>
      <c r="I110" s="14">
        <f>IF($A110="","",IF($D110="","No planned figure",IF($F110&gt;$D110,"Over budget",IF($E110&gt;$D110,"Committed over budget",IF($F110=0,"Nothing spent yet","Within budget")))))</f>
        <v/>
      </c>
      <c r="J110" s="8" t="n"/>
    </row>
    <row r="111">
      <c r="A111" s="8" t="n"/>
      <c r="B111" s="8" t="n"/>
      <c r="C111" s="8" t="n"/>
      <c r="D111" s="18" t="n"/>
      <c r="E111" s="18" t="n"/>
      <c r="F111" s="18" t="n"/>
      <c r="G111" s="19">
        <f>IF($A111="","",$F111-$D111)</f>
        <v/>
      </c>
      <c r="H111" s="20">
        <f>IF($A111="","",IFERROR($G111/$D111,0))</f>
        <v/>
      </c>
      <c r="I111" s="14">
        <f>IF($A111="","",IF($D111="","No planned figure",IF($F111&gt;$D111,"Over budget",IF($E111&gt;$D111,"Committed over budget",IF($F111=0,"Nothing spent yet","Within budget")))))</f>
        <v/>
      </c>
      <c r="J111" s="8" t="n"/>
    </row>
    <row r="112">
      <c r="A112" s="8" t="n"/>
      <c r="B112" s="8" t="n"/>
      <c r="C112" s="8" t="n"/>
      <c r="D112" s="18" t="n"/>
      <c r="E112" s="18" t="n"/>
      <c r="F112" s="18" t="n"/>
      <c r="G112" s="19">
        <f>IF($A112="","",$F112-$D112)</f>
        <v/>
      </c>
      <c r="H112" s="20">
        <f>IF($A112="","",IFERROR($G112/$D112,0))</f>
        <v/>
      </c>
      <c r="I112" s="14">
        <f>IF($A112="","",IF($D112="","No planned figure",IF($F112&gt;$D112,"Over budget",IF($E112&gt;$D112,"Committed over budget",IF($F112=0,"Nothing spent yet","Within budget")))))</f>
        <v/>
      </c>
      <c r="J112" s="8" t="n"/>
    </row>
    <row r="113">
      <c r="A113" s="8" t="n"/>
      <c r="B113" s="8" t="n"/>
      <c r="C113" s="8" t="n"/>
      <c r="D113" s="18" t="n"/>
      <c r="E113" s="18" t="n"/>
      <c r="F113" s="18" t="n"/>
      <c r="G113" s="19">
        <f>IF($A113="","",$F113-$D113)</f>
        <v/>
      </c>
      <c r="H113" s="20">
        <f>IF($A113="","",IFERROR($G113/$D113,0))</f>
        <v/>
      </c>
      <c r="I113" s="14">
        <f>IF($A113="","",IF($D113="","No planned figure",IF($F113&gt;$D113,"Over budget",IF($E113&gt;$D113,"Committed over budget",IF($F113=0,"Nothing spent yet","Within budget")))))</f>
        <v/>
      </c>
      <c r="J113" s="8" t="n"/>
    </row>
    <row r="114">
      <c r="A114" s="8" t="n"/>
      <c r="B114" s="8" t="n"/>
      <c r="C114" s="8" t="n"/>
      <c r="D114" s="18" t="n"/>
      <c r="E114" s="18" t="n"/>
      <c r="F114" s="18" t="n"/>
      <c r="G114" s="19">
        <f>IF($A114="","",$F114-$D114)</f>
        <v/>
      </c>
      <c r="H114" s="20">
        <f>IF($A114="","",IFERROR($G114/$D114,0))</f>
        <v/>
      </c>
      <c r="I114" s="14">
        <f>IF($A114="","",IF($D114="","No planned figure",IF($F114&gt;$D114,"Over budget",IF($E114&gt;$D114,"Committed over budget",IF($F114=0,"Nothing spent yet","Within budget")))))</f>
        <v/>
      </c>
      <c r="J114" s="8" t="n"/>
    </row>
    <row r="115">
      <c r="A115" s="8" t="n"/>
      <c r="B115" s="8" t="n"/>
      <c r="C115" s="8" t="n"/>
      <c r="D115" s="18" t="n"/>
      <c r="E115" s="18" t="n"/>
      <c r="F115" s="18" t="n"/>
      <c r="G115" s="19">
        <f>IF($A115="","",$F115-$D115)</f>
        <v/>
      </c>
      <c r="H115" s="20">
        <f>IF($A115="","",IFERROR($G115/$D115,0))</f>
        <v/>
      </c>
      <c r="I115" s="14">
        <f>IF($A115="","",IF($D115="","No planned figure",IF($F115&gt;$D115,"Over budget",IF($E115&gt;$D115,"Committed over budget",IF($F115=0,"Nothing spent yet","Within budget")))))</f>
        <v/>
      </c>
      <c r="J115" s="8" t="n"/>
    </row>
    <row r="116">
      <c r="A116" s="8" t="n"/>
      <c r="B116" s="8" t="n"/>
      <c r="C116" s="8" t="n"/>
      <c r="D116" s="18" t="n"/>
      <c r="E116" s="18" t="n"/>
      <c r="F116" s="18" t="n"/>
      <c r="G116" s="19">
        <f>IF($A116="","",$F116-$D116)</f>
        <v/>
      </c>
      <c r="H116" s="20">
        <f>IF($A116="","",IFERROR($G116/$D116,0))</f>
        <v/>
      </c>
      <c r="I116" s="14">
        <f>IF($A116="","",IF($D116="","No planned figure",IF($F116&gt;$D116,"Over budget",IF($E116&gt;$D116,"Committed over budget",IF($F116=0,"Nothing spent yet","Within budget")))))</f>
        <v/>
      </c>
      <c r="J116" s="8" t="n"/>
    </row>
    <row r="117">
      <c r="A117" s="8" t="n"/>
      <c r="B117" s="8" t="n"/>
      <c r="C117" s="8" t="n"/>
      <c r="D117" s="18" t="n"/>
      <c r="E117" s="18" t="n"/>
      <c r="F117" s="18" t="n"/>
      <c r="G117" s="19">
        <f>IF($A117="","",$F117-$D117)</f>
        <v/>
      </c>
      <c r="H117" s="20">
        <f>IF($A117="","",IFERROR($G117/$D117,0))</f>
        <v/>
      </c>
      <c r="I117" s="14">
        <f>IF($A117="","",IF($D117="","No planned figure",IF($F117&gt;$D117,"Over budget",IF($E117&gt;$D117,"Committed over budget",IF($F117=0,"Nothing spent yet","Within budget")))))</f>
        <v/>
      </c>
      <c r="J117" s="8" t="n"/>
    </row>
    <row r="118">
      <c r="A118" s="8" t="n"/>
      <c r="B118" s="8" t="n"/>
      <c r="C118" s="8" t="n"/>
      <c r="D118" s="18" t="n"/>
      <c r="E118" s="18" t="n"/>
      <c r="F118" s="18" t="n"/>
      <c r="G118" s="19">
        <f>IF($A118="","",$F118-$D118)</f>
        <v/>
      </c>
      <c r="H118" s="20">
        <f>IF($A118="","",IFERROR($G118/$D118,0))</f>
        <v/>
      </c>
      <c r="I118" s="14">
        <f>IF($A118="","",IF($D118="","No planned figure",IF($F118&gt;$D118,"Over budget",IF($E118&gt;$D118,"Committed over budget",IF($F118=0,"Nothing spent yet","Within budget")))))</f>
        <v/>
      </c>
      <c r="J118" s="8" t="n"/>
    </row>
    <row r="119">
      <c r="A119" s="8" t="n"/>
      <c r="B119" s="8" t="n"/>
      <c r="C119" s="8" t="n"/>
      <c r="D119" s="18" t="n"/>
      <c r="E119" s="18" t="n"/>
      <c r="F119" s="18" t="n"/>
      <c r="G119" s="19">
        <f>IF($A119="","",$F119-$D119)</f>
        <v/>
      </c>
      <c r="H119" s="20">
        <f>IF($A119="","",IFERROR($G119/$D119,0))</f>
        <v/>
      </c>
      <c r="I119" s="14">
        <f>IF($A119="","",IF($D119="","No planned figure",IF($F119&gt;$D119,"Over budget",IF($E119&gt;$D119,"Committed over budget",IF($F119=0,"Nothing spent yet","Within budget")))))</f>
        <v/>
      </c>
      <c r="J119" s="8" t="n"/>
    </row>
    <row r="120">
      <c r="A120" s="8" t="n"/>
      <c r="B120" s="8" t="n"/>
      <c r="C120" s="8" t="n"/>
      <c r="D120" s="18" t="n"/>
      <c r="E120" s="18" t="n"/>
      <c r="F120" s="18" t="n"/>
      <c r="G120" s="19">
        <f>IF($A120="","",$F120-$D120)</f>
        <v/>
      </c>
      <c r="H120" s="20">
        <f>IF($A120="","",IFERROR($G120/$D120,0))</f>
        <v/>
      </c>
      <c r="I120" s="14">
        <f>IF($A120="","",IF($D120="","No planned figure",IF($F120&gt;$D120,"Over budget",IF($E120&gt;$D120,"Committed over budget",IF($F120=0,"Nothing spent yet","Within budget")))))</f>
        <v/>
      </c>
      <c r="J120" s="8" t="n"/>
    </row>
    <row r="121">
      <c r="A121" s="8" t="n"/>
      <c r="B121" s="8" t="n"/>
      <c r="C121" s="8" t="n"/>
      <c r="D121" s="18" t="n"/>
      <c r="E121" s="18" t="n"/>
      <c r="F121" s="18" t="n"/>
      <c r="G121" s="19">
        <f>IF($A121="","",$F121-$D121)</f>
        <v/>
      </c>
      <c r="H121" s="20">
        <f>IF($A121="","",IFERROR($G121/$D121,0))</f>
        <v/>
      </c>
      <c r="I121" s="14">
        <f>IF($A121="","",IF($D121="","No planned figure",IF($F121&gt;$D121,"Over budget",IF($E121&gt;$D121,"Committed over budget",IF($F121=0,"Nothing spent yet","Within budget")))))</f>
        <v/>
      </c>
      <c r="J121" s="8" t="n"/>
    </row>
    <row r="122">
      <c r="A122" s="8" t="n"/>
      <c r="B122" s="8" t="n"/>
      <c r="C122" s="8" t="n"/>
      <c r="D122" s="18" t="n"/>
      <c r="E122" s="18" t="n"/>
      <c r="F122" s="18" t="n"/>
      <c r="G122" s="19">
        <f>IF($A122="","",$F122-$D122)</f>
        <v/>
      </c>
      <c r="H122" s="20">
        <f>IF($A122="","",IFERROR($G122/$D122,0))</f>
        <v/>
      </c>
      <c r="I122" s="14">
        <f>IF($A122="","",IF($D122="","No planned figure",IF($F122&gt;$D122,"Over budget",IF($E122&gt;$D122,"Committed over budget",IF($F122=0,"Nothing spent yet","Within budget")))))</f>
        <v/>
      </c>
      <c r="J122" s="8" t="n"/>
    </row>
    <row r="123">
      <c r="A123" s="8" t="n"/>
      <c r="B123" s="8" t="n"/>
      <c r="C123" s="8" t="n"/>
      <c r="D123" s="18" t="n"/>
      <c r="E123" s="18" t="n"/>
      <c r="F123" s="18" t="n"/>
      <c r="G123" s="19">
        <f>IF($A123="","",$F123-$D123)</f>
        <v/>
      </c>
      <c r="H123" s="20">
        <f>IF($A123="","",IFERROR($G123/$D123,0))</f>
        <v/>
      </c>
      <c r="I123" s="14">
        <f>IF($A123="","",IF($D123="","No planned figure",IF($F123&gt;$D123,"Over budget",IF($E123&gt;$D123,"Committed over budget",IF($F123=0,"Nothing spent yet","Within budget")))))</f>
        <v/>
      </c>
      <c r="J123" s="8" t="n"/>
    </row>
    <row r="124">
      <c r="A124" s="8" t="n"/>
      <c r="B124" s="8" t="n"/>
      <c r="C124" s="8" t="n"/>
      <c r="D124" s="18" t="n"/>
      <c r="E124" s="18" t="n"/>
      <c r="F124" s="18" t="n"/>
      <c r="G124" s="19">
        <f>IF($A124="","",$F124-$D124)</f>
        <v/>
      </c>
      <c r="H124" s="20">
        <f>IF($A124="","",IFERROR($G124/$D124,0))</f>
        <v/>
      </c>
      <c r="I124" s="14">
        <f>IF($A124="","",IF($D124="","No planned figure",IF($F124&gt;$D124,"Over budget",IF($E124&gt;$D124,"Committed over budget",IF($F124=0,"Nothing spent yet","Within budget")))))</f>
        <v/>
      </c>
      <c r="J124" s="8" t="n"/>
    </row>
    <row r="125">
      <c r="A125" s="8" t="n"/>
      <c r="B125" s="8" t="n"/>
      <c r="C125" s="8" t="n"/>
      <c r="D125" s="18" t="n"/>
      <c r="E125" s="18" t="n"/>
      <c r="F125" s="18" t="n"/>
      <c r="G125" s="19">
        <f>IF($A125="","",$F125-$D125)</f>
        <v/>
      </c>
      <c r="H125" s="20">
        <f>IF($A125="","",IFERROR($G125/$D125,0))</f>
        <v/>
      </c>
      <c r="I125" s="14">
        <f>IF($A125="","",IF($D125="","No planned figure",IF($F125&gt;$D125,"Over budget",IF($E125&gt;$D125,"Committed over budget",IF($F125=0,"Nothing spent yet","Within budget")))))</f>
        <v/>
      </c>
      <c r="J125" s="8" t="n"/>
    </row>
    <row r="126">
      <c r="A126" s="8" t="n"/>
      <c r="B126" s="8" t="n"/>
      <c r="C126" s="8" t="n"/>
      <c r="D126" s="18" t="n"/>
      <c r="E126" s="18" t="n"/>
      <c r="F126" s="18" t="n"/>
      <c r="G126" s="19">
        <f>IF($A126="","",$F126-$D126)</f>
        <v/>
      </c>
      <c r="H126" s="20">
        <f>IF($A126="","",IFERROR($G126/$D126,0))</f>
        <v/>
      </c>
      <c r="I126" s="14">
        <f>IF($A126="","",IF($D126="","No planned figure",IF($F126&gt;$D126,"Over budget",IF($E126&gt;$D126,"Committed over budget",IF($F126=0,"Nothing spent yet","Within budget")))))</f>
        <v/>
      </c>
      <c r="J126" s="8" t="n"/>
    </row>
    <row r="127">
      <c r="A127" s="8" t="n"/>
      <c r="B127" s="8" t="n"/>
      <c r="C127" s="8" t="n"/>
      <c r="D127" s="18" t="n"/>
      <c r="E127" s="18" t="n"/>
      <c r="F127" s="18" t="n"/>
      <c r="G127" s="19">
        <f>IF($A127="","",$F127-$D127)</f>
        <v/>
      </c>
      <c r="H127" s="20">
        <f>IF($A127="","",IFERROR($G127/$D127,0))</f>
        <v/>
      </c>
      <c r="I127" s="14">
        <f>IF($A127="","",IF($D127="","No planned figure",IF($F127&gt;$D127,"Over budget",IF($E127&gt;$D127,"Committed over budget",IF($F127=0,"Nothing spent yet","Within budget")))))</f>
        <v/>
      </c>
      <c r="J127" s="8" t="n"/>
    </row>
    <row r="128">
      <c r="A128" s="8" t="n"/>
      <c r="B128" s="8" t="n"/>
      <c r="C128" s="8" t="n"/>
      <c r="D128" s="18" t="n"/>
      <c r="E128" s="18" t="n"/>
      <c r="F128" s="18" t="n"/>
      <c r="G128" s="19">
        <f>IF($A128="","",$F128-$D128)</f>
        <v/>
      </c>
      <c r="H128" s="20">
        <f>IF($A128="","",IFERROR($G128/$D128,0))</f>
        <v/>
      </c>
      <c r="I128" s="14">
        <f>IF($A128="","",IF($D128="","No planned figure",IF($F128&gt;$D128,"Over budget",IF($E128&gt;$D128,"Committed over budget",IF($F128=0,"Nothing spent yet","Within budget")))))</f>
        <v/>
      </c>
      <c r="J128" s="8" t="n"/>
    </row>
    <row r="129">
      <c r="A129" s="8" t="n"/>
      <c r="B129" s="8" t="n"/>
      <c r="C129" s="8" t="n"/>
      <c r="D129" s="18" t="n"/>
      <c r="E129" s="18" t="n"/>
      <c r="F129" s="18" t="n"/>
      <c r="G129" s="19">
        <f>IF($A129="","",$F129-$D129)</f>
        <v/>
      </c>
      <c r="H129" s="20">
        <f>IF($A129="","",IFERROR($G129/$D129,0))</f>
        <v/>
      </c>
      <c r="I129" s="14">
        <f>IF($A129="","",IF($D129="","No planned figure",IF($F129&gt;$D129,"Over budget",IF($E129&gt;$D129,"Committed over budget",IF($F129=0,"Nothing spent yet","Within budget")))))</f>
        <v/>
      </c>
      <c r="J129" s="8" t="n"/>
    </row>
    <row r="130">
      <c r="A130" s="8" t="n"/>
      <c r="B130" s="8" t="n"/>
      <c r="C130" s="8" t="n"/>
      <c r="D130" s="18" t="n"/>
      <c r="E130" s="18" t="n"/>
      <c r="F130" s="18" t="n"/>
      <c r="G130" s="19">
        <f>IF($A130="","",$F130-$D130)</f>
        <v/>
      </c>
      <c r="H130" s="20">
        <f>IF($A130="","",IFERROR($G130/$D130,0))</f>
        <v/>
      </c>
      <c r="I130" s="14">
        <f>IF($A130="","",IF($D130="","No planned figure",IF($F130&gt;$D130,"Over budget",IF($E130&gt;$D130,"Committed over budget",IF($F130=0,"Nothing spent yet","Within budget")))))</f>
        <v/>
      </c>
      <c r="J130" s="8" t="n"/>
    </row>
    <row r="131">
      <c r="A131" s="8" t="n"/>
      <c r="B131" s="8" t="n"/>
      <c r="C131" s="8" t="n"/>
      <c r="D131" s="18" t="n"/>
      <c r="E131" s="18" t="n"/>
      <c r="F131" s="18" t="n"/>
      <c r="G131" s="19">
        <f>IF($A131="","",$F131-$D131)</f>
        <v/>
      </c>
      <c r="H131" s="20">
        <f>IF($A131="","",IFERROR($G131/$D131,0))</f>
        <v/>
      </c>
      <c r="I131" s="14">
        <f>IF($A131="","",IF($D131="","No planned figure",IF($F131&gt;$D131,"Over budget",IF($E131&gt;$D131,"Committed over budget",IF($F131=0,"Nothing spent yet","Within budget")))))</f>
        <v/>
      </c>
      <c r="J131" s="8" t="n"/>
    </row>
    <row r="132">
      <c r="A132" s="8" t="n"/>
      <c r="B132" s="8" t="n"/>
      <c r="C132" s="8" t="n"/>
      <c r="D132" s="18" t="n"/>
      <c r="E132" s="18" t="n"/>
      <c r="F132" s="18" t="n"/>
      <c r="G132" s="19">
        <f>IF($A132="","",$F132-$D132)</f>
        <v/>
      </c>
      <c r="H132" s="20">
        <f>IF($A132="","",IFERROR($G132/$D132,0))</f>
        <v/>
      </c>
      <c r="I132" s="14">
        <f>IF($A132="","",IF($D132="","No planned figure",IF($F132&gt;$D132,"Over budget",IF($E132&gt;$D132,"Committed over budget",IF($F132=0,"Nothing spent yet","Within budget")))))</f>
        <v/>
      </c>
      <c r="J132" s="8" t="n"/>
    </row>
    <row r="133">
      <c r="A133" s="8" t="n"/>
      <c r="B133" s="8" t="n"/>
      <c r="C133" s="8" t="n"/>
      <c r="D133" s="18" t="n"/>
      <c r="E133" s="18" t="n"/>
      <c r="F133" s="18" t="n"/>
      <c r="G133" s="19">
        <f>IF($A133="","",$F133-$D133)</f>
        <v/>
      </c>
      <c r="H133" s="20">
        <f>IF($A133="","",IFERROR($G133/$D133,0))</f>
        <v/>
      </c>
      <c r="I133" s="14">
        <f>IF($A133="","",IF($D133="","No planned figure",IF($F133&gt;$D133,"Over budget",IF($E133&gt;$D133,"Committed over budget",IF($F133=0,"Nothing spent yet","Within budget")))))</f>
        <v/>
      </c>
      <c r="J133" s="8" t="n"/>
    </row>
    <row r="134">
      <c r="A134" s="8" t="n"/>
      <c r="B134" s="8" t="n"/>
      <c r="C134" s="8" t="n"/>
      <c r="D134" s="18" t="n"/>
      <c r="E134" s="18" t="n"/>
      <c r="F134" s="18" t="n"/>
      <c r="G134" s="19">
        <f>IF($A134="","",$F134-$D134)</f>
        <v/>
      </c>
      <c r="H134" s="20">
        <f>IF($A134="","",IFERROR($G134/$D134,0))</f>
        <v/>
      </c>
      <c r="I134" s="14">
        <f>IF($A134="","",IF($D134="","No planned figure",IF($F134&gt;$D134,"Over budget",IF($E134&gt;$D134,"Committed over budget",IF($F134=0,"Nothing spent yet","Within budget")))))</f>
        <v/>
      </c>
      <c r="J134" s="8" t="n"/>
    </row>
    <row r="135">
      <c r="A135" s="8" t="n"/>
      <c r="B135" s="8" t="n"/>
      <c r="C135" s="8" t="n"/>
      <c r="D135" s="18" t="n"/>
      <c r="E135" s="18" t="n"/>
      <c r="F135" s="18" t="n"/>
      <c r="G135" s="19">
        <f>IF($A135="","",$F135-$D135)</f>
        <v/>
      </c>
      <c r="H135" s="20">
        <f>IF($A135="","",IFERROR($G135/$D135,0))</f>
        <v/>
      </c>
      <c r="I135" s="14">
        <f>IF($A135="","",IF($D135="","No planned figure",IF($F135&gt;$D135,"Over budget",IF($E135&gt;$D135,"Committed over budget",IF($F135=0,"Nothing spent yet","Within budget")))))</f>
        <v/>
      </c>
      <c r="J135" s="8" t="n"/>
    </row>
    <row r="136">
      <c r="A136" s="8" t="n"/>
      <c r="B136" s="8" t="n"/>
      <c r="C136" s="8" t="n"/>
      <c r="D136" s="18" t="n"/>
      <c r="E136" s="18" t="n"/>
      <c r="F136" s="18" t="n"/>
      <c r="G136" s="19">
        <f>IF($A136="","",$F136-$D136)</f>
        <v/>
      </c>
      <c r="H136" s="20">
        <f>IF($A136="","",IFERROR($G136/$D136,0))</f>
        <v/>
      </c>
      <c r="I136" s="14">
        <f>IF($A136="","",IF($D136="","No planned figure",IF($F136&gt;$D136,"Over budget",IF($E136&gt;$D136,"Committed over budget",IF($F136=0,"Nothing spent yet","Within budget")))))</f>
        <v/>
      </c>
      <c r="J136" s="8" t="n"/>
    </row>
    <row r="137">
      <c r="A137" s="8" t="n"/>
      <c r="B137" s="8" t="n"/>
      <c r="C137" s="8" t="n"/>
      <c r="D137" s="18" t="n"/>
      <c r="E137" s="18" t="n"/>
      <c r="F137" s="18" t="n"/>
      <c r="G137" s="19">
        <f>IF($A137="","",$F137-$D137)</f>
        <v/>
      </c>
      <c r="H137" s="20">
        <f>IF($A137="","",IFERROR($G137/$D137,0))</f>
        <v/>
      </c>
      <c r="I137" s="14">
        <f>IF($A137="","",IF($D137="","No planned figure",IF($F137&gt;$D137,"Over budget",IF($E137&gt;$D137,"Committed over budget",IF($F137=0,"Nothing spent yet","Within budget")))))</f>
        <v/>
      </c>
      <c r="J137" s="8" t="n"/>
    </row>
    <row r="138">
      <c r="A138" s="8" t="n"/>
      <c r="B138" s="8" t="n"/>
      <c r="C138" s="8" t="n"/>
      <c r="D138" s="18" t="n"/>
      <c r="E138" s="18" t="n"/>
      <c r="F138" s="18" t="n"/>
      <c r="G138" s="19">
        <f>IF($A138="","",$F138-$D138)</f>
        <v/>
      </c>
      <c r="H138" s="20">
        <f>IF($A138="","",IFERROR($G138/$D138,0))</f>
        <v/>
      </c>
      <c r="I138" s="14">
        <f>IF($A138="","",IF($D138="","No planned figure",IF($F138&gt;$D138,"Over budget",IF($E138&gt;$D138,"Committed over budget",IF($F138=0,"Nothing spent yet","Within budget")))))</f>
        <v/>
      </c>
      <c r="J138" s="8" t="n"/>
    </row>
    <row r="139">
      <c r="A139" s="8" t="n"/>
      <c r="B139" s="8" t="n"/>
      <c r="C139" s="8" t="n"/>
      <c r="D139" s="18" t="n"/>
      <c r="E139" s="18" t="n"/>
      <c r="F139" s="18" t="n"/>
      <c r="G139" s="19">
        <f>IF($A139="","",$F139-$D139)</f>
        <v/>
      </c>
      <c r="H139" s="20">
        <f>IF($A139="","",IFERROR($G139/$D139,0))</f>
        <v/>
      </c>
      <c r="I139" s="14">
        <f>IF($A139="","",IF($D139="","No planned figure",IF($F139&gt;$D139,"Over budget",IF($E139&gt;$D139,"Committed over budget",IF($F139=0,"Nothing spent yet","Within budget")))))</f>
        <v/>
      </c>
      <c r="J139" s="8" t="n"/>
    </row>
    <row r="140">
      <c r="A140" s="8" t="n"/>
      <c r="B140" s="8" t="n"/>
      <c r="C140" s="8" t="n"/>
      <c r="D140" s="18" t="n"/>
      <c r="E140" s="18" t="n"/>
      <c r="F140" s="18" t="n"/>
      <c r="G140" s="19">
        <f>IF($A140="","",$F140-$D140)</f>
        <v/>
      </c>
      <c r="H140" s="20">
        <f>IF($A140="","",IFERROR($G140/$D140,0))</f>
        <v/>
      </c>
      <c r="I140" s="14">
        <f>IF($A140="","",IF($D140="","No planned figure",IF($F140&gt;$D140,"Over budget",IF($E140&gt;$D140,"Committed over budget",IF($F140=0,"Nothing spent yet","Within budget")))))</f>
        <v/>
      </c>
      <c r="J140" s="8" t="n"/>
    </row>
    <row r="141">
      <c r="A141" s="8" t="n"/>
      <c r="B141" s="8" t="n"/>
      <c r="C141" s="8" t="n"/>
      <c r="D141" s="18" t="n"/>
      <c r="E141" s="18" t="n"/>
      <c r="F141" s="18" t="n"/>
      <c r="G141" s="19">
        <f>IF($A141="","",$F141-$D141)</f>
        <v/>
      </c>
      <c r="H141" s="20">
        <f>IF($A141="","",IFERROR($G141/$D141,0))</f>
        <v/>
      </c>
      <c r="I141" s="14">
        <f>IF($A141="","",IF($D141="","No planned figure",IF($F141&gt;$D141,"Over budget",IF($E141&gt;$D141,"Committed over budget",IF($F141=0,"Nothing spent yet","Within budget")))))</f>
        <v/>
      </c>
      <c r="J141" s="8" t="n"/>
    </row>
    <row r="142">
      <c r="A142" s="8" t="n"/>
      <c r="B142" s="8" t="n"/>
      <c r="C142" s="8" t="n"/>
      <c r="D142" s="18" t="n"/>
      <c r="E142" s="18" t="n"/>
      <c r="F142" s="18" t="n"/>
      <c r="G142" s="19">
        <f>IF($A142="","",$F142-$D142)</f>
        <v/>
      </c>
      <c r="H142" s="20">
        <f>IF($A142="","",IFERROR($G142/$D142,0))</f>
        <v/>
      </c>
      <c r="I142" s="14">
        <f>IF($A142="","",IF($D142="","No planned figure",IF($F142&gt;$D142,"Over budget",IF($E142&gt;$D142,"Committed over budget",IF($F142=0,"Nothing spent yet","Within budget")))))</f>
        <v/>
      </c>
      <c r="J142" s="8" t="n"/>
    </row>
    <row r="143">
      <c r="A143" s="8" t="n"/>
      <c r="B143" s="8" t="n"/>
      <c r="C143" s="8" t="n"/>
      <c r="D143" s="18" t="n"/>
      <c r="E143" s="18" t="n"/>
      <c r="F143" s="18" t="n"/>
      <c r="G143" s="19">
        <f>IF($A143="","",$F143-$D143)</f>
        <v/>
      </c>
      <c r="H143" s="20">
        <f>IF($A143="","",IFERROR($G143/$D143,0))</f>
        <v/>
      </c>
      <c r="I143" s="14">
        <f>IF($A143="","",IF($D143="","No planned figure",IF($F143&gt;$D143,"Over budget",IF($E143&gt;$D143,"Committed over budget",IF($F143=0,"Nothing spent yet","Within budget")))))</f>
        <v/>
      </c>
      <c r="J143" s="8" t="n"/>
    </row>
    <row r="144">
      <c r="A144" s="8" t="n"/>
      <c r="B144" s="8" t="n"/>
      <c r="C144" s="8" t="n"/>
      <c r="D144" s="18" t="n"/>
      <c r="E144" s="18" t="n"/>
      <c r="F144" s="18" t="n"/>
      <c r="G144" s="19">
        <f>IF($A144="","",$F144-$D144)</f>
        <v/>
      </c>
      <c r="H144" s="20">
        <f>IF($A144="","",IFERROR($G144/$D144,0))</f>
        <v/>
      </c>
      <c r="I144" s="14">
        <f>IF($A144="","",IF($D144="","No planned figure",IF($F144&gt;$D144,"Over budget",IF($E144&gt;$D144,"Committed over budget",IF($F144=0,"Nothing spent yet","Within budget")))))</f>
        <v/>
      </c>
      <c r="J144" s="8" t="n"/>
    </row>
    <row r="145">
      <c r="A145" s="8" t="n"/>
      <c r="B145" s="8" t="n"/>
      <c r="C145" s="8" t="n"/>
      <c r="D145" s="18" t="n"/>
      <c r="E145" s="18" t="n"/>
      <c r="F145" s="18" t="n"/>
      <c r="G145" s="19">
        <f>IF($A145="","",$F145-$D145)</f>
        <v/>
      </c>
      <c r="H145" s="20">
        <f>IF($A145="","",IFERROR($G145/$D145,0))</f>
        <v/>
      </c>
      <c r="I145" s="14">
        <f>IF($A145="","",IF($D145="","No planned figure",IF($F145&gt;$D145,"Over budget",IF($E145&gt;$D145,"Committed over budget",IF($F145=0,"Nothing spent yet","Within budget")))))</f>
        <v/>
      </c>
      <c r="J145" s="8" t="n"/>
    </row>
    <row r="146">
      <c r="A146" s="8" t="n"/>
      <c r="B146" s="8" t="n"/>
      <c r="C146" s="8" t="n"/>
      <c r="D146" s="18" t="n"/>
      <c r="E146" s="18" t="n"/>
      <c r="F146" s="18" t="n"/>
      <c r="G146" s="19">
        <f>IF($A146="","",$F146-$D146)</f>
        <v/>
      </c>
      <c r="H146" s="20">
        <f>IF($A146="","",IFERROR($G146/$D146,0))</f>
        <v/>
      </c>
      <c r="I146" s="14">
        <f>IF($A146="","",IF($D146="","No planned figure",IF($F146&gt;$D146,"Over budget",IF($E146&gt;$D146,"Committed over budget",IF($F146=0,"Nothing spent yet","Within budget")))))</f>
        <v/>
      </c>
      <c r="J146" s="8" t="n"/>
    </row>
    <row r="147">
      <c r="A147" s="8" t="n"/>
      <c r="B147" s="8" t="n"/>
      <c r="C147" s="8" t="n"/>
      <c r="D147" s="18" t="n"/>
      <c r="E147" s="18" t="n"/>
      <c r="F147" s="18" t="n"/>
      <c r="G147" s="19">
        <f>IF($A147="","",$F147-$D147)</f>
        <v/>
      </c>
      <c r="H147" s="20">
        <f>IF($A147="","",IFERROR($G147/$D147,0))</f>
        <v/>
      </c>
      <c r="I147" s="14">
        <f>IF($A147="","",IF($D147="","No planned figure",IF($F147&gt;$D147,"Over budget",IF($E147&gt;$D147,"Committed over budget",IF($F147=0,"Nothing spent yet","Within budget")))))</f>
        <v/>
      </c>
      <c r="J147" s="8" t="n"/>
    </row>
    <row r="148">
      <c r="A148" s="8" t="n"/>
      <c r="B148" s="8" t="n"/>
      <c r="C148" s="8" t="n"/>
      <c r="D148" s="18" t="n"/>
      <c r="E148" s="18" t="n"/>
      <c r="F148" s="18" t="n"/>
      <c r="G148" s="19">
        <f>IF($A148="","",$F148-$D148)</f>
        <v/>
      </c>
      <c r="H148" s="20">
        <f>IF($A148="","",IFERROR($G148/$D148,0))</f>
        <v/>
      </c>
      <c r="I148" s="14">
        <f>IF($A148="","",IF($D148="","No planned figure",IF($F148&gt;$D148,"Over budget",IF($E148&gt;$D148,"Committed over budget",IF($F148=0,"Nothing spent yet","Within budget")))))</f>
        <v/>
      </c>
      <c r="J148" s="8" t="n"/>
    </row>
    <row r="149">
      <c r="A149" s="8" t="n"/>
      <c r="B149" s="8" t="n"/>
      <c r="C149" s="8" t="n"/>
      <c r="D149" s="18" t="n"/>
      <c r="E149" s="18" t="n"/>
      <c r="F149" s="18" t="n"/>
      <c r="G149" s="19">
        <f>IF($A149="","",$F149-$D149)</f>
        <v/>
      </c>
      <c r="H149" s="20">
        <f>IF($A149="","",IFERROR($G149/$D149,0))</f>
        <v/>
      </c>
      <c r="I149" s="14">
        <f>IF($A149="","",IF($D149="","No planned figure",IF($F149&gt;$D149,"Over budget",IF($E149&gt;$D149,"Committed over budget",IF($F149=0,"Nothing spent yet","Within budget")))))</f>
        <v/>
      </c>
      <c r="J149" s="8" t="n"/>
    </row>
    <row r="150">
      <c r="A150" s="8" t="n"/>
      <c r="B150" s="8" t="n"/>
      <c r="C150" s="8" t="n"/>
      <c r="D150" s="18" t="n"/>
      <c r="E150" s="18" t="n"/>
      <c r="F150" s="18" t="n"/>
      <c r="G150" s="19">
        <f>IF($A150="","",$F150-$D150)</f>
        <v/>
      </c>
      <c r="H150" s="20">
        <f>IF($A150="","",IFERROR($G150/$D150,0))</f>
        <v/>
      </c>
      <c r="I150" s="14">
        <f>IF($A150="","",IF($D150="","No planned figure",IF($F150&gt;$D150,"Over budget",IF($E150&gt;$D150,"Committed over budget",IF($F150=0,"Nothing spent yet","Within budget")))))</f>
        <v/>
      </c>
      <c r="J150" s="8" t="n"/>
    </row>
    <row r="151">
      <c r="A151" s="8" t="n"/>
      <c r="B151" s="8" t="n"/>
      <c r="C151" s="8" t="n"/>
      <c r="D151" s="18" t="n"/>
      <c r="E151" s="18" t="n"/>
      <c r="F151" s="18" t="n"/>
      <c r="G151" s="19">
        <f>IF($A151="","",$F151-$D151)</f>
        <v/>
      </c>
      <c r="H151" s="20">
        <f>IF($A151="","",IFERROR($G151/$D151,0))</f>
        <v/>
      </c>
      <c r="I151" s="14">
        <f>IF($A151="","",IF($D151="","No planned figure",IF($F151&gt;$D151,"Over budget",IF($E151&gt;$D151,"Committed over budget",IF($F151=0,"Nothing spent yet","Within budget")))))</f>
        <v/>
      </c>
      <c r="J151" s="8" t="n"/>
    </row>
    <row r="152">
      <c r="A152" s="8" t="n"/>
      <c r="B152" s="8" t="n"/>
      <c r="C152" s="8" t="n"/>
      <c r="D152" s="18" t="n"/>
      <c r="E152" s="18" t="n"/>
      <c r="F152" s="18" t="n"/>
      <c r="G152" s="19">
        <f>IF($A152="","",$F152-$D152)</f>
        <v/>
      </c>
      <c r="H152" s="20">
        <f>IF($A152="","",IFERROR($G152/$D152,0))</f>
        <v/>
      </c>
      <c r="I152" s="14">
        <f>IF($A152="","",IF($D152="","No planned figure",IF($F152&gt;$D152,"Over budget",IF($E152&gt;$D152,"Committed over budget",IF($F152=0,"Nothing spent yet","Within budget")))))</f>
        <v/>
      </c>
      <c r="J152" s="8" t="n"/>
    </row>
    <row r="153">
      <c r="A153" s="8" t="n"/>
      <c r="B153" s="8" t="n"/>
      <c r="C153" s="8" t="n"/>
      <c r="D153" s="18" t="n"/>
      <c r="E153" s="18" t="n"/>
      <c r="F153" s="18" t="n"/>
      <c r="G153" s="19">
        <f>IF($A153="","",$F153-$D153)</f>
        <v/>
      </c>
      <c r="H153" s="20">
        <f>IF($A153="","",IFERROR($G153/$D153,0))</f>
        <v/>
      </c>
      <c r="I153" s="14">
        <f>IF($A153="","",IF($D153="","No planned figure",IF($F153&gt;$D153,"Over budget",IF($E153&gt;$D153,"Committed over budget",IF($F153=0,"Nothing spent yet","Within budget")))))</f>
        <v/>
      </c>
      <c r="J153" s="8" t="n"/>
    </row>
    <row r="154">
      <c r="A154" s="8" t="n"/>
      <c r="B154" s="8" t="n"/>
      <c r="C154" s="8" t="n"/>
      <c r="D154" s="18" t="n"/>
      <c r="E154" s="18" t="n"/>
      <c r="F154" s="18" t="n"/>
      <c r="G154" s="19">
        <f>IF($A154="","",$F154-$D154)</f>
        <v/>
      </c>
      <c r="H154" s="20">
        <f>IF($A154="","",IFERROR($G154/$D154,0))</f>
        <v/>
      </c>
      <c r="I154" s="14">
        <f>IF($A154="","",IF($D154="","No planned figure",IF($F154&gt;$D154,"Over budget",IF($E154&gt;$D154,"Committed over budget",IF($F154=0,"Nothing spent yet","Within budget")))))</f>
        <v/>
      </c>
      <c r="J154" s="8" t="n"/>
    </row>
    <row r="155">
      <c r="A155" s="8" t="n"/>
      <c r="B155" s="8" t="n"/>
      <c r="C155" s="8" t="n"/>
      <c r="D155" s="18" t="n"/>
      <c r="E155" s="18" t="n"/>
      <c r="F155" s="18" t="n"/>
      <c r="G155" s="19">
        <f>IF($A155="","",$F155-$D155)</f>
        <v/>
      </c>
      <c r="H155" s="20">
        <f>IF($A155="","",IFERROR($G155/$D155,0))</f>
        <v/>
      </c>
      <c r="I155" s="14">
        <f>IF($A155="","",IF($D155="","No planned figure",IF($F155&gt;$D155,"Over budget",IF($E155&gt;$D155,"Committed over budget",IF($F155=0,"Nothing spent yet","Within budget")))))</f>
        <v/>
      </c>
      <c r="J155" s="8" t="n"/>
    </row>
    <row r="156">
      <c r="A156" s="8" t="n"/>
      <c r="B156" s="8" t="n"/>
      <c r="C156" s="8" t="n"/>
      <c r="D156" s="18" t="n"/>
      <c r="E156" s="18" t="n"/>
      <c r="F156" s="18" t="n"/>
      <c r="G156" s="19">
        <f>IF($A156="","",$F156-$D156)</f>
        <v/>
      </c>
      <c r="H156" s="20">
        <f>IF($A156="","",IFERROR($G156/$D156,0))</f>
        <v/>
      </c>
      <c r="I156" s="14">
        <f>IF($A156="","",IF($D156="","No planned figure",IF($F156&gt;$D156,"Over budget",IF($E156&gt;$D156,"Committed over budget",IF($F156=0,"Nothing spent yet","Within budget")))))</f>
        <v/>
      </c>
      <c r="J156" s="8" t="n"/>
    </row>
    <row r="157">
      <c r="A157" s="8" t="n"/>
      <c r="B157" s="8" t="n"/>
      <c r="C157" s="8" t="n"/>
      <c r="D157" s="18" t="n"/>
      <c r="E157" s="18" t="n"/>
      <c r="F157" s="18" t="n"/>
      <c r="G157" s="19">
        <f>IF($A157="","",$F157-$D157)</f>
        <v/>
      </c>
      <c r="H157" s="20">
        <f>IF($A157="","",IFERROR($G157/$D157,0))</f>
        <v/>
      </c>
      <c r="I157" s="14">
        <f>IF($A157="","",IF($D157="","No planned figure",IF($F157&gt;$D157,"Over budget",IF($E157&gt;$D157,"Committed over budget",IF($F157=0,"Nothing spent yet","Within budget")))))</f>
        <v/>
      </c>
      <c r="J157" s="8" t="n"/>
    </row>
    <row r="158">
      <c r="A158" s="8" t="n"/>
      <c r="B158" s="8" t="n"/>
      <c r="C158" s="8" t="n"/>
      <c r="D158" s="18" t="n"/>
      <c r="E158" s="18" t="n"/>
      <c r="F158" s="18" t="n"/>
      <c r="G158" s="19">
        <f>IF($A158="","",$F158-$D158)</f>
        <v/>
      </c>
      <c r="H158" s="20">
        <f>IF($A158="","",IFERROR($G158/$D158,0))</f>
        <v/>
      </c>
      <c r="I158" s="14">
        <f>IF($A158="","",IF($D158="","No planned figure",IF($F158&gt;$D158,"Over budget",IF($E158&gt;$D158,"Committed over budget",IF($F158=0,"Nothing spent yet","Within budget")))))</f>
        <v/>
      </c>
      <c r="J158" s="8" t="n"/>
    </row>
    <row r="159">
      <c r="A159" s="8" t="n"/>
      <c r="B159" s="8" t="n"/>
      <c r="C159" s="8" t="n"/>
      <c r="D159" s="18" t="n"/>
      <c r="E159" s="18" t="n"/>
      <c r="F159" s="18" t="n"/>
      <c r="G159" s="19">
        <f>IF($A159="","",$F159-$D159)</f>
        <v/>
      </c>
      <c r="H159" s="20">
        <f>IF($A159="","",IFERROR($G159/$D159,0))</f>
        <v/>
      </c>
      <c r="I159" s="14">
        <f>IF($A159="","",IF($D159="","No planned figure",IF($F159&gt;$D159,"Over budget",IF($E159&gt;$D159,"Committed over budget",IF($F159=0,"Nothing spent yet","Within budget")))))</f>
        <v/>
      </c>
      <c r="J159" s="8" t="n"/>
    </row>
    <row r="160">
      <c r="A160" s="8" t="n"/>
      <c r="B160" s="8" t="n"/>
      <c r="C160" s="8" t="n"/>
      <c r="D160" s="18" t="n"/>
      <c r="E160" s="18" t="n"/>
      <c r="F160" s="18" t="n"/>
      <c r="G160" s="19">
        <f>IF($A160="","",$F160-$D160)</f>
        <v/>
      </c>
      <c r="H160" s="20">
        <f>IF($A160="","",IFERROR($G160/$D160,0))</f>
        <v/>
      </c>
      <c r="I160" s="14">
        <f>IF($A160="","",IF($D160="","No planned figure",IF($F160&gt;$D160,"Over budget",IF($E160&gt;$D160,"Committed over budget",IF($F160=0,"Nothing spent yet","Within budget")))))</f>
        <v/>
      </c>
      <c r="J160" s="8" t="n"/>
    </row>
    <row r="161">
      <c r="A161" s="8" t="n"/>
      <c r="B161" s="8" t="n"/>
      <c r="C161" s="8" t="n"/>
      <c r="D161" s="18" t="n"/>
      <c r="E161" s="18" t="n"/>
      <c r="F161" s="18" t="n"/>
      <c r="G161" s="19">
        <f>IF($A161="","",$F161-$D161)</f>
        <v/>
      </c>
      <c r="H161" s="20">
        <f>IF($A161="","",IFERROR($G161/$D161,0))</f>
        <v/>
      </c>
      <c r="I161" s="14">
        <f>IF($A161="","",IF($D161="","No planned figure",IF($F161&gt;$D161,"Over budget",IF($E161&gt;$D161,"Committed over budget",IF($F161=0,"Nothing spent yet","Within budget")))))</f>
        <v/>
      </c>
      <c r="J161" s="8" t="n"/>
    </row>
    <row r="162">
      <c r="A162" s="8" t="n"/>
      <c r="B162" s="8" t="n"/>
      <c r="C162" s="8" t="n"/>
      <c r="D162" s="18" t="n"/>
      <c r="E162" s="18" t="n"/>
      <c r="F162" s="18" t="n"/>
      <c r="G162" s="19">
        <f>IF($A162="","",$F162-$D162)</f>
        <v/>
      </c>
      <c r="H162" s="20">
        <f>IF($A162="","",IFERROR($G162/$D162,0))</f>
        <v/>
      </c>
      <c r="I162" s="14">
        <f>IF($A162="","",IF($D162="","No planned figure",IF($F162&gt;$D162,"Over budget",IF($E162&gt;$D162,"Committed over budget",IF($F162=0,"Nothing spent yet","Within budget")))))</f>
        <v/>
      </c>
      <c r="J162" s="8" t="n"/>
    </row>
    <row r="163">
      <c r="A163" s="8" t="n"/>
      <c r="B163" s="8" t="n"/>
      <c r="C163" s="8" t="n"/>
      <c r="D163" s="18" t="n"/>
      <c r="E163" s="18" t="n"/>
      <c r="F163" s="18" t="n"/>
      <c r="G163" s="19">
        <f>IF($A163="","",$F163-$D163)</f>
        <v/>
      </c>
      <c r="H163" s="20">
        <f>IF($A163="","",IFERROR($G163/$D163,0))</f>
        <v/>
      </c>
      <c r="I163" s="14">
        <f>IF($A163="","",IF($D163="","No planned figure",IF($F163&gt;$D163,"Over budget",IF($E163&gt;$D163,"Committed over budget",IF($F163=0,"Nothing spent yet","Within budget")))))</f>
        <v/>
      </c>
      <c r="J163" s="8" t="n"/>
    </row>
    <row r="164">
      <c r="A164" s="8" t="n"/>
      <c r="B164" s="8" t="n"/>
      <c r="C164" s="8" t="n"/>
      <c r="D164" s="18" t="n"/>
      <c r="E164" s="18" t="n"/>
      <c r="F164" s="18" t="n"/>
      <c r="G164" s="19">
        <f>IF($A164="","",$F164-$D164)</f>
        <v/>
      </c>
      <c r="H164" s="20">
        <f>IF($A164="","",IFERROR($G164/$D164,0))</f>
        <v/>
      </c>
      <c r="I164" s="14">
        <f>IF($A164="","",IF($D164="","No planned figure",IF($F164&gt;$D164,"Over budget",IF($E164&gt;$D164,"Committed over budget",IF($F164=0,"Nothing spent yet","Within budget")))))</f>
        <v/>
      </c>
      <c r="J164" s="8" t="n"/>
    </row>
    <row r="165">
      <c r="A165" s="8" t="n"/>
      <c r="B165" s="8" t="n"/>
      <c r="C165" s="8" t="n"/>
      <c r="D165" s="18" t="n"/>
      <c r="E165" s="18" t="n"/>
      <c r="F165" s="18" t="n"/>
      <c r="G165" s="19">
        <f>IF($A165="","",$F165-$D165)</f>
        <v/>
      </c>
      <c r="H165" s="20">
        <f>IF($A165="","",IFERROR($G165/$D165,0))</f>
        <v/>
      </c>
      <c r="I165" s="14">
        <f>IF($A165="","",IF($D165="","No planned figure",IF($F165&gt;$D165,"Over budget",IF($E165&gt;$D165,"Committed over budget",IF($F165=0,"Nothing spent yet","Within budget")))))</f>
        <v/>
      </c>
      <c r="J165" s="8" t="n"/>
    </row>
    <row r="166">
      <c r="A166" s="8" t="n"/>
      <c r="B166" s="8" t="n"/>
      <c r="C166" s="8" t="n"/>
      <c r="D166" s="18" t="n"/>
      <c r="E166" s="18" t="n"/>
      <c r="F166" s="18" t="n"/>
      <c r="G166" s="19">
        <f>IF($A166="","",$F166-$D166)</f>
        <v/>
      </c>
      <c r="H166" s="20">
        <f>IF($A166="","",IFERROR($G166/$D166,0))</f>
        <v/>
      </c>
      <c r="I166" s="14">
        <f>IF($A166="","",IF($D166="","No planned figure",IF($F166&gt;$D166,"Over budget",IF($E166&gt;$D166,"Committed over budget",IF($F166=0,"Nothing spent yet","Within budget")))))</f>
        <v/>
      </c>
      <c r="J166" s="8" t="n"/>
    </row>
    <row r="167">
      <c r="A167" s="8" t="n"/>
      <c r="B167" s="8" t="n"/>
      <c r="C167" s="8" t="n"/>
      <c r="D167" s="18" t="n"/>
      <c r="E167" s="18" t="n"/>
      <c r="F167" s="18" t="n"/>
      <c r="G167" s="19">
        <f>IF($A167="","",$F167-$D167)</f>
        <v/>
      </c>
      <c r="H167" s="20">
        <f>IF($A167="","",IFERROR($G167/$D167,0))</f>
        <v/>
      </c>
      <c r="I167" s="14">
        <f>IF($A167="","",IF($D167="","No planned figure",IF($F167&gt;$D167,"Over budget",IF($E167&gt;$D167,"Committed over budget",IF($F167=0,"Nothing spent yet","Within budget")))))</f>
        <v/>
      </c>
      <c r="J167" s="8" t="n"/>
    </row>
    <row r="168">
      <c r="A168" s="8" t="n"/>
      <c r="B168" s="8" t="n"/>
      <c r="C168" s="8" t="n"/>
      <c r="D168" s="18" t="n"/>
      <c r="E168" s="18" t="n"/>
      <c r="F168" s="18" t="n"/>
      <c r="G168" s="19">
        <f>IF($A168="","",$F168-$D168)</f>
        <v/>
      </c>
      <c r="H168" s="20">
        <f>IF($A168="","",IFERROR($G168/$D168,0))</f>
        <v/>
      </c>
      <c r="I168" s="14">
        <f>IF($A168="","",IF($D168="","No planned figure",IF($F168&gt;$D168,"Over budget",IF($E168&gt;$D168,"Committed over budget",IF($F168=0,"Nothing spent yet","Within budget")))))</f>
        <v/>
      </c>
      <c r="J168" s="8" t="n"/>
    </row>
    <row r="169">
      <c r="A169" s="8" t="n"/>
      <c r="B169" s="8" t="n"/>
      <c r="C169" s="8" t="n"/>
      <c r="D169" s="18" t="n"/>
      <c r="E169" s="18" t="n"/>
      <c r="F169" s="18" t="n"/>
      <c r="G169" s="19">
        <f>IF($A169="","",$F169-$D169)</f>
        <v/>
      </c>
      <c r="H169" s="20">
        <f>IF($A169="","",IFERROR($G169/$D169,0))</f>
        <v/>
      </c>
      <c r="I169" s="14">
        <f>IF($A169="","",IF($D169="","No planned figure",IF($F169&gt;$D169,"Over budget",IF($E169&gt;$D169,"Committed over budget",IF($F169=0,"Nothing spent yet","Within budget")))))</f>
        <v/>
      </c>
      <c r="J169" s="8" t="n"/>
    </row>
    <row r="170">
      <c r="A170" s="8" t="n"/>
      <c r="B170" s="8" t="n"/>
      <c r="C170" s="8" t="n"/>
      <c r="D170" s="18" t="n"/>
      <c r="E170" s="18" t="n"/>
      <c r="F170" s="18" t="n"/>
      <c r="G170" s="19">
        <f>IF($A170="","",$F170-$D170)</f>
        <v/>
      </c>
      <c r="H170" s="20">
        <f>IF($A170="","",IFERROR($G170/$D170,0))</f>
        <v/>
      </c>
      <c r="I170" s="14">
        <f>IF($A170="","",IF($D170="","No planned figure",IF($F170&gt;$D170,"Over budget",IF($E170&gt;$D170,"Committed over budget",IF($F170=0,"Nothing spent yet","Within budget")))))</f>
        <v/>
      </c>
      <c r="J170" s="8" t="n"/>
    </row>
    <row r="171">
      <c r="A171" s="8" t="n"/>
      <c r="B171" s="8" t="n"/>
      <c r="C171" s="8" t="n"/>
      <c r="D171" s="18" t="n"/>
      <c r="E171" s="18" t="n"/>
      <c r="F171" s="18" t="n"/>
      <c r="G171" s="19">
        <f>IF($A171="","",$F171-$D171)</f>
        <v/>
      </c>
      <c r="H171" s="20">
        <f>IF($A171="","",IFERROR($G171/$D171,0))</f>
        <v/>
      </c>
      <c r="I171" s="14">
        <f>IF($A171="","",IF($D171="","No planned figure",IF($F171&gt;$D171,"Over budget",IF($E171&gt;$D171,"Committed over budget",IF($F171=0,"Nothing spent yet","Within budget")))))</f>
        <v/>
      </c>
      <c r="J171" s="8" t="n"/>
    </row>
    <row r="172">
      <c r="A172" s="8" t="n"/>
      <c r="B172" s="8" t="n"/>
      <c r="C172" s="8" t="n"/>
      <c r="D172" s="18" t="n"/>
      <c r="E172" s="18" t="n"/>
      <c r="F172" s="18" t="n"/>
      <c r="G172" s="19">
        <f>IF($A172="","",$F172-$D172)</f>
        <v/>
      </c>
      <c r="H172" s="20">
        <f>IF($A172="","",IFERROR($G172/$D172,0))</f>
        <v/>
      </c>
      <c r="I172" s="14">
        <f>IF($A172="","",IF($D172="","No planned figure",IF($F172&gt;$D172,"Over budget",IF($E172&gt;$D172,"Committed over budget",IF($F172=0,"Nothing spent yet","Within budget")))))</f>
        <v/>
      </c>
      <c r="J172" s="8" t="n"/>
    </row>
    <row r="173">
      <c r="A173" s="8" t="n"/>
      <c r="B173" s="8" t="n"/>
      <c r="C173" s="8" t="n"/>
      <c r="D173" s="18" t="n"/>
      <c r="E173" s="18" t="n"/>
      <c r="F173" s="18" t="n"/>
      <c r="G173" s="19">
        <f>IF($A173="","",$F173-$D173)</f>
        <v/>
      </c>
      <c r="H173" s="20">
        <f>IF($A173="","",IFERROR($G173/$D173,0))</f>
        <v/>
      </c>
      <c r="I173" s="14">
        <f>IF($A173="","",IF($D173="","No planned figure",IF($F173&gt;$D173,"Over budget",IF($E173&gt;$D173,"Committed over budget",IF($F173=0,"Nothing spent yet","Within budget")))))</f>
        <v/>
      </c>
      <c r="J173" s="8" t="n"/>
    </row>
    <row r="174">
      <c r="A174" s="8" t="n"/>
      <c r="B174" s="8" t="n"/>
      <c r="C174" s="8" t="n"/>
      <c r="D174" s="18" t="n"/>
      <c r="E174" s="18" t="n"/>
      <c r="F174" s="18" t="n"/>
      <c r="G174" s="19">
        <f>IF($A174="","",$F174-$D174)</f>
        <v/>
      </c>
      <c r="H174" s="20">
        <f>IF($A174="","",IFERROR($G174/$D174,0))</f>
        <v/>
      </c>
      <c r="I174" s="14">
        <f>IF($A174="","",IF($D174="","No planned figure",IF($F174&gt;$D174,"Over budget",IF($E174&gt;$D174,"Committed over budget",IF($F174=0,"Nothing spent yet","Within budget")))))</f>
        <v/>
      </c>
      <c r="J174" s="8" t="n"/>
    </row>
    <row r="175">
      <c r="A175" s="8" t="n"/>
      <c r="B175" s="8" t="n"/>
      <c r="C175" s="8" t="n"/>
      <c r="D175" s="18" t="n"/>
      <c r="E175" s="18" t="n"/>
      <c r="F175" s="18" t="n"/>
      <c r="G175" s="19">
        <f>IF($A175="","",$F175-$D175)</f>
        <v/>
      </c>
      <c r="H175" s="20">
        <f>IF($A175="","",IFERROR($G175/$D175,0))</f>
        <v/>
      </c>
      <c r="I175" s="14">
        <f>IF($A175="","",IF($D175="","No planned figure",IF($F175&gt;$D175,"Over budget",IF($E175&gt;$D175,"Committed over budget",IF($F175=0,"Nothing spent yet","Within budget")))))</f>
        <v/>
      </c>
      <c r="J175" s="8" t="n"/>
    </row>
    <row r="176">
      <c r="A176" s="8" t="n"/>
      <c r="B176" s="8" t="n"/>
      <c r="C176" s="8" t="n"/>
      <c r="D176" s="18" t="n"/>
      <c r="E176" s="18" t="n"/>
      <c r="F176" s="18" t="n"/>
      <c r="G176" s="19">
        <f>IF($A176="","",$F176-$D176)</f>
        <v/>
      </c>
      <c r="H176" s="20">
        <f>IF($A176="","",IFERROR($G176/$D176,0))</f>
        <v/>
      </c>
      <c r="I176" s="14">
        <f>IF($A176="","",IF($D176="","No planned figure",IF($F176&gt;$D176,"Over budget",IF($E176&gt;$D176,"Committed over budget",IF($F176=0,"Nothing spent yet","Within budget")))))</f>
        <v/>
      </c>
      <c r="J176" s="8" t="n"/>
    </row>
    <row r="177">
      <c r="A177" s="8" t="n"/>
      <c r="B177" s="8" t="n"/>
      <c r="C177" s="8" t="n"/>
      <c r="D177" s="18" t="n"/>
      <c r="E177" s="18" t="n"/>
      <c r="F177" s="18" t="n"/>
      <c r="G177" s="19">
        <f>IF($A177="","",$F177-$D177)</f>
        <v/>
      </c>
      <c r="H177" s="20">
        <f>IF($A177="","",IFERROR($G177/$D177,0))</f>
        <v/>
      </c>
      <c r="I177" s="14">
        <f>IF($A177="","",IF($D177="","No planned figure",IF($F177&gt;$D177,"Over budget",IF($E177&gt;$D177,"Committed over budget",IF($F177=0,"Nothing spent yet","Within budget")))))</f>
        <v/>
      </c>
      <c r="J177" s="8" t="n"/>
    </row>
    <row r="178">
      <c r="A178" s="8" t="n"/>
      <c r="B178" s="8" t="n"/>
      <c r="C178" s="8" t="n"/>
      <c r="D178" s="18" t="n"/>
      <c r="E178" s="18" t="n"/>
      <c r="F178" s="18" t="n"/>
      <c r="G178" s="19">
        <f>IF($A178="","",$F178-$D178)</f>
        <v/>
      </c>
      <c r="H178" s="20">
        <f>IF($A178="","",IFERROR($G178/$D178,0))</f>
        <v/>
      </c>
      <c r="I178" s="14">
        <f>IF($A178="","",IF($D178="","No planned figure",IF($F178&gt;$D178,"Over budget",IF($E178&gt;$D178,"Committed over budget",IF($F178=0,"Nothing spent yet","Within budget")))))</f>
        <v/>
      </c>
      <c r="J178" s="8" t="n"/>
    </row>
    <row r="179">
      <c r="A179" s="8" t="n"/>
      <c r="B179" s="8" t="n"/>
      <c r="C179" s="8" t="n"/>
      <c r="D179" s="18" t="n"/>
      <c r="E179" s="18" t="n"/>
      <c r="F179" s="18" t="n"/>
      <c r="G179" s="19">
        <f>IF($A179="","",$F179-$D179)</f>
        <v/>
      </c>
      <c r="H179" s="20">
        <f>IF($A179="","",IFERROR($G179/$D179,0))</f>
        <v/>
      </c>
      <c r="I179" s="14">
        <f>IF($A179="","",IF($D179="","No planned figure",IF($F179&gt;$D179,"Over budget",IF($E179&gt;$D179,"Committed over budget",IF($F179=0,"Nothing spent yet","Within budget")))))</f>
        <v/>
      </c>
      <c r="J179" s="8" t="n"/>
    </row>
    <row r="180">
      <c r="A180" s="8" t="n"/>
      <c r="B180" s="8" t="n"/>
      <c r="C180" s="8" t="n"/>
      <c r="D180" s="18" t="n"/>
      <c r="E180" s="18" t="n"/>
      <c r="F180" s="18" t="n"/>
      <c r="G180" s="19">
        <f>IF($A180="","",$F180-$D180)</f>
        <v/>
      </c>
      <c r="H180" s="20">
        <f>IF($A180="","",IFERROR($G180/$D180,0))</f>
        <v/>
      </c>
      <c r="I180" s="14">
        <f>IF($A180="","",IF($D180="","No planned figure",IF($F180&gt;$D180,"Over budget",IF($E180&gt;$D180,"Committed over budget",IF($F180=0,"Nothing spent yet","Within budget")))))</f>
        <v/>
      </c>
      <c r="J180" s="8" t="n"/>
    </row>
    <row r="181">
      <c r="A181" s="8" t="n"/>
      <c r="B181" s="8" t="n"/>
      <c r="C181" s="8" t="n"/>
      <c r="D181" s="18" t="n"/>
      <c r="E181" s="18" t="n"/>
      <c r="F181" s="18" t="n"/>
      <c r="G181" s="19">
        <f>IF($A181="","",$F181-$D181)</f>
        <v/>
      </c>
      <c r="H181" s="20">
        <f>IF($A181="","",IFERROR($G181/$D181,0))</f>
        <v/>
      </c>
      <c r="I181" s="14">
        <f>IF($A181="","",IF($D181="","No planned figure",IF($F181&gt;$D181,"Over budget",IF($E181&gt;$D181,"Committed over budget",IF($F181=0,"Nothing spent yet","Within budget")))))</f>
        <v/>
      </c>
      <c r="J181" s="8" t="n"/>
    </row>
    <row r="182">
      <c r="A182" s="8" t="n"/>
      <c r="B182" s="8" t="n"/>
      <c r="C182" s="8" t="n"/>
      <c r="D182" s="18" t="n"/>
      <c r="E182" s="18" t="n"/>
      <c r="F182" s="18" t="n"/>
      <c r="G182" s="19">
        <f>IF($A182="","",$F182-$D182)</f>
        <v/>
      </c>
      <c r="H182" s="20">
        <f>IF($A182="","",IFERROR($G182/$D182,0))</f>
        <v/>
      </c>
      <c r="I182" s="14">
        <f>IF($A182="","",IF($D182="","No planned figure",IF($F182&gt;$D182,"Over budget",IF($E182&gt;$D182,"Committed over budget",IF($F182=0,"Nothing spent yet","Within budget")))))</f>
        <v/>
      </c>
      <c r="J182" s="8" t="n"/>
    </row>
    <row r="183">
      <c r="A183" s="8" t="n"/>
      <c r="B183" s="8" t="n"/>
      <c r="C183" s="8" t="n"/>
      <c r="D183" s="18" t="n"/>
      <c r="E183" s="18" t="n"/>
      <c r="F183" s="18" t="n"/>
      <c r="G183" s="19">
        <f>IF($A183="","",$F183-$D183)</f>
        <v/>
      </c>
      <c r="H183" s="20">
        <f>IF($A183="","",IFERROR($G183/$D183,0))</f>
        <v/>
      </c>
      <c r="I183" s="14">
        <f>IF($A183="","",IF($D183="","No planned figure",IF($F183&gt;$D183,"Over budget",IF($E183&gt;$D183,"Committed over budget",IF($F183=0,"Nothing spent yet","Within budget")))))</f>
        <v/>
      </c>
      <c r="J183" s="8" t="n"/>
    </row>
    <row r="184">
      <c r="A184" s="8" t="n"/>
      <c r="B184" s="8" t="n"/>
      <c r="C184" s="8" t="n"/>
      <c r="D184" s="18" t="n"/>
      <c r="E184" s="18" t="n"/>
      <c r="F184" s="18" t="n"/>
      <c r="G184" s="19">
        <f>IF($A184="","",$F184-$D184)</f>
        <v/>
      </c>
      <c r="H184" s="20">
        <f>IF($A184="","",IFERROR($G184/$D184,0))</f>
        <v/>
      </c>
      <c r="I184" s="14">
        <f>IF($A184="","",IF($D184="","No planned figure",IF($F184&gt;$D184,"Over budget",IF($E184&gt;$D184,"Committed over budget",IF($F184=0,"Nothing spent yet","Within budget")))))</f>
        <v/>
      </c>
      <c r="J184" s="8" t="n"/>
    </row>
    <row r="185">
      <c r="A185" s="8" t="n"/>
      <c r="B185" s="8" t="n"/>
      <c r="C185" s="8" t="n"/>
      <c r="D185" s="18" t="n"/>
      <c r="E185" s="18" t="n"/>
      <c r="F185" s="18" t="n"/>
      <c r="G185" s="19">
        <f>IF($A185="","",$F185-$D185)</f>
        <v/>
      </c>
      <c r="H185" s="20">
        <f>IF($A185="","",IFERROR($G185/$D185,0))</f>
        <v/>
      </c>
      <c r="I185" s="14">
        <f>IF($A185="","",IF($D185="","No planned figure",IF($F185&gt;$D185,"Over budget",IF($E185&gt;$D185,"Committed over budget",IF($F185=0,"Nothing spent yet","Within budget")))))</f>
        <v/>
      </c>
      <c r="J185" s="8" t="n"/>
    </row>
    <row r="186">
      <c r="A186" s="8" t="n"/>
      <c r="B186" s="8" t="n"/>
      <c r="C186" s="8" t="n"/>
      <c r="D186" s="18" t="n"/>
      <c r="E186" s="18" t="n"/>
      <c r="F186" s="18" t="n"/>
      <c r="G186" s="19">
        <f>IF($A186="","",$F186-$D186)</f>
        <v/>
      </c>
      <c r="H186" s="20">
        <f>IF($A186="","",IFERROR($G186/$D186,0))</f>
        <v/>
      </c>
      <c r="I186" s="14">
        <f>IF($A186="","",IF($D186="","No planned figure",IF($F186&gt;$D186,"Over budget",IF($E186&gt;$D186,"Committed over budget",IF($F186=0,"Nothing spent yet","Within budget")))))</f>
        <v/>
      </c>
      <c r="J186" s="8" t="n"/>
    </row>
    <row r="187">
      <c r="A187" s="8" t="n"/>
      <c r="B187" s="8" t="n"/>
      <c r="C187" s="8" t="n"/>
      <c r="D187" s="18" t="n"/>
      <c r="E187" s="18" t="n"/>
      <c r="F187" s="18" t="n"/>
      <c r="G187" s="19">
        <f>IF($A187="","",$F187-$D187)</f>
        <v/>
      </c>
      <c r="H187" s="20">
        <f>IF($A187="","",IFERROR($G187/$D187,0))</f>
        <v/>
      </c>
      <c r="I187" s="14">
        <f>IF($A187="","",IF($D187="","No planned figure",IF($F187&gt;$D187,"Over budget",IF($E187&gt;$D187,"Committed over budget",IF($F187=0,"Nothing spent yet","Within budget")))))</f>
        <v/>
      </c>
      <c r="J187" s="8" t="n"/>
    </row>
    <row r="188">
      <c r="A188" s="8" t="n"/>
      <c r="B188" s="8" t="n"/>
      <c r="C188" s="8" t="n"/>
      <c r="D188" s="18" t="n"/>
      <c r="E188" s="18" t="n"/>
      <c r="F188" s="18" t="n"/>
      <c r="G188" s="19">
        <f>IF($A188="","",$F188-$D188)</f>
        <v/>
      </c>
      <c r="H188" s="20">
        <f>IF($A188="","",IFERROR($G188/$D188,0))</f>
        <v/>
      </c>
      <c r="I188" s="14">
        <f>IF($A188="","",IF($D188="","No planned figure",IF($F188&gt;$D188,"Over budget",IF($E188&gt;$D188,"Committed over budget",IF($F188=0,"Nothing spent yet","Within budget")))))</f>
        <v/>
      </c>
      <c r="J188" s="8" t="n"/>
    </row>
    <row r="189">
      <c r="A189" s="8" t="n"/>
      <c r="B189" s="8" t="n"/>
      <c r="C189" s="8" t="n"/>
      <c r="D189" s="18" t="n"/>
      <c r="E189" s="18" t="n"/>
      <c r="F189" s="18" t="n"/>
      <c r="G189" s="19">
        <f>IF($A189="","",$F189-$D189)</f>
        <v/>
      </c>
      <c r="H189" s="20">
        <f>IF($A189="","",IFERROR($G189/$D189,0))</f>
        <v/>
      </c>
      <c r="I189" s="14">
        <f>IF($A189="","",IF($D189="","No planned figure",IF($F189&gt;$D189,"Over budget",IF($E189&gt;$D189,"Committed over budget",IF($F189=0,"Nothing spent yet","Within budget")))))</f>
        <v/>
      </c>
      <c r="J189" s="8" t="n"/>
    </row>
    <row r="190">
      <c r="A190" s="8" t="n"/>
      <c r="B190" s="8" t="n"/>
      <c r="C190" s="8" t="n"/>
      <c r="D190" s="18" t="n"/>
      <c r="E190" s="18" t="n"/>
      <c r="F190" s="18" t="n"/>
      <c r="G190" s="19">
        <f>IF($A190="","",$F190-$D190)</f>
        <v/>
      </c>
      <c r="H190" s="20">
        <f>IF($A190="","",IFERROR($G190/$D190,0))</f>
        <v/>
      </c>
      <c r="I190" s="14">
        <f>IF($A190="","",IF($D190="","No planned figure",IF($F190&gt;$D190,"Over budget",IF($E190&gt;$D190,"Committed over budget",IF($F190=0,"Nothing spent yet","Within budget")))))</f>
        <v/>
      </c>
      <c r="J190" s="8" t="n"/>
    </row>
    <row r="191">
      <c r="A191" s="8" t="n"/>
      <c r="B191" s="8" t="n"/>
      <c r="C191" s="8" t="n"/>
      <c r="D191" s="18" t="n"/>
      <c r="E191" s="18" t="n"/>
      <c r="F191" s="18" t="n"/>
      <c r="G191" s="19">
        <f>IF($A191="","",$F191-$D191)</f>
        <v/>
      </c>
      <c r="H191" s="20">
        <f>IF($A191="","",IFERROR($G191/$D191,0))</f>
        <v/>
      </c>
      <c r="I191" s="14">
        <f>IF($A191="","",IF($D191="","No planned figure",IF($F191&gt;$D191,"Over budget",IF($E191&gt;$D191,"Committed over budget",IF($F191=0,"Nothing spent yet","Within budget")))))</f>
        <v/>
      </c>
      <c r="J191" s="8" t="n"/>
    </row>
    <row r="192">
      <c r="A192" s="8" t="n"/>
      <c r="B192" s="8" t="n"/>
      <c r="C192" s="8" t="n"/>
      <c r="D192" s="18" t="n"/>
      <c r="E192" s="18" t="n"/>
      <c r="F192" s="18" t="n"/>
      <c r="G192" s="19">
        <f>IF($A192="","",$F192-$D192)</f>
        <v/>
      </c>
      <c r="H192" s="20">
        <f>IF($A192="","",IFERROR($G192/$D192,0))</f>
        <v/>
      </c>
      <c r="I192" s="14">
        <f>IF($A192="","",IF($D192="","No planned figure",IF($F192&gt;$D192,"Over budget",IF($E192&gt;$D192,"Committed over budget",IF($F192=0,"Nothing spent yet","Within budget")))))</f>
        <v/>
      </c>
      <c r="J192" s="8" t="n"/>
    </row>
    <row r="193">
      <c r="A193" s="8" t="n"/>
      <c r="B193" s="8" t="n"/>
      <c r="C193" s="8" t="n"/>
      <c r="D193" s="18" t="n"/>
      <c r="E193" s="18" t="n"/>
      <c r="F193" s="18" t="n"/>
      <c r="G193" s="19">
        <f>IF($A193="","",$F193-$D193)</f>
        <v/>
      </c>
      <c r="H193" s="20">
        <f>IF($A193="","",IFERROR($G193/$D193,0))</f>
        <v/>
      </c>
      <c r="I193" s="14">
        <f>IF($A193="","",IF($D193="","No planned figure",IF($F193&gt;$D193,"Over budget",IF($E193&gt;$D193,"Committed over budget",IF($F193=0,"Nothing spent yet","Within budget")))))</f>
        <v/>
      </c>
      <c r="J193" s="8" t="n"/>
    </row>
    <row r="194">
      <c r="A194" s="8" t="n"/>
      <c r="B194" s="8" t="n"/>
      <c r="C194" s="8" t="n"/>
      <c r="D194" s="18" t="n"/>
      <c r="E194" s="18" t="n"/>
      <c r="F194" s="18" t="n"/>
      <c r="G194" s="19">
        <f>IF($A194="","",$F194-$D194)</f>
        <v/>
      </c>
      <c r="H194" s="20">
        <f>IF($A194="","",IFERROR($G194/$D194,0))</f>
        <v/>
      </c>
      <c r="I194" s="14">
        <f>IF($A194="","",IF($D194="","No planned figure",IF($F194&gt;$D194,"Over budget",IF($E194&gt;$D194,"Committed over budget",IF($F194=0,"Nothing spent yet","Within budget")))))</f>
        <v/>
      </c>
      <c r="J194" s="8" t="n"/>
    </row>
    <row r="195">
      <c r="A195" s="8" t="n"/>
      <c r="B195" s="8" t="n"/>
      <c r="C195" s="8" t="n"/>
      <c r="D195" s="18" t="n"/>
      <c r="E195" s="18" t="n"/>
      <c r="F195" s="18" t="n"/>
      <c r="G195" s="19">
        <f>IF($A195="","",$F195-$D195)</f>
        <v/>
      </c>
      <c r="H195" s="20">
        <f>IF($A195="","",IFERROR($G195/$D195,0))</f>
        <v/>
      </c>
      <c r="I195" s="14">
        <f>IF($A195="","",IF($D195="","No planned figure",IF($F195&gt;$D195,"Over budget",IF($E195&gt;$D195,"Committed over budget",IF($F195=0,"Nothing spent yet","Within budget")))))</f>
        <v/>
      </c>
      <c r="J195" s="8" t="n"/>
    </row>
    <row r="196">
      <c r="A196" s="8" t="n"/>
      <c r="B196" s="8" t="n"/>
      <c r="C196" s="8" t="n"/>
      <c r="D196" s="18" t="n"/>
      <c r="E196" s="18" t="n"/>
      <c r="F196" s="18" t="n"/>
      <c r="G196" s="19">
        <f>IF($A196="","",$F196-$D196)</f>
        <v/>
      </c>
      <c r="H196" s="20">
        <f>IF($A196="","",IFERROR($G196/$D196,0))</f>
        <v/>
      </c>
      <c r="I196" s="14">
        <f>IF($A196="","",IF($D196="","No planned figure",IF($F196&gt;$D196,"Over budget",IF($E196&gt;$D196,"Committed over budget",IF($F196=0,"Nothing spent yet","Within budget")))))</f>
        <v/>
      </c>
      <c r="J196" s="8" t="n"/>
    </row>
    <row r="197">
      <c r="A197" s="8" t="n"/>
      <c r="B197" s="8" t="n"/>
      <c r="C197" s="8" t="n"/>
      <c r="D197" s="18" t="n"/>
      <c r="E197" s="18" t="n"/>
      <c r="F197" s="18" t="n"/>
      <c r="G197" s="19">
        <f>IF($A197="","",$F197-$D197)</f>
        <v/>
      </c>
      <c r="H197" s="20">
        <f>IF($A197="","",IFERROR($G197/$D197,0))</f>
        <v/>
      </c>
      <c r="I197" s="14">
        <f>IF($A197="","",IF($D197="","No planned figure",IF($F197&gt;$D197,"Over budget",IF($E197&gt;$D197,"Committed over budget",IF($F197=0,"Nothing spent yet","Within budget")))))</f>
        <v/>
      </c>
      <c r="J197" s="8" t="n"/>
    </row>
    <row r="198">
      <c r="A198" s="8" t="n"/>
      <c r="B198" s="8" t="n"/>
      <c r="C198" s="8" t="n"/>
      <c r="D198" s="18" t="n"/>
      <c r="E198" s="18" t="n"/>
      <c r="F198" s="18" t="n"/>
      <c r="G198" s="19">
        <f>IF($A198="","",$F198-$D198)</f>
        <v/>
      </c>
      <c r="H198" s="20">
        <f>IF($A198="","",IFERROR($G198/$D198,0))</f>
        <v/>
      </c>
      <c r="I198" s="14">
        <f>IF($A198="","",IF($D198="","No planned figure",IF($F198&gt;$D198,"Over budget",IF($E198&gt;$D198,"Committed over budget",IF($F198=0,"Nothing spent yet","Within budget")))))</f>
        <v/>
      </c>
      <c r="J198" s="8" t="n"/>
    </row>
    <row r="199">
      <c r="A199" s="8" t="n"/>
      <c r="B199" s="8" t="n"/>
      <c r="C199" s="8" t="n"/>
      <c r="D199" s="18" t="n"/>
      <c r="E199" s="18" t="n"/>
      <c r="F199" s="18" t="n"/>
      <c r="G199" s="19">
        <f>IF($A199="","",$F199-$D199)</f>
        <v/>
      </c>
      <c r="H199" s="20">
        <f>IF($A199="","",IFERROR($G199/$D199,0))</f>
        <v/>
      </c>
      <c r="I199" s="14">
        <f>IF($A199="","",IF($D199="","No planned figure",IF($F199&gt;$D199,"Over budget",IF($E199&gt;$D199,"Committed over budget",IF($F199=0,"Nothing spent yet","Within budget")))))</f>
        <v/>
      </c>
      <c r="J199" s="8" t="n"/>
    </row>
    <row r="200">
      <c r="A200" s="8" t="n"/>
      <c r="B200" s="8" t="n"/>
      <c r="C200" s="8" t="n"/>
      <c r="D200" s="18" t="n"/>
      <c r="E200" s="18" t="n"/>
      <c r="F200" s="18" t="n"/>
      <c r="G200" s="19">
        <f>IF($A200="","",$F200-$D200)</f>
        <v/>
      </c>
      <c r="H200" s="20">
        <f>IF($A200="","",IFERROR($G200/$D200,0))</f>
        <v/>
      </c>
      <c r="I200" s="14">
        <f>IF($A200="","",IF($D200="","No planned figure",IF($F200&gt;$D200,"Over budget",IF($E200&gt;$D200,"Committed over budget",IF($F200=0,"Nothing spent yet","Within budget")))))</f>
        <v/>
      </c>
      <c r="J200" s="8" t="n"/>
    </row>
    <row r="201">
      <c r="A201" s="8" t="n"/>
      <c r="B201" s="8" t="n"/>
      <c r="C201" s="8" t="n"/>
      <c r="D201" s="18" t="n"/>
      <c r="E201" s="18" t="n"/>
      <c r="F201" s="18" t="n"/>
      <c r="G201" s="19">
        <f>IF($A201="","",$F201-$D201)</f>
        <v/>
      </c>
      <c r="H201" s="20">
        <f>IF($A201="","",IFERROR($G201/$D201,0))</f>
        <v/>
      </c>
      <c r="I201" s="14">
        <f>IF($A201="","",IF($D201="","No planned figure",IF($F201&gt;$D201,"Over budget",IF($E201&gt;$D201,"Committed over budget",IF($F201=0,"Nothing spent yet","Within budget")))))</f>
        <v/>
      </c>
      <c r="J201" s="8" t="n"/>
    </row>
    <row r="202">
      <c r="A202" s="8" t="n"/>
      <c r="B202" s="8" t="n"/>
      <c r="C202" s="8" t="n"/>
      <c r="D202" s="18" t="n"/>
      <c r="E202" s="18" t="n"/>
      <c r="F202" s="18" t="n"/>
      <c r="G202" s="19">
        <f>IF($A202="","",$F202-$D202)</f>
        <v/>
      </c>
      <c r="H202" s="20">
        <f>IF($A202="","",IFERROR($G202/$D202,0))</f>
        <v/>
      </c>
      <c r="I202" s="14">
        <f>IF($A202="","",IF($D202="","No planned figure",IF($F202&gt;$D202,"Over budget",IF($E202&gt;$D202,"Committed over budget",IF($F202=0,"Nothing spent yet","Within budget")))))</f>
        <v/>
      </c>
      <c r="J202" s="8" t="n"/>
    </row>
    <row r="203">
      <c r="A203" s="8" t="n"/>
      <c r="B203" s="8" t="n"/>
      <c r="C203" s="8" t="n"/>
      <c r="D203" s="18" t="n"/>
      <c r="E203" s="18" t="n"/>
      <c r="F203" s="18" t="n"/>
      <c r="G203" s="19">
        <f>IF($A203="","",$F203-$D203)</f>
        <v/>
      </c>
      <c r="H203" s="20">
        <f>IF($A203="","",IFERROR($G203/$D203,0))</f>
        <v/>
      </c>
      <c r="I203" s="14">
        <f>IF($A203="","",IF($D203="","No planned figure",IF($F203&gt;$D203,"Over budget",IF($E203&gt;$D203,"Committed over budget",IF($F203=0,"Nothing spent yet","Within budget")))))</f>
        <v/>
      </c>
      <c r="J203" s="8" t="n"/>
    </row>
    <row r="204">
      <c r="A204" s="8" t="n"/>
      <c r="B204" s="8" t="n"/>
      <c r="C204" s="8" t="n"/>
      <c r="D204" s="18" t="n"/>
      <c r="E204" s="18" t="n"/>
      <c r="F204" s="18" t="n"/>
      <c r="G204" s="19">
        <f>IF($A204="","",$F204-$D204)</f>
        <v/>
      </c>
      <c r="H204" s="20">
        <f>IF($A204="","",IFERROR($G204/$D204,0))</f>
        <v/>
      </c>
      <c r="I204" s="14">
        <f>IF($A204="","",IF($D204="","No planned figure",IF($F204&gt;$D204,"Over budget",IF($E204&gt;$D204,"Committed over budget",IF($F204=0,"Nothing spent yet","Within budget")))))</f>
        <v/>
      </c>
      <c r="J204" s="8" t="n"/>
    </row>
  </sheetData>
  <conditionalFormatting sqref="I5:I204">
    <cfRule type="cellIs" priority="1" operator="equal" dxfId="0">
      <formula>"Over budget"</formula>
    </cfRule>
  </conditionalFormatting>
  <dataValidations count="1">
    <dataValidation sqref="A5:A204" showDropDown="0" showInputMessage="0" showErrorMessage="0" allowBlank="1" promptTitle="Category" prompt="Keep it identical to the Tasks tab list, or the roll-up misses lines." type="list">
      <formula1>"Venue,Catering,AV &amp; production,Speakers,Marketing,Print,Travel,Staffing,Insurance,Contingency"</formula1>
    </dataValidation>
  </dataValidation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R204"/>
  <sheetViews>
    <sheetView workbookViewId="0">
      <pane ySplit="4" topLeftCell="A5" activePane="bottomLeft" state="frozen"/>
      <selection pane="bottomLeft" activeCell="A1" sqref="A1"/>
    </sheetView>
  </sheetViews>
  <sheetFormatPr baseColWidth="8" defaultRowHeight="15"/>
  <cols>
    <col width="24" customWidth="1" min="1" max="1"/>
    <col width="17" customWidth="1" min="2" max="2"/>
    <col width="18" customWidth="1" min="3" max="3"/>
    <col width="28" customWidth="1" min="4" max="4"/>
    <col width="16" customWidth="1" min="5" max="5"/>
    <col width="14" customWidth="1" min="6" max="6"/>
    <col width="13" customWidth="1" min="7" max="7"/>
    <col width="13" customWidth="1" min="8" max="8"/>
    <col width="15" customWidth="1" min="9" max="9"/>
    <col width="16" customWidth="1" min="10" max="10"/>
    <col width="14" customWidth="1" min="11" max="11"/>
    <col width="14" customWidth="1" min="12" max="12"/>
    <col width="24" customWidth="1" min="13" max="13"/>
    <col width="15" customWidth="1" min="14" max="14"/>
    <col width="40" customWidth="1" min="15" max="15"/>
    <col width="30" customWidth="1" min="17" max="17"/>
    <col width="14" customWidth="1" min="18" max="18"/>
  </cols>
  <sheetData>
    <row r="1">
      <c r="A1" s="1" t="inlineStr">
        <is>
          <t>Suppliers</t>
        </is>
      </c>
    </row>
    <row r="2">
      <c r="A2" s="2" t="inlineStr">
        <is>
          <t>Vendors, contacts and contract deadlines. Type A-G, I, L and O. The lead time from the event, the countdown and the flag are calculated.</t>
        </is>
      </c>
    </row>
    <row r="4">
      <c r="A4" s="7" t="inlineStr">
        <is>
          <t>Supplier</t>
        </is>
      </c>
      <c r="B4" s="7" t="inlineStr">
        <is>
          <t>Category</t>
        </is>
      </c>
      <c r="C4" s="7" t="inlineStr">
        <is>
          <t>Contact</t>
        </is>
      </c>
      <c r="D4" s="7" t="inlineStr">
        <is>
          <t>Email</t>
        </is>
      </c>
      <c r="E4" s="7" t="inlineStr">
        <is>
          <t>Phone</t>
        </is>
      </c>
      <c r="F4" s="7" t="inlineStr">
        <is>
          <t>Contract value</t>
        </is>
      </c>
      <c r="G4" s="7" t="inlineStr">
        <is>
          <t>Deposit paid</t>
        </is>
      </c>
      <c r="H4" s="7" t="inlineStr">
        <is>
          <t>Balance due</t>
        </is>
      </c>
      <c r="I4" s="7" t="inlineStr">
        <is>
          <t>Contract deadline</t>
        </is>
      </c>
      <c r="J4" s="7" t="inlineStr">
        <is>
          <t>Lead from event (d)</t>
        </is>
      </c>
      <c r="K4" s="7" t="inlineStr">
        <is>
          <t>Days to deadline</t>
        </is>
      </c>
      <c r="L4" s="7" t="inlineStr">
        <is>
          <t>Status</t>
        </is>
      </c>
      <c r="M4" s="7" t="inlineStr">
        <is>
          <t>Flag</t>
        </is>
      </c>
      <c r="N4" s="7" t="inlineStr">
        <is>
          <t>Booked on Budget</t>
        </is>
      </c>
      <c r="O4" s="7" t="inlineStr">
        <is>
          <t>Notes</t>
        </is>
      </c>
      <c r="Q4" s="7" t="inlineStr">
        <is>
          <t>Suppliers</t>
        </is>
      </c>
      <c r="R4" s="7" t="inlineStr">
        <is>
          <t>Value</t>
        </is>
      </c>
    </row>
    <row r="5">
      <c r="A5" s="8" t="inlineStr">
        <is>
          <t>Northgate Hall</t>
        </is>
      </c>
      <c r="B5" s="8" t="inlineStr">
        <is>
          <t>Venue</t>
        </is>
      </c>
      <c r="C5" s="8" t="inlineStr">
        <is>
          <t>R. Aiken</t>
        </is>
      </c>
      <c r="D5" s="8" t="inlineStr">
        <is>
          <t>events@northgatehall.example</t>
        </is>
      </c>
      <c r="E5" s="8" t="inlineStr">
        <is>
          <t>020 7946 0101</t>
        </is>
      </c>
      <c r="F5" s="18" t="n">
        <v>11300</v>
      </c>
      <c r="G5" s="18" t="n">
        <v>3390</v>
      </c>
      <c r="H5" s="19">
        <f>IF($A5="","",IF($F5="","",$F5-$G5))</f>
        <v/>
      </c>
      <c r="I5" s="6" t="n">
        <v>46185</v>
      </c>
      <c r="J5" s="12">
        <f>IF(OR($A5="",$I5=""),"",EventDate-$I5)</f>
        <v/>
      </c>
      <c r="K5" s="12">
        <f>IF(OR($A5="",$I5=""),"",$I5-TODAY())</f>
        <v/>
      </c>
      <c r="L5" s="8" t="inlineStr">
        <is>
          <t>Contracted</t>
        </is>
      </c>
      <c r="M5" s="13">
        <f>IF($A5="","",IF($I5="","No deadline set",IF($L5="Confirmed","",IF($I5&lt;TODAY(),"DEADLINE PASSED",IF($I5-TODAY()&lt;=14,"Decide now","")))))</f>
        <v/>
      </c>
      <c r="N5" s="19">
        <f>IF($A5="","",SUMIFS(Budget!$F$5:$F$204,Budget!$C$5:$C$204,$A5))</f>
        <v/>
      </c>
      <c r="O5" s="8" t="inlineStr">
        <is>
          <t>Cancellation charges from 60 days out — the reason this one is critical.</t>
        </is>
      </c>
      <c r="Q5" s="15" t="inlineStr">
        <is>
          <t>Suppliers listed</t>
        </is>
      </c>
      <c r="R5" s="16">
        <f>COUNTIFS(Suppliers!$A$5:$A$204,"&lt;&gt;")</f>
        <v/>
      </c>
    </row>
    <row r="6">
      <c r="A6" s="8" t="inlineStr">
        <is>
          <t>Bellhouse Catering</t>
        </is>
      </c>
      <c r="B6" s="8" t="inlineStr">
        <is>
          <t>Catering</t>
        </is>
      </c>
      <c r="C6" s="8" t="inlineStr">
        <is>
          <t>D. Bell</t>
        </is>
      </c>
      <c r="D6" s="8" t="inlineStr">
        <is>
          <t>hello@bellhouse.example</t>
        </is>
      </c>
      <c r="E6" s="8" t="inlineStr">
        <is>
          <t>020 7946 0142</t>
        </is>
      </c>
      <c r="F6" s="18" t="n">
        <v>12900</v>
      </c>
      <c r="G6" s="18" t="n">
        <v>2580</v>
      </c>
      <c r="H6" s="19">
        <f>IF($A6="","",IF($F6="","",$F6-$G6))</f>
        <v/>
      </c>
      <c r="I6" s="6" t="n">
        <v>46268</v>
      </c>
      <c r="J6" s="12">
        <f>IF(OR($A6="",$I6=""),"",EventDate-$I6)</f>
        <v/>
      </c>
      <c r="K6" s="12">
        <f>IF(OR($A6="",$I6=""),"",$I6-TODAY())</f>
        <v/>
      </c>
      <c r="L6" s="8" t="inlineStr">
        <is>
          <t>Contracted</t>
        </is>
      </c>
      <c r="M6" s="13">
        <f>IF($A6="","",IF($I6="","No deadline set",IF($L6="Confirmed","",IF($I6&lt;TODAY(),"DEADLINE PASSED",IF($I6-TODAY()&lt;=14,"Decide now","")))))</f>
        <v/>
      </c>
      <c r="N6" s="19">
        <f>IF($A6="","",SUMIFS(Budget!$F$5:$F$204,Budget!$C$5:$C$204,$A6))</f>
        <v/>
      </c>
      <c r="O6" s="8" t="inlineStr">
        <is>
          <t>Final numbers 7 days before. The guarantee is what gets invoiced, not the turnout.</t>
        </is>
      </c>
      <c r="Q6" s="15" t="inlineStr">
        <is>
          <t>Contracted or confirmed</t>
        </is>
      </c>
      <c r="R6" s="16">
        <f>COUNTIFS(Suppliers!$L$5:$L$204,"Contracted")+COUNTIFS(Suppliers!$L$5:$L$204,"Confirmed")</f>
        <v/>
      </c>
    </row>
    <row r="7">
      <c r="A7" s="8" t="inlineStr">
        <is>
          <t>Stagecraft AV</t>
        </is>
      </c>
      <c r="B7" s="8" t="inlineStr">
        <is>
          <t>AV &amp; production</t>
        </is>
      </c>
      <c r="C7" s="8" t="inlineStr">
        <is>
          <t>P. Osei</t>
        </is>
      </c>
      <c r="D7" s="8" t="inlineStr">
        <is>
          <t>bookings@stagecraft.example</t>
        </is>
      </c>
      <c r="E7" s="8" t="inlineStr">
        <is>
          <t>020 7946 0177</t>
        </is>
      </c>
      <c r="F7" s="18" t="n">
        <v>7400</v>
      </c>
      <c r="G7" s="18" t="n">
        <v>3700</v>
      </c>
      <c r="H7" s="19">
        <f>IF($A7="","",IF($F7="","",$F7-$G7))</f>
        <v/>
      </c>
      <c r="I7" s="6" t="n">
        <v>46247</v>
      </c>
      <c r="J7" s="12">
        <f>IF(OR($A7="",$I7=""),"",EventDate-$I7)</f>
        <v/>
      </c>
      <c r="K7" s="12">
        <f>IF(OR($A7="",$I7=""),"",$I7-TODAY())</f>
        <v/>
      </c>
      <c r="L7" s="8" t="inlineStr">
        <is>
          <t>Contracted</t>
        </is>
      </c>
      <c r="M7" s="13">
        <f>IF($A7="","",IF($I7="","No deadline set",IF($L7="Confirmed","",IF($I7&lt;TODAY(),"DEADLINE PASSED",IF($I7-TODAY()&lt;=14,"Decide now","")))))</f>
        <v/>
      </c>
      <c r="N7" s="19">
        <f>IF($A7="","",SUMIFS(Budget!$F$5:$F$204,Budget!$C$5:$C$204,$A7))</f>
        <v/>
      </c>
      <c r="O7" s="8" t="inlineStr">
        <is>
          <t>Rig the evening before; needs venue access from 18:00.</t>
        </is>
      </c>
      <c r="Q7" s="15" t="inlineStr">
        <is>
          <t>Still only quoted or shortlisted</t>
        </is>
      </c>
      <c r="R7" s="16">
        <f>COUNTIFS(Suppliers!$L$5:$L$204,"Quoted")+COUNTIFS(Suppliers!$L$5:$L$204,"Shortlisted")+COUNTIFS(Suppliers!$L$5:$L$204,"Enquiry")</f>
        <v/>
      </c>
    </row>
    <row r="8">
      <c r="A8" s="8" t="inlineStr">
        <is>
          <t>Quickprint Ltd</t>
        </is>
      </c>
      <c r="B8" s="8" t="inlineStr">
        <is>
          <t>Print</t>
        </is>
      </c>
      <c r="C8" s="8" t="inlineStr">
        <is>
          <t>S. Mott</t>
        </is>
      </c>
      <c r="D8" s="8" t="inlineStr">
        <is>
          <t>studio@quickprint.example</t>
        </is>
      </c>
      <c r="E8" s="8" t="inlineStr">
        <is>
          <t>020 7946 0190</t>
        </is>
      </c>
      <c r="F8" s="18" t="n">
        <v>1600</v>
      </c>
      <c r="G8" s="18" t="n">
        <v>0</v>
      </c>
      <c r="H8" s="19">
        <f>IF($A8="","",IF($F8="","",$F8-$G8))</f>
        <v/>
      </c>
      <c r="I8" s="6" t="n">
        <v>46272</v>
      </c>
      <c r="J8" s="12">
        <f>IF(OR($A8="",$I8=""),"",EventDate-$I8)</f>
        <v/>
      </c>
      <c r="K8" s="12">
        <f>IF(OR($A8="",$I8=""),"",$I8-TODAY())</f>
        <v/>
      </c>
      <c r="L8" s="8" t="inlineStr">
        <is>
          <t>Shortlisted</t>
        </is>
      </c>
      <c r="M8" s="13">
        <f>IF($A8="","",IF($I8="","No deadline set",IF($L8="Confirmed","",IF($I8&lt;TODAY(),"DEADLINE PASSED",IF($I8-TODAY()&lt;=14,"Decide now","")))))</f>
        <v/>
      </c>
      <c r="N8" s="19">
        <f>IF($A8="","",SUMIFS(Budget!$F$5:$F$204,Budget!$C$5:$C$204,$A8))</f>
        <v/>
      </c>
      <c r="O8" s="8" t="inlineStr">
        <is>
          <t>Three working days from artwork approval.</t>
        </is>
      </c>
      <c r="Q8" s="15" t="inlineStr">
        <is>
          <t>Total contract value</t>
        </is>
      </c>
      <c r="R8" s="23">
        <f>SUM(Suppliers!$F$5:$F$204)</f>
        <v/>
      </c>
    </row>
    <row r="9">
      <c r="A9" s="8" t="n"/>
      <c r="B9" s="8" t="n"/>
      <c r="C9" s="8" t="n"/>
      <c r="D9" s="8" t="n"/>
      <c r="E9" s="8" t="n"/>
      <c r="F9" s="18" t="n"/>
      <c r="G9" s="18" t="n"/>
      <c r="H9" s="19">
        <f>IF($A9="","",IF($F9="","",$F9-$G9))</f>
        <v/>
      </c>
      <c r="I9" s="6" t="n"/>
      <c r="J9" s="12">
        <f>IF(OR($A9="",$I9=""),"",EventDate-$I9)</f>
        <v/>
      </c>
      <c r="K9" s="12">
        <f>IF(OR($A9="",$I9=""),"",$I9-TODAY())</f>
        <v/>
      </c>
      <c r="L9" s="8" t="n"/>
      <c r="M9" s="13">
        <f>IF($A9="","",IF($I9="","No deadline set",IF($L9="Confirmed","",IF($I9&lt;TODAY(),"DEADLINE PASSED",IF($I9-TODAY()&lt;=14,"Decide now","")))))</f>
        <v/>
      </c>
      <c r="N9" s="19">
        <f>IF($A9="","",SUMIFS(Budget!$F$5:$F$204,Budget!$C$5:$C$204,$A9))</f>
        <v/>
      </c>
      <c r="O9" s="8" t="n"/>
      <c r="Q9" s="15" t="inlineStr">
        <is>
          <t>Deposits paid</t>
        </is>
      </c>
      <c r="R9" s="23">
        <f>SUM(Suppliers!$G$5:$G$204)</f>
        <v/>
      </c>
    </row>
    <row r="10">
      <c r="A10" s="8" t="n"/>
      <c r="B10" s="8" t="n"/>
      <c r="C10" s="8" t="n"/>
      <c r="D10" s="8" t="n"/>
      <c r="E10" s="8" t="n"/>
      <c r="F10" s="18" t="n"/>
      <c r="G10" s="18" t="n"/>
      <c r="H10" s="19">
        <f>IF($A10="","",IF($F10="","",$F10-$G10))</f>
        <v/>
      </c>
      <c r="I10" s="6" t="n"/>
      <c r="J10" s="12">
        <f>IF(OR($A10="",$I10=""),"",EventDate-$I10)</f>
        <v/>
      </c>
      <c r="K10" s="12">
        <f>IF(OR($A10="",$I10=""),"",$I10-TODAY())</f>
        <v/>
      </c>
      <c r="L10" s="8" t="n"/>
      <c r="M10" s="13">
        <f>IF($A10="","",IF($I10="","No deadline set",IF($L10="Confirmed","",IF($I10&lt;TODAY(),"DEADLINE PASSED",IF($I10-TODAY()&lt;=14,"Decide now","")))))</f>
        <v/>
      </c>
      <c r="N10" s="19">
        <f>IF($A10="","",SUMIFS(Budget!$F$5:$F$204,Budget!$C$5:$C$204,$A10))</f>
        <v/>
      </c>
      <c r="O10" s="8" t="n"/>
      <c r="Q10" s="15" t="inlineStr">
        <is>
          <t>Balance still to pay</t>
        </is>
      </c>
      <c r="R10" s="23">
        <f>SUM(Suppliers!$H$5:$H$204)</f>
        <v/>
      </c>
    </row>
    <row r="11">
      <c r="A11" s="8" t="n"/>
      <c r="B11" s="8" t="n"/>
      <c r="C11" s="8" t="n"/>
      <c r="D11" s="8" t="n"/>
      <c r="E11" s="8" t="n"/>
      <c r="F11" s="18" t="n"/>
      <c r="G11" s="18" t="n"/>
      <c r="H11" s="19">
        <f>IF($A11="","",IF($F11="","",$F11-$G11))</f>
        <v/>
      </c>
      <c r="I11" s="6" t="n"/>
      <c r="J11" s="12">
        <f>IF(OR($A11="",$I11=""),"",EventDate-$I11)</f>
        <v/>
      </c>
      <c r="K11" s="12">
        <f>IF(OR($A11="",$I11=""),"",$I11-TODAY())</f>
        <v/>
      </c>
      <c r="L11" s="8" t="n"/>
      <c r="M11" s="13">
        <f>IF($A11="","",IF($I11="","No deadline set",IF($L11="Confirmed","",IF($I11&lt;TODAY(),"DEADLINE PASSED",IF($I11-TODAY()&lt;=14,"Decide now","")))))</f>
        <v/>
      </c>
      <c r="N11" s="19">
        <f>IF($A11="","",SUMIFS(Budget!$F$5:$F$204,Budget!$C$5:$C$204,$A11))</f>
        <v/>
      </c>
      <c r="O11" s="8" t="n"/>
      <c r="Q11" s="15" t="inlineStr">
        <is>
          <t>Deadline inside 14 days</t>
        </is>
      </c>
      <c r="R11" s="16">
        <f>COUNTIFS(Suppliers!$I$5:$I$204,"&gt;="&amp;TODAY(),Suppliers!$I$5:$I$204,"&lt;="&amp;(TODAY()+14))</f>
        <v/>
      </c>
    </row>
    <row r="12">
      <c r="A12" s="8" t="n"/>
      <c r="B12" s="8" t="n"/>
      <c r="C12" s="8" t="n"/>
      <c r="D12" s="8" t="n"/>
      <c r="E12" s="8" t="n"/>
      <c r="F12" s="18" t="n"/>
      <c r="G12" s="18" t="n"/>
      <c r="H12" s="19">
        <f>IF($A12="","",IF($F12="","",$F12-$G12))</f>
        <v/>
      </c>
      <c r="I12" s="6" t="n"/>
      <c r="J12" s="12">
        <f>IF(OR($A12="",$I12=""),"",EventDate-$I12)</f>
        <v/>
      </c>
      <c r="K12" s="12">
        <f>IF(OR($A12="",$I12=""),"",$I12-TODAY())</f>
        <v/>
      </c>
      <c r="L12" s="8" t="n"/>
      <c r="M12" s="13">
        <f>IF($A12="","",IF($I12="","No deadline set",IF($L12="Confirmed","",IF($I12&lt;TODAY(),"DEADLINE PASSED",IF($I12-TODAY()&lt;=14,"Decide now","")))))</f>
        <v/>
      </c>
      <c r="N12" s="19">
        <f>IF($A12="","",SUMIFS(Budget!$F$5:$F$204,Budget!$C$5:$C$204,$A12))</f>
        <v/>
      </c>
      <c r="O12" s="8" t="n"/>
      <c r="Q12" s="15" t="inlineStr">
        <is>
          <t>Deadlines already passed</t>
        </is>
      </c>
      <c r="R12" s="16">
        <f>COUNTIFS(Suppliers!$I$5:$I$204,"&lt;"&amp;TODAY(),Suppliers!$I$5:$I$204,"&lt;&gt;")</f>
        <v/>
      </c>
    </row>
    <row r="13">
      <c r="A13" s="8" t="n"/>
      <c r="B13" s="8" t="n"/>
      <c r="C13" s="8" t="n"/>
      <c r="D13" s="8" t="n"/>
      <c r="E13" s="8" t="n"/>
      <c r="F13" s="18" t="n"/>
      <c r="G13" s="18" t="n"/>
      <c r="H13" s="19">
        <f>IF($A13="","",IF($F13="","",$F13-$G13))</f>
        <v/>
      </c>
      <c r="I13" s="6" t="n"/>
      <c r="J13" s="12">
        <f>IF(OR($A13="",$I13=""),"",EventDate-$I13)</f>
        <v/>
      </c>
      <c r="K13" s="12">
        <f>IF(OR($A13="",$I13=""),"",$I13-TODAY())</f>
        <v/>
      </c>
      <c r="L13" s="8" t="n"/>
      <c r="M13" s="13">
        <f>IF($A13="","",IF($I13="","No deadline set",IF($L13="Confirmed","",IF($I13&lt;TODAY(),"DEADLINE PASSED",IF($I13-TODAY()&lt;=14,"Decide now","")))))</f>
        <v/>
      </c>
      <c r="N13" s="19">
        <f>IF($A13="","",SUMIFS(Budget!$F$5:$F$204,Budget!$C$5:$C$204,$A13))</f>
        <v/>
      </c>
      <c r="O13" s="8" t="n"/>
      <c r="Q13" s="15" t="inlineStr">
        <is>
          <t>Earliest deadline</t>
        </is>
      </c>
      <c r="R13" s="10">
        <f>IFERROR(MIN(Suppliers!$I$5:$I$204),"")</f>
        <v/>
      </c>
    </row>
    <row r="14">
      <c r="A14" s="8" t="n"/>
      <c r="B14" s="8" t="n"/>
      <c r="C14" s="8" t="n"/>
      <c r="D14" s="8" t="n"/>
      <c r="E14" s="8" t="n"/>
      <c r="F14" s="18" t="n"/>
      <c r="G14" s="18" t="n"/>
      <c r="H14" s="19">
        <f>IF($A14="","",IF($F14="","",$F14-$G14))</f>
        <v/>
      </c>
      <c r="I14" s="6" t="n"/>
      <c r="J14" s="12">
        <f>IF(OR($A14="",$I14=""),"",EventDate-$I14)</f>
        <v/>
      </c>
      <c r="K14" s="12">
        <f>IF(OR($A14="",$I14=""),"",$I14-TODAY())</f>
        <v/>
      </c>
      <c r="L14" s="8" t="n"/>
      <c r="M14" s="13">
        <f>IF($A14="","",IF($I14="","No deadline set",IF($L14="Confirmed","",IF($I14&lt;TODAY(),"DEADLINE PASSED",IF($I14-TODAY()&lt;=14,"Decide now","")))))</f>
        <v/>
      </c>
      <c r="N14" s="19">
        <f>IF($A14="","",SUMIFS(Budget!$F$5:$F$204,Budget!$C$5:$C$204,$A14))</f>
        <v/>
      </c>
      <c r="O14" s="8" t="n"/>
    </row>
    <row r="15">
      <c r="A15" s="8" t="n"/>
      <c r="B15" s="8" t="n"/>
      <c r="C15" s="8" t="n"/>
      <c r="D15" s="8" t="n"/>
      <c r="E15" s="8" t="n"/>
      <c r="F15" s="18" t="n"/>
      <c r="G15" s="18" t="n"/>
      <c r="H15" s="19">
        <f>IF($A15="","",IF($F15="","",$F15-$G15))</f>
        <v/>
      </c>
      <c r="I15" s="6" t="n"/>
      <c r="J15" s="12">
        <f>IF(OR($A15="",$I15=""),"",EventDate-$I15)</f>
        <v/>
      </c>
      <c r="K15" s="12">
        <f>IF(OR($A15="",$I15=""),"",$I15-TODAY())</f>
        <v/>
      </c>
      <c r="L15" s="8" t="n"/>
      <c r="M15" s="13">
        <f>IF($A15="","",IF($I15="","No deadline set",IF($L15="Confirmed","",IF($I15&lt;TODAY(),"DEADLINE PASSED",IF($I15-TODAY()&lt;=14,"Decide now","")))))</f>
        <v/>
      </c>
      <c r="N15" s="19">
        <f>IF($A15="","",SUMIFS(Budget!$F$5:$F$204,Budget!$C$5:$C$204,$A15))</f>
        <v/>
      </c>
      <c r="O15" s="8" t="n"/>
    </row>
    <row r="16">
      <c r="A16" s="8" t="n"/>
      <c r="B16" s="8" t="n"/>
      <c r="C16" s="8" t="n"/>
      <c r="D16" s="8" t="n"/>
      <c r="E16" s="8" t="n"/>
      <c r="F16" s="18" t="n"/>
      <c r="G16" s="18" t="n"/>
      <c r="H16" s="19">
        <f>IF($A16="","",IF($F16="","",$F16-$G16))</f>
        <v/>
      </c>
      <c r="I16" s="6" t="n"/>
      <c r="J16" s="12">
        <f>IF(OR($A16="",$I16=""),"",EventDate-$I16)</f>
        <v/>
      </c>
      <c r="K16" s="12">
        <f>IF(OR($A16="",$I16=""),"",$I16-TODAY())</f>
        <v/>
      </c>
      <c r="L16" s="8" t="n"/>
      <c r="M16" s="13">
        <f>IF($A16="","",IF($I16="","No deadline set",IF($L16="Confirmed","",IF($I16&lt;TODAY(),"DEADLINE PASSED",IF($I16-TODAY()&lt;=14,"Decide now","")))))</f>
        <v/>
      </c>
      <c r="N16" s="19">
        <f>IF($A16="","",SUMIFS(Budget!$F$5:$F$204,Budget!$C$5:$C$204,$A16))</f>
        <v/>
      </c>
      <c r="O16" s="8" t="n"/>
    </row>
    <row r="17">
      <c r="A17" s="8" t="n"/>
      <c r="B17" s="8" t="n"/>
      <c r="C17" s="8" t="n"/>
      <c r="D17" s="8" t="n"/>
      <c r="E17" s="8" t="n"/>
      <c r="F17" s="18" t="n"/>
      <c r="G17" s="18" t="n"/>
      <c r="H17" s="19">
        <f>IF($A17="","",IF($F17="","",$F17-$G17))</f>
        <v/>
      </c>
      <c r="I17" s="6" t="n"/>
      <c r="J17" s="12">
        <f>IF(OR($A17="",$I17=""),"",EventDate-$I17)</f>
        <v/>
      </c>
      <c r="K17" s="12">
        <f>IF(OR($A17="",$I17=""),"",$I17-TODAY())</f>
        <v/>
      </c>
      <c r="L17" s="8" t="n"/>
      <c r="M17" s="13">
        <f>IF($A17="","",IF($I17="","No deadline set",IF($L17="Confirmed","",IF($I17&lt;TODAY(),"DEADLINE PASSED",IF($I17-TODAY()&lt;=14,"Decide now","")))))</f>
        <v/>
      </c>
      <c r="N17" s="19">
        <f>IF($A17="","",SUMIFS(Budget!$F$5:$F$204,Budget!$C$5:$C$204,$A17))</f>
        <v/>
      </c>
      <c r="O17" s="8" t="n"/>
    </row>
    <row r="18">
      <c r="A18" s="8" t="n"/>
      <c r="B18" s="8" t="n"/>
      <c r="C18" s="8" t="n"/>
      <c r="D18" s="8" t="n"/>
      <c r="E18" s="8" t="n"/>
      <c r="F18" s="18" t="n"/>
      <c r="G18" s="18" t="n"/>
      <c r="H18" s="19">
        <f>IF($A18="","",IF($F18="","",$F18-$G18))</f>
        <v/>
      </c>
      <c r="I18" s="6" t="n"/>
      <c r="J18" s="12">
        <f>IF(OR($A18="",$I18=""),"",EventDate-$I18)</f>
        <v/>
      </c>
      <c r="K18" s="12">
        <f>IF(OR($A18="",$I18=""),"",$I18-TODAY())</f>
        <v/>
      </c>
      <c r="L18" s="8" t="n"/>
      <c r="M18" s="13">
        <f>IF($A18="","",IF($I18="","No deadline set",IF($L18="Confirmed","",IF($I18&lt;TODAY(),"DEADLINE PASSED",IF($I18-TODAY()&lt;=14,"Decide now","")))))</f>
        <v/>
      </c>
      <c r="N18" s="19">
        <f>IF($A18="","",SUMIFS(Budget!$F$5:$F$204,Budget!$C$5:$C$204,$A18))</f>
        <v/>
      </c>
      <c r="O18" s="8" t="n"/>
    </row>
    <row r="19">
      <c r="A19" s="8" t="n"/>
      <c r="B19" s="8" t="n"/>
      <c r="C19" s="8" t="n"/>
      <c r="D19" s="8" t="n"/>
      <c r="E19" s="8" t="n"/>
      <c r="F19" s="18" t="n"/>
      <c r="G19" s="18" t="n"/>
      <c r="H19" s="19">
        <f>IF($A19="","",IF($F19="","",$F19-$G19))</f>
        <v/>
      </c>
      <c r="I19" s="6" t="n"/>
      <c r="J19" s="12">
        <f>IF(OR($A19="",$I19=""),"",EventDate-$I19)</f>
        <v/>
      </c>
      <c r="K19" s="12">
        <f>IF(OR($A19="",$I19=""),"",$I19-TODAY())</f>
        <v/>
      </c>
      <c r="L19" s="8" t="n"/>
      <c r="M19" s="13">
        <f>IF($A19="","",IF($I19="","No deadline set",IF($L19="Confirmed","",IF($I19&lt;TODAY(),"DEADLINE PASSED",IF($I19-TODAY()&lt;=14,"Decide now","")))))</f>
        <v/>
      </c>
      <c r="N19" s="19">
        <f>IF($A19="","",SUMIFS(Budget!$F$5:$F$204,Budget!$C$5:$C$204,$A19))</f>
        <v/>
      </c>
      <c r="O19" s="8" t="n"/>
    </row>
    <row r="20">
      <c r="A20" s="8" t="n"/>
      <c r="B20" s="8" t="n"/>
      <c r="C20" s="8" t="n"/>
      <c r="D20" s="8" t="n"/>
      <c r="E20" s="8" t="n"/>
      <c r="F20" s="18" t="n"/>
      <c r="G20" s="18" t="n"/>
      <c r="H20" s="19">
        <f>IF($A20="","",IF($F20="","",$F20-$G20))</f>
        <v/>
      </c>
      <c r="I20" s="6" t="n"/>
      <c r="J20" s="12">
        <f>IF(OR($A20="",$I20=""),"",EventDate-$I20)</f>
        <v/>
      </c>
      <c r="K20" s="12">
        <f>IF(OR($A20="",$I20=""),"",$I20-TODAY())</f>
        <v/>
      </c>
      <c r="L20" s="8" t="n"/>
      <c r="M20" s="13">
        <f>IF($A20="","",IF($I20="","No deadline set",IF($L20="Confirmed","",IF($I20&lt;TODAY(),"DEADLINE PASSED",IF($I20-TODAY()&lt;=14,"Decide now","")))))</f>
        <v/>
      </c>
      <c r="N20" s="19">
        <f>IF($A20="","",SUMIFS(Budget!$F$5:$F$204,Budget!$C$5:$C$204,$A20))</f>
        <v/>
      </c>
      <c r="O20" s="8" t="n"/>
    </row>
    <row r="21">
      <c r="A21" s="8" t="n"/>
      <c r="B21" s="8" t="n"/>
      <c r="C21" s="8" t="n"/>
      <c r="D21" s="8" t="n"/>
      <c r="E21" s="8" t="n"/>
      <c r="F21" s="18" t="n"/>
      <c r="G21" s="18" t="n"/>
      <c r="H21" s="19">
        <f>IF($A21="","",IF($F21="","",$F21-$G21))</f>
        <v/>
      </c>
      <c r="I21" s="6" t="n"/>
      <c r="J21" s="12">
        <f>IF(OR($A21="",$I21=""),"",EventDate-$I21)</f>
        <v/>
      </c>
      <c r="K21" s="12">
        <f>IF(OR($A21="",$I21=""),"",$I21-TODAY())</f>
        <v/>
      </c>
      <c r="L21" s="8" t="n"/>
      <c r="M21" s="13">
        <f>IF($A21="","",IF($I21="","No deadline set",IF($L21="Confirmed","",IF($I21&lt;TODAY(),"DEADLINE PASSED",IF($I21-TODAY()&lt;=14,"Decide now","")))))</f>
        <v/>
      </c>
      <c r="N21" s="19">
        <f>IF($A21="","",SUMIFS(Budget!$F$5:$F$204,Budget!$C$5:$C$204,$A21))</f>
        <v/>
      </c>
      <c r="O21" s="8" t="n"/>
    </row>
    <row r="22">
      <c r="A22" s="8" t="n"/>
      <c r="B22" s="8" t="n"/>
      <c r="C22" s="8" t="n"/>
      <c r="D22" s="8" t="n"/>
      <c r="E22" s="8" t="n"/>
      <c r="F22" s="18" t="n"/>
      <c r="G22" s="18" t="n"/>
      <c r="H22" s="19">
        <f>IF($A22="","",IF($F22="","",$F22-$G22))</f>
        <v/>
      </c>
      <c r="I22" s="6" t="n"/>
      <c r="J22" s="12">
        <f>IF(OR($A22="",$I22=""),"",EventDate-$I22)</f>
        <v/>
      </c>
      <c r="K22" s="12">
        <f>IF(OR($A22="",$I22=""),"",$I22-TODAY())</f>
        <v/>
      </c>
      <c r="L22" s="8" t="n"/>
      <c r="M22" s="13">
        <f>IF($A22="","",IF($I22="","No deadline set",IF($L22="Confirmed","",IF($I22&lt;TODAY(),"DEADLINE PASSED",IF($I22-TODAY()&lt;=14,"Decide now","")))))</f>
        <v/>
      </c>
      <c r="N22" s="19">
        <f>IF($A22="","",SUMIFS(Budget!$F$5:$F$204,Budget!$C$5:$C$204,$A22))</f>
        <v/>
      </c>
      <c r="O22" s="8" t="n"/>
    </row>
    <row r="23">
      <c r="A23" s="8" t="n"/>
      <c r="B23" s="8" t="n"/>
      <c r="C23" s="8" t="n"/>
      <c r="D23" s="8" t="n"/>
      <c r="E23" s="8" t="n"/>
      <c r="F23" s="18" t="n"/>
      <c r="G23" s="18" t="n"/>
      <c r="H23" s="19">
        <f>IF($A23="","",IF($F23="","",$F23-$G23))</f>
        <v/>
      </c>
      <c r="I23" s="6" t="n"/>
      <c r="J23" s="12">
        <f>IF(OR($A23="",$I23=""),"",EventDate-$I23)</f>
        <v/>
      </c>
      <c r="K23" s="12">
        <f>IF(OR($A23="",$I23=""),"",$I23-TODAY())</f>
        <v/>
      </c>
      <c r="L23" s="8" t="n"/>
      <c r="M23" s="13">
        <f>IF($A23="","",IF($I23="","No deadline set",IF($L23="Confirmed","",IF($I23&lt;TODAY(),"DEADLINE PASSED",IF($I23-TODAY()&lt;=14,"Decide now","")))))</f>
        <v/>
      </c>
      <c r="N23" s="19">
        <f>IF($A23="","",SUMIFS(Budget!$F$5:$F$204,Budget!$C$5:$C$204,$A23))</f>
        <v/>
      </c>
      <c r="O23" s="8" t="n"/>
    </row>
    <row r="24">
      <c r="A24" s="8" t="n"/>
      <c r="B24" s="8" t="n"/>
      <c r="C24" s="8" t="n"/>
      <c r="D24" s="8" t="n"/>
      <c r="E24" s="8" t="n"/>
      <c r="F24" s="18" t="n"/>
      <c r="G24" s="18" t="n"/>
      <c r="H24" s="19">
        <f>IF($A24="","",IF($F24="","",$F24-$G24))</f>
        <v/>
      </c>
      <c r="I24" s="6" t="n"/>
      <c r="J24" s="12">
        <f>IF(OR($A24="",$I24=""),"",EventDate-$I24)</f>
        <v/>
      </c>
      <c r="K24" s="12">
        <f>IF(OR($A24="",$I24=""),"",$I24-TODAY())</f>
        <v/>
      </c>
      <c r="L24" s="8" t="n"/>
      <c r="M24" s="13">
        <f>IF($A24="","",IF($I24="","No deadline set",IF($L24="Confirmed","",IF($I24&lt;TODAY(),"DEADLINE PASSED",IF($I24-TODAY()&lt;=14,"Decide now","")))))</f>
        <v/>
      </c>
      <c r="N24" s="19">
        <f>IF($A24="","",SUMIFS(Budget!$F$5:$F$204,Budget!$C$5:$C$204,$A24))</f>
        <v/>
      </c>
      <c r="O24" s="8" t="n"/>
    </row>
    <row r="25">
      <c r="A25" s="8" t="n"/>
      <c r="B25" s="8" t="n"/>
      <c r="C25" s="8" t="n"/>
      <c r="D25" s="8" t="n"/>
      <c r="E25" s="8" t="n"/>
      <c r="F25" s="18" t="n"/>
      <c r="G25" s="18" t="n"/>
      <c r="H25" s="19">
        <f>IF($A25="","",IF($F25="","",$F25-$G25))</f>
        <v/>
      </c>
      <c r="I25" s="6" t="n"/>
      <c r="J25" s="12">
        <f>IF(OR($A25="",$I25=""),"",EventDate-$I25)</f>
        <v/>
      </c>
      <c r="K25" s="12">
        <f>IF(OR($A25="",$I25=""),"",$I25-TODAY())</f>
        <v/>
      </c>
      <c r="L25" s="8" t="n"/>
      <c r="M25" s="13">
        <f>IF($A25="","",IF($I25="","No deadline set",IF($L25="Confirmed","",IF($I25&lt;TODAY(),"DEADLINE PASSED",IF($I25-TODAY()&lt;=14,"Decide now","")))))</f>
        <v/>
      </c>
      <c r="N25" s="19">
        <f>IF($A25="","",SUMIFS(Budget!$F$5:$F$204,Budget!$C$5:$C$204,$A25))</f>
        <v/>
      </c>
      <c r="O25" s="8" t="n"/>
    </row>
    <row r="26">
      <c r="A26" s="8" t="n"/>
      <c r="B26" s="8" t="n"/>
      <c r="C26" s="8" t="n"/>
      <c r="D26" s="8" t="n"/>
      <c r="E26" s="8" t="n"/>
      <c r="F26" s="18" t="n"/>
      <c r="G26" s="18" t="n"/>
      <c r="H26" s="19">
        <f>IF($A26="","",IF($F26="","",$F26-$G26))</f>
        <v/>
      </c>
      <c r="I26" s="6" t="n"/>
      <c r="J26" s="12">
        <f>IF(OR($A26="",$I26=""),"",EventDate-$I26)</f>
        <v/>
      </c>
      <c r="K26" s="12">
        <f>IF(OR($A26="",$I26=""),"",$I26-TODAY())</f>
        <v/>
      </c>
      <c r="L26" s="8" t="n"/>
      <c r="M26" s="13">
        <f>IF($A26="","",IF($I26="","No deadline set",IF($L26="Confirmed","",IF($I26&lt;TODAY(),"DEADLINE PASSED",IF($I26-TODAY()&lt;=14,"Decide now","")))))</f>
        <v/>
      </c>
      <c r="N26" s="19">
        <f>IF($A26="","",SUMIFS(Budget!$F$5:$F$204,Budget!$C$5:$C$204,$A26))</f>
        <v/>
      </c>
      <c r="O26" s="8" t="n"/>
    </row>
    <row r="27">
      <c r="A27" s="8" t="n"/>
      <c r="B27" s="8" t="n"/>
      <c r="C27" s="8" t="n"/>
      <c r="D27" s="8" t="n"/>
      <c r="E27" s="8" t="n"/>
      <c r="F27" s="18" t="n"/>
      <c r="G27" s="18" t="n"/>
      <c r="H27" s="19">
        <f>IF($A27="","",IF($F27="","",$F27-$G27))</f>
        <v/>
      </c>
      <c r="I27" s="6" t="n"/>
      <c r="J27" s="12">
        <f>IF(OR($A27="",$I27=""),"",EventDate-$I27)</f>
        <v/>
      </c>
      <c r="K27" s="12">
        <f>IF(OR($A27="",$I27=""),"",$I27-TODAY())</f>
        <v/>
      </c>
      <c r="L27" s="8" t="n"/>
      <c r="M27" s="13">
        <f>IF($A27="","",IF($I27="","No deadline set",IF($L27="Confirmed","",IF($I27&lt;TODAY(),"DEADLINE PASSED",IF($I27-TODAY()&lt;=14,"Decide now","")))))</f>
        <v/>
      </c>
      <c r="N27" s="19">
        <f>IF($A27="","",SUMIFS(Budget!$F$5:$F$204,Budget!$C$5:$C$204,$A27))</f>
        <v/>
      </c>
      <c r="O27" s="8" t="n"/>
    </row>
    <row r="28">
      <c r="A28" s="8" t="n"/>
      <c r="B28" s="8" t="n"/>
      <c r="C28" s="8" t="n"/>
      <c r="D28" s="8" t="n"/>
      <c r="E28" s="8" t="n"/>
      <c r="F28" s="18" t="n"/>
      <c r="G28" s="18" t="n"/>
      <c r="H28" s="19">
        <f>IF($A28="","",IF($F28="","",$F28-$G28))</f>
        <v/>
      </c>
      <c r="I28" s="6" t="n"/>
      <c r="J28" s="12">
        <f>IF(OR($A28="",$I28=""),"",EventDate-$I28)</f>
        <v/>
      </c>
      <c r="K28" s="12">
        <f>IF(OR($A28="",$I28=""),"",$I28-TODAY())</f>
        <v/>
      </c>
      <c r="L28" s="8" t="n"/>
      <c r="M28" s="13">
        <f>IF($A28="","",IF($I28="","No deadline set",IF($L28="Confirmed","",IF($I28&lt;TODAY(),"DEADLINE PASSED",IF($I28-TODAY()&lt;=14,"Decide now","")))))</f>
        <v/>
      </c>
      <c r="N28" s="19">
        <f>IF($A28="","",SUMIFS(Budget!$F$5:$F$204,Budget!$C$5:$C$204,$A28))</f>
        <v/>
      </c>
      <c r="O28" s="8" t="n"/>
    </row>
    <row r="29">
      <c r="A29" s="8" t="n"/>
      <c r="B29" s="8" t="n"/>
      <c r="C29" s="8" t="n"/>
      <c r="D29" s="8" t="n"/>
      <c r="E29" s="8" t="n"/>
      <c r="F29" s="18" t="n"/>
      <c r="G29" s="18" t="n"/>
      <c r="H29" s="19">
        <f>IF($A29="","",IF($F29="","",$F29-$G29))</f>
        <v/>
      </c>
      <c r="I29" s="6" t="n"/>
      <c r="J29" s="12">
        <f>IF(OR($A29="",$I29=""),"",EventDate-$I29)</f>
        <v/>
      </c>
      <c r="K29" s="12">
        <f>IF(OR($A29="",$I29=""),"",$I29-TODAY())</f>
        <v/>
      </c>
      <c r="L29" s="8" t="n"/>
      <c r="M29" s="13">
        <f>IF($A29="","",IF($I29="","No deadline set",IF($L29="Confirmed","",IF($I29&lt;TODAY(),"DEADLINE PASSED",IF($I29-TODAY()&lt;=14,"Decide now","")))))</f>
        <v/>
      </c>
      <c r="N29" s="19">
        <f>IF($A29="","",SUMIFS(Budget!$F$5:$F$204,Budget!$C$5:$C$204,$A29))</f>
        <v/>
      </c>
      <c r="O29" s="8" t="n"/>
    </row>
    <row r="30">
      <c r="A30" s="8" t="n"/>
      <c r="B30" s="8" t="n"/>
      <c r="C30" s="8" t="n"/>
      <c r="D30" s="8" t="n"/>
      <c r="E30" s="8" t="n"/>
      <c r="F30" s="18" t="n"/>
      <c r="G30" s="18" t="n"/>
      <c r="H30" s="19">
        <f>IF($A30="","",IF($F30="","",$F30-$G30))</f>
        <v/>
      </c>
      <c r="I30" s="6" t="n"/>
      <c r="J30" s="12">
        <f>IF(OR($A30="",$I30=""),"",EventDate-$I30)</f>
        <v/>
      </c>
      <c r="K30" s="12">
        <f>IF(OR($A30="",$I30=""),"",$I30-TODAY())</f>
        <v/>
      </c>
      <c r="L30" s="8" t="n"/>
      <c r="M30" s="13">
        <f>IF($A30="","",IF($I30="","No deadline set",IF($L30="Confirmed","",IF($I30&lt;TODAY(),"DEADLINE PASSED",IF($I30-TODAY()&lt;=14,"Decide now","")))))</f>
        <v/>
      </c>
      <c r="N30" s="19">
        <f>IF($A30="","",SUMIFS(Budget!$F$5:$F$204,Budget!$C$5:$C$204,$A30))</f>
        <v/>
      </c>
      <c r="O30" s="8" t="n"/>
    </row>
    <row r="31">
      <c r="A31" s="8" t="n"/>
      <c r="B31" s="8" t="n"/>
      <c r="C31" s="8" t="n"/>
      <c r="D31" s="8" t="n"/>
      <c r="E31" s="8" t="n"/>
      <c r="F31" s="18" t="n"/>
      <c r="G31" s="18" t="n"/>
      <c r="H31" s="19">
        <f>IF($A31="","",IF($F31="","",$F31-$G31))</f>
        <v/>
      </c>
      <c r="I31" s="6" t="n"/>
      <c r="J31" s="12">
        <f>IF(OR($A31="",$I31=""),"",EventDate-$I31)</f>
        <v/>
      </c>
      <c r="K31" s="12">
        <f>IF(OR($A31="",$I31=""),"",$I31-TODAY())</f>
        <v/>
      </c>
      <c r="L31" s="8" t="n"/>
      <c r="M31" s="13">
        <f>IF($A31="","",IF($I31="","No deadline set",IF($L31="Confirmed","",IF($I31&lt;TODAY(),"DEADLINE PASSED",IF($I31-TODAY()&lt;=14,"Decide now","")))))</f>
        <v/>
      </c>
      <c r="N31" s="19">
        <f>IF($A31="","",SUMIFS(Budget!$F$5:$F$204,Budget!$C$5:$C$204,$A31))</f>
        <v/>
      </c>
      <c r="O31" s="8" t="n"/>
    </row>
    <row r="32">
      <c r="A32" s="8" t="n"/>
      <c r="B32" s="8" t="n"/>
      <c r="C32" s="8" t="n"/>
      <c r="D32" s="8" t="n"/>
      <c r="E32" s="8" t="n"/>
      <c r="F32" s="18" t="n"/>
      <c r="G32" s="18" t="n"/>
      <c r="H32" s="19">
        <f>IF($A32="","",IF($F32="","",$F32-$G32))</f>
        <v/>
      </c>
      <c r="I32" s="6" t="n"/>
      <c r="J32" s="12">
        <f>IF(OR($A32="",$I32=""),"",EventDate-$I32)</f>
        <v/>
      </c>
      <c r="K32" s="12">
        <f>IF(OR($A32="",$I32=""),"",$I32-TODAY())</f>
        <v/>
      </c>
      <c r="L32" s="8" t="n"/>
      <c r="M32" s="13">
        <f>IF($A32="","",IF($I32="","No deadline set",IF($L32="Confirmed","",IF($I32&lt;TODAY(),"DEADLINE PASSED",IF($I32-TODAY()&lt;=14,"Decide now","")))))</f>
        <v/>
      </c>
      <c r="N32" s="19">
        <f>IF($A32="","",SUMIFS(Budget!$F$5:$F$204,Budget!$C$5:$C$204,$A32))</f>
        <v/>
      </c>
      <c r="O32" s="8" t="n"/>
    </row>
    <row r="33">
      <c r="A33" s="8" t="n"/>
      <c r="B33" s="8" t="n"/>
      <c r="C33" s="8" t="n"/>
      <c r="D33" s="8" t="n"/>
      <c r="E33" s="8" t="n"/>
      <c r="F33" s="18" t="n"/>
      <c r="G33" s="18" t="n"/>
      <c r="H33" s="19">
        <f>IF($A33="","",IF($F33="","",$F33-$G33))</f>
        <v/>
      </c>
      <c r="I33" s="6" t="n"/>
      <c r="J33" s="12">
        <f>IF(OR($A33="",$I33=""),"",EventDate-$I33)</f>
        <v/>
      </c>
      <c r="K33" s="12">
        <f>IF(OR($A33="",$I33=""),"",$I33-TODAY())</f>
        <v/>
      </c>
      <c r="L33" s="8" t="n"/>
      <c r="M33" s="13">
        <f>IF($A33="","",IF($I33="","No deadline set",IF($L33="Confirmed","",IF($I33&lt;TODAY(),"DEADLINE PASSED",IF($I33-TODAY()&lt;=14,"Decide now","")))))</f>
        <v/>
      </c>
      <c r="N33" s="19">
        <f>IF($A33="","",SUMIFS(Budget!$F$5:$F$204,Budget!$C$5:$C$204,$A33))</f>
        <v/>
      </c>
      <c r="O33" s="8" t="n"/>
    </row>
    <row r="34">
      <c r="A34" s="8" t="n"/>
      <c r="B34" s="8" t="n"/>
      <c r="C34" s="8" t="n"/>
      <c r="D34" s="8" t="n"/>
      <c r="E34" s="8" t="n"/>
      <c r="F34" s="18" t="n"/>
      <c r="G34" s="18" t="n"/>
      <c r="H34" s="19">
        <f>IF($A34="","",IF($F34="","",$F34-$G34))</f>
        <v/>
      </c>
      <c r="I34" s="6" t="n"/>
      <c r="J34" s="12">
        <f>IF(OR($A34="",$I34=""),"",EventDate-$I34)</f>
        <v/>
      </c>
      <c r="K34" s="12">
        <f>IF(OR($A34="",$I34=""),"",$I34-TODAY())</f>
        <v/>
      </c>
      <c r="L34" s="8" t="n"/>
      <c r="M34" s="13">
        <f>IF($A34="","",IF($I34="","No deadline set",IF($L34="Confirmed","",IF($I34&lt;TODAY(),"DEADLINE PASSED",IF($I34-TODAY()&lt;=14,"Decide now","")))))</f>
        <v/>
      </c>
      <c r="N34" s="19">
        <f>IF($A34="","",SUMIFS(Budget!$F$5:$F$204,Budget!$C$5:$C$204,$A34))</f>
        <v/>
      </c>
      <c r="O34" s="8" t="n"/>
    </row>
    <row r="35">
      <c r="A35" s="8" t="n"/>
      <c r="B35" s="8" t="n"/>
      <c r="C35" s="8" t="n"/>
      <c r="D35" s="8" t="n"/>
      <c r="E35" s="8" t="n"/>
      <c r="F35" s="18" t="n"/>
      <c r="G35" s="18" t="n"/>
      <c r="H35" s="19">
        <f>IF($A35="","",IF($F35="","",$F35-$G35))</f>
        <v/>
      </c>
      <c r="I35" s="6" t="n"/>
      <c r="J35" s="12">
        <f>IF(OR($A35="",$I35=""),"",EventDate-$I35)</f>
        <v/>
      </c>
      <c r="K35" s="12">
        <f>IF(OR($A35="",$I35=""),"",$I35-TODAY())</f>
        <v/>
      </c>
      <c r="L35" s="8" t="n"/>
      <c r="M35" s="13">
        <f>IF($A35="","",IF($I35="","No deadline set",IF($L35="Confirmed","",IF($I35&lt;TODAY(),"DEADLINE PASSED",IF($I35-TODAY()&lt;=14,"Decide now","")))))</f>
        <v/>
      </c>
      <c r="N35" s="19">
        <f>IF($A35="","",SUMIFS(Budget!$F$5:$F$204,Budget!$C$5:$C$204,$A35))</f>
        <v/>
      </c>
      <c r="O35" s="8" t="n"/>
    </row>
    <row r="36">
      <c r="A36" s="8" t="n"/>
      <c r="B36" s="8" t="n"/>
      <c r="C36" s="8" t="n"/>
      <c r="D36" s="8" t="n"/>
      <c r="E36" s="8" t="n"/>
      <c r="F36" s="18" t="n"/>
      <c r="G36" s="18" t="n"/>
      <c r="H36" s="19">
        <f>IF($A36="","",IF($F36="","",$F36-$G36))</f>
        <v/>
      </c>
      <c r="I36" s="6" t="n"/>
      <c r="J36" s="12">
        <f>IF(OR($A36="",$I36=""),"",EventDate-$I36)</f>
        <v/>
      </c>
      <c r="K36" s="12">
        <f>IF(OR($A36="",$I36=""),"",$I36-TODAY())</f>
        <v/>
      </c>
      <c r="L36" s="8" t="n"/>
      <c r="M36" s="13">
        <f>IF($A36="","",IF($I36="","No deadline set",IF($L36="Confirmed","",IF($I36&lt;TODAY(),"DEADLINE PASSED",IF($I36-TODAY()&lt;=14,"Decide now","")))))</f>
        <v/>
      </c>
      <c r="N36" s="19">
        <f>IF($A36="","",SUMIFS(Budget!$F$5:$F$204,Budget!$C$5:$C$204,$A36))</f>
        <v/>
      </c>
      <c r="O36" s="8" t="n"/>
    </row>
    <row r="37">
      <c r="A37" s="8" t="n"/>
      <c r="B37" s="8" t="n"/>
      <c r="C37" s="8" t="n"/>
      <c r="D37" s="8" t="n"/>
      <c r="E37" s="8" t="n"/>
      <c r="F37" s="18" t="n"/>
      <c r="G37" s="18" t="n"/>
      <c r="H37" s="19">
        <f>IF($A37="","",IF($F37="","",$F37-$G37))</f>
        <v/>
      </c>
      <c r="I37" s="6" t="n"/>
      <c r="J37" s="12">
        <f>IF(OR($A37="",$I37=""),"",EventDate-$I37)</f>
        <v/>
      </c>
      <c r="K37" s="12">
        <f>IF(OR($A37="",$I37=""),"",$I37-TODAY())</f>
        <v/>
      </c>
      <c r="L37" s="8" t="n"/>
      <c r="M37" s="13">
        <f>IF($A37="","",IF($I37="","No deadline set",IF($L37="Confirmed","",IF($I37&lt;TODAY(),"DEADLINE PASSED",IF($I37-TODAY()&lt;=14,"Decide now","")))))</f>
        <v/>
      </c>
      <c r="N37" s="19">
        <f>IF($A37="","",SUMIFS(Budget!$F$5:$F$204,Budget!$C$5:$C$204,$A37))</f>
        <v/>
      </c>
      <c r="O37" s="8" t="n"/>
    </row>
    <row r="38">
      <c r="A38" s="8" t="n"/>
      <c r="B38" s="8" t="n"/>
      <c r="C38" s="8" t="n"/>
      <c r="D38" s="8" t="n"/>
      <c r="E38" s="8" t="n"/>
      <c r="F38" s="18" t="n"/>
      <c r="G38" s="18" t="n"/>
      <c r="H38" s="19">
        <f>IF($A38="","",IF($F38="","",$F38-$G38))</f>
        <v/>
      </c>
      <c r="I38" s="6" t="n"/>
      <c r="J38" s="12">
        <f>IF(OR($A38="",$I38=""),"",EventDate-$I38)</f>
        <v/>
      </c>
      <c r="K38" s="12">
        <f>IF(OR($A38="",$I38=""),"",$I38-TODAY())</f>
        <v/>
      </c>
      <c r="L38" s="8" t="n"/>
      <c r="M38" s="13">
        <f>IF($A38="","",IF($I38="","No deadline set",IF($L38="Confirmed","",IF($I38&lt;TODAY(),"DEADLINE PASSED",IF($I38-TODAY()&lt;=14,"Decide now","")))))</f>
        <v/>
      </c>
      <c r="N38" s="19">
        <f>IF($A38="","",SUMIFS(Budget!$F$5:$F$204,Budget!$C$5:$C$204,$A38))</f>
        <v/>
      </c>
      <c r="O38" s="8" t="n"/>
    </row>
    <row r="39">
      <c r="A39" s="8" t="n"/>
      <c r="B39" s="8" t="n"/>
      <c r="C39" s="8" t="n"/>
      <c r="D39" s="8" t="n"/>
      <c r="E39" s="8" t="n"/>
      <c r="F39" s="18" t="n"/>
      <c r="G39" s="18" t="n"/>
      <c r="H39" s="19">
        <f>IF($A39="","",IF($F39="","",$F39-$G39))</f>
        <v/>
      </c>
      <c r="I39" s="6" t="n"/>
      <c r="J39" s="12">
        <f>IF(OR($A39="",$I39=""),"",EventDate-$I39)</f>
        <v/>
      </c>
      <c r="K39" s="12">
        <f>IF(OR($A39="",$I39=""),"",$I39-TODAY())</f>
        <v/>
      </c>
      <c r="L39" s="8" t="n"/>
      <c r="M39" s="13">
        <f>IF($A39="","",IF($I39="","No deadline set",IF($L39="Confirmed","",IF($I39&lt;TODAY(),"DEADLINE PASSED",IF($I39-TODAY()&lt;=14,"Decide now","")))))</f>
        <v/>
      </c>
      <c r="N39" s="19">
        <f>IF($A39="","",SUMIFS(Budget!$F$5:$F$204,Budget!$C$5:$C$204,$A39))</f>
        <v/>
      </c>
      <c r="O39" s="8" t="n"/>
    </row>
    <row r="40">
      <c r="A40" s="8" t="n"/>
      <c r="B40" s="8" t="n"/>
      <c r="C40" s="8" t="n"/>
      <c r="D40" s="8" t="n"/>
      <c r="E40" s="8" t="n"/>
      <c r="F40" s="18" t="n"/>
      <c r="G40" s="18" t="n"/>
      <c r="H40" s="19">
        <f>IF($A40="","",IF($F40="","",$F40-$G40))</f>
        <v/>
      </c>
      <c r="I40" s="6" t="n"/>
      <c r="J40" s="12">
        <f>IF(OR($A40="",$I40=""),"",EventDate-$I40)</f>
        <v/>
      </c>
      <c r="K40" s="12">
        <f>IF(OR($A40="",$I40=""),"",$I40-TODAY())</f>
        <v/>
      </c>
      <c r="L40" s="8" t="n"/>
      <c r="M40" s="13">
        <f>IF($A40="","",IF($I40="","No deadline set",IF($L40="Confirmed","",IF($I40&lt;TODAY(),"DEADLINE PASSED",IF($I40-TODAY()&lt;=14,"Decide now","")))))</f>
        <v/>
      </c>
      <c r="N40" s="19">
        <f>IF($A40="","",SUMIFS(Budget!$F$5:$F$204,Budget!$C$5:$C$204,$A40))</f>
        <v/>
      </c>
      <c r="O40" s="8" t="n"/>
    </row>
    <row r="41">
      <c r="A41" s="8" t="n"/>
      <c r="B41" s="8" t="n"/>
      <c r="C41" s="8" t="n"/>
      <c r="D41" s="8" t="n"/>
      <c r="E41" s="8" t="n"/>
      <c r="F41" s="18" t="n"/>
      <c r="G41" s="18" t="n"/>
      <c r="H41" s="19">
        <f>IF($A41="","",IF($F41="","",$F41-$G41))</f>
        <v/>
      </c>
      <c r="I41" s="6" t="n"/>
      <c r="J41" s="12">
        <f>IF(OR($A41="",$I41=""),"",EventDate-$I41)</f>
        <v/>
      </c>
      <c r="K41" s="12">
        <f>IF(OR($A41="",$I41=""),"",$I41-TODAY())</f>
        <v/>
      </c>
      <c r="L41" s="8" t="n"/>
      <c r="M41" s="13">
        <f>IF($A41="","",IF($I41="","No deadline set",IF($L41="Confirmed","",IF($I41&lt;TODAY(),"DEADLINE PASSED",IF($I41-TODAY()&lt;=14,"Decide now","")))))</f>
        <v/>
      </c>
      <c r="N41" s="19">
        <f>IF($A41="","",SUMIFS(Budget!$F$5:$F$204,Budget!$C$5:$C$204,$A41))</f>
        <v/>
      </c>
      <c r="O41" s="8" t="n"/>
    </row>
    <row r="42">
      <c r="A42" s="8" t="n"/>
      <c r="B42" s="8" t="n"/>
      <c r="C42" s="8" t="n"/>
      <c r="D42" s="8" t="n"/>
      <c r="E42" s="8" t="n"/>
      <c r="F42" s="18" t="n"/>
      <c r="G42" s="18" t="n"/>
      <c r="H42" s="19">
        <f>IF($A42="","",IF($F42="","",$F42-$G42))</f>
        <v/>
      </c>
      <c r="I42" s="6" t="n"/>
      <c r="J42" s="12">
        <f>IF(OR($A42="",$I42=""),"",EventDate-$I42)</f>
        <v/>
      </c>
      <c r="K42" s="12">
        <f>IF(OR($A42="",$I42=""),"",$I42-TODAY())</f>
        <v/>
      </c>
      <c r="L42" s="8" t="n"/>
      <c r="M42" s="13">
        <f>IF($A42="","",IF($I42="","No deadline set",IF($L42="Confirmed","",IF($I42&lt;TODAY(),"DEADLINE PASSED",IF($I42-TODAY()&lt;=14,"Decide now","")))))</f>
        <v/>
      </c>
      <c r="N42" s="19">
        <f>IF($A42="","",SUMIFS(Budget!$F$5:$F$204,Budget!$C$5:$C$204,$A42))</f>
        <v/>
      </c>
      <c r="O42" s="8" t="n"/>
    </row>
    <row r="43">
      <c r="A43" s="8" t="n"/>
      <c r="B43" s="8" t="n"/>
      <c r="C43" s="8" t="n"/>
      <c r="D43" s="8" t="n"/>
      <c r="E43" s="8" t="n"/>
      <c r="F43" s="18" t="n"/>
      <c r="G43" s="18" t="n"/>
      <c r="H43" s="19">
        <f>IF($A43="","",IF($F43="","",$F43-$G43))</f>
        <v/>
      </c>
      <c r="I43" s="6" t="n"/>
      <c r="J43" s="12">
        <f>IF(OR($A43="",$I43=""),"",EventDate-$I43)</f>
        <v/>
      </c>
      <c r="K43" s="12">
        <f>IF(OR($A43="",$I43=""),"",$I43-TODAY())</f>
        <v/>
      </c>
      <c r="L43" s="8" t="n"/>
      <c r="M43" s="13">
        <f>IF($A43="","",IF($I43="","No deadline set",IF($L43="Confirmed","",IF($I43&lt;TODAY(),"DEADLINE PASSED",IF($I43-TODAY()&lt;=14,"Decide now","")))))</f>
        <v/>
      </c>
      <c r="N43" s="19">
        <f>IF($A43="","",SUMIFS(Budget!$F$5:$F$204,Budget!$C$5:$C$204,$A43))</f>
        <v/>
      </c>
      <c r="O43" s="8" t="n"/>
    </row>
    <row r="44">
      <c r="A44" s="8" t="n"/>
      <c r="B44" s="8" t="n"/>
      <c r="C44" s="8" t="n"/>
      <c r="D44" s="8" t="n"/>
      <c r="E44" s="8" t="n"/>
      <c r="F44" s="18" t="n"/>
      <c r="G44" s="18" t="n"/>
      <c r="H44" s="19">
        <f>IF($A44="","",IF($F44="","",$F44-$G44))</f>
        <v/>
      </c>
      <c r="I44" s="6" t="n"/>
      <c r="J44" s="12">
        <f>IF(OR($A44="",$I44=""),"",EventDate-$I44)</f>
        <v/>
      </c>
      <c r="K44" s="12">
        <f>IF(OR($A44="",$I44=""),"",$I44-TODAY())</f>
        <v/>
      </c>
      <c r="L44" s="8" t="n"/>
      <c r="M44" s="13">
        <f>IF($A44="","",IF($I44="","No deadline set",IF($L44="Confirmed","",IF($I44&lt;TODAY(),"DEADLINE PASSED",IF($I44-TODAY()&lt;=14,"Decide now","")))))</f>
        <v/>
      </c>
      <c r="N44" s="19">
        <f>IF($A44="","",SUMIFS(Budget!$F$5:$F$204,Budget!$C$5:$C$204,$A44))</f>
        <v/>
      </c>
      <c r="O44" s="8" t="n"/>
    </row>
    <row r="45">
      <c r="A45" s="8" t="n"/>
      <c r="B45" s="8" t="n"/>
      <c r="C45" s="8" t="n"/>
      <c r="D45" s="8" t="n"/>
      <c r="E45" s="8" t="n"/>
      <c r="F45" s="18" t="n"/>
      <c r="G45" s="18" t="n"/>
      <c r="H45" s="19">
        <f>IF($A45="","",IF($F45="","",$F45-$G45))</f>
        <v/>
      </c>
      <c r="I45" s="6" t="n"/>
      <c r="J45" s="12">
        <f>IF(OR($A45="",$I45=""),"",EventDate-$I45)</f>
        <v/>
      </c>
      <c r="K45" s="12">
        <f>IF(OR($A45="",$I45=""),"",$I45-TODAY())</f>
        <v/>
      </c>
      <c r="L45" s="8" t="n"/>
      <c r="M45" s="13">
        <f>IF($A45="","",IF($I45="","No deadline set",IF($L45="Confirmed","",IF($I45&lt;TODAY(),"DEADLINE PASSED",IF($I45-TODAY()&lt;=14,"Decide now","")))))</f>
        <v/>
      </c>
      <c r="N45" s="19">
        <f>IF($A45="","",SUMIFS(Budget!$F$5:$F$204,Budget!$C$5:$C$204,$A45))</f>
        <v/>
      </c>
      <c r="O45" s="8" t="n"/>
    </row>
    <row r="46">
      <c r="A46" s="8" t="n"/>
      <c r="B46" s="8" t="n"/>
      <c r="C46" s="8" t="n"/>
      <c r="D46" s="8" t="n"/>
      <c r="E46" s="8" t="n"/>
      <c r="F46" s="18" t="n"/>
      <c r="G46" s="18" t="n"/>
      <c r="H46" s="19">
        <f>IF($A46="","",IF($F46="","",$F46-$G46))</f>
        <v/>
      </c>
      <c r="I46" s="6" t="n"/>
      <c r="J46" s="12">
        <f>IF(OR($A46="",$I46=""),"",EventDate-$I46)</f>
        <v/>
      </c>
      <c r="K46" s="12">
        <f>IF(OR($A46="",$I46=""),"",$I46-TODAY())</f>
        <v/>
      </c>
      <c r="L46" s="8" t="n"/>
      <c r="M46" s="13">
        <f>IF($A46="","",IF($I46="","No deadline set",IF($L46="Confirmed","",IF($I46&lt;TODAY(),"DEADLINE PASSED",IF($I46-TODAY()&lt;=14,"Decide now","")))))</f>
        <v/>
      </c>
      <c r="N46" s="19">
        <f>IF($A46="","",SUMIFS(Budget!$F$5:$F$204,Budget!$C$5:$C$204,$A46))</f>
        <v/>
      </c>
      <c r="O46" s="8" t="n"/>
    </row>
    <row r="47">
      <c r="A47" s="8" t="n"/>
      <c r="B47" s="8" t="n"/>
      <c r="C47" s="8" t="n"/>
      <c r="D47" s="8" t="n"/>
      <c r="E47" s="8" t="n"/>
      <c r="F47" s="18" t="n"/>
      <c r="G47" s="18" t="n"/>
      <c r="H47" s="19">
        <f>IF($A47="","",IF($F47="","",$F47-$G47))</f>
        <v/>
      </c>
      <c r="I47" s="6" t="n"/>
      <c r="J47" s="12">
        <f>IF(OR($A47="",$I47=""),"",EventDate-$I47)</f>
        <v/>
      </c>
      <c r="K47" s="12">
        <f>IF(OR($A47="",$I47=""),"",$I47-TODAY())</f>
        <v/>
      </c>
      <c r="L47" s="8" t="n"/>
      <c r="M47" s="13">
        <f>IF($A47="","",IF($I47="","No deadline set",IF($L47="Confirmed","",IF($I47&lt;TODAY(),"DEADLINE PASSED",IF($I47-TODAY()&lt;=14,"Decide now","")))))</f>
        <v/>
      </c>
      <c r="N47" s="19">
        <f>IF($A47="","",SUMIFS(Budget!$F$5:$F$204,Budget!$C$5:$C$204,$A47))</f>
        <v/>
      </c>
      <c r="O47" s="8" t="n"/>
    </row>
    <row r="48">
      <c r="A48" s="8" t="n"/>
      <c r="B48" s="8" t="n"/>
      <c r="C48" s="8" t="n"/>
      <c r="D48" s="8" t="n"/>
      <c r="E48" s="8" t="n"/>
      <c r="F48" s="18" t="n"/>
      <c r="G48" s="18" t="n"/>
      <c r="H48" s="19">
        <f>IF($A48="","",IF($F48="","",$F48-$G48))</f>
        <v/>
      </c>
      <c r="I48" s="6" t="n"/>
      <c r="J48" s="12">
        <f>IF(OR($A48="",$I48=""),"",EventDate-$I48)</f>
        <v/>
      </c>
      <c r="K48" s="12">
        <f>IF(OR($A48="",$I48=""),"",$I48-TODAY())</f>
        <v/>
      </c>
      <c r="L48" s="8" t="n"/>
      <c r="M48" s="13">
        <f>IF($A48="","",IF($I48="","No deadline set",IF($L48="Confirmed","",IF($I48&lt;TODAY(),"DEADLINE PASSED",IF($I48-TODAY()&lt;=14,"Decide now","")))))</f>
        <v/>
      </c>
      <c r="N48" s="19">
        <f>IF($A48="","",SUMIFS(Budget!$F$5:$F$204,Budget!$C$5:$C$204,$A48))</f>
        <v/>
      </c>
      <c r="O48" s="8" t="n"/>
    </row>
    <row r="49">
      <c r="A49" s="8" t="n"/>
      <c r="B49" s="8" t="n"/>
      <c r="C49" s="8" t="n"/>
      <c r="D49" s="8" t="n"/>
      <c r="E49" s="8" t="n"/>
      <c r="F49" s="18" t="n"/>
      <c r="G49" s="18" t="n"/>
      <c r="H49" s="19">
        <f>IF($A49="","",IF($F49="","",$F49-$G49))</f>
        <v/>
      </c>
      <c r="I49" s="6" t="n"/>
      <c r="J49" s="12">
        <f>IF(OR($A49="",$I49=""),"",EventDate-$I49)</f>
        <v/>
      </c>
      <c r="K49" s="12">
        <f>IF(OR($A49="",$I49=""),"",$I49-TODAY())</f>
        <v/>
      </c>
      <c r="L49" s="8" t="n"/>
      <c r="M49" s="13">
        <f>IF($A49="","",IF($I49="","No deadline set",IF($L49="Confirmed","",IF($I49&lt;TODAY(),"DEADLINE PASSED",IF($I49-TODAY()&lt;=14,"Decide now","")))))</f>
        <v/>
      </c>
      <c r="N49" s="19">
        <f>IF($A49="","",SUMIFS(Budget!$F$5:$F$204,Budget!$C$5:$C$204,$A49))</f>
        <v/>
      </c>
      <c r="O49" s="8" t="n"/>
    </row>
    <row r="50">
      <c r="A50" s="8" t="n"/>
      <c r="B50" s="8" t="n"/>
      <c r="C50" s="8" t="n"/>
      <c r="D50" s="8" t="n"/>
      <c r="E50" s="8" t="n"/>
      <c r="F50" s="18" t="n"/>
      <c r="G50" s="18" t="n"/>
      <c r="H50" s="19">
        <f>IF($A50="","",IF($F50="","",$F50-$G50))</f>
        <v/>
      </c>
      <c r="I50" s="6" t="n"/>
      <c r="J50" s="12">
        <f>IF(OR($A50="",$I50=""),"",EventDate-$I50)</f>
        <v/>
      </c>
      <c r="K50" s="12">
        <f>IF(OR($A50="",$I50=""),"",$I50-TODAY())</f>
        <v/>
      </c>
      <c r="L50" s="8" t="n"/>
      <c r="M50" s="13">
        <f>IF($A50="","",IF($I50="","No deadline set",IF($L50="Confirmed","",IF($I50&lt;TODAY(),"DEADLINE PASSED",IF($I50-TODAY()&lt;=14,"Decide now","")))))</f>
        <v/>
      </c>
      <c r="N50" s="19">
        <f>IF($A50="","",SUMIFS(Budget!$F$5:$F$204,Budget!$C$5:$C$204,$A50))</f>
        <v/>
      </c>
      <c r="O50" s="8" t="n"/>
    </row>
    <row r="51">
      <c r="A51" s="8" t="n"/>
      <c r="B51" s="8" t="n"/>
      <c r="C51" s="8" t="n"/>
      <c r="D51" s="8" t="n"/>
      <c r="E51" s="8" t="n"/>
      <c r="F51" s="18" t="n"/>
      <c r="G51" s="18" t="n"/>
      <c r="H51" s="19">
        <f>IF($A51="","",IF($F51="","",$F51-$G51))</f>
        <v/>
      </c>
      <c r="I51" s="6" t="n"/>
      <c r="J51" s="12">
        <f>IF(OR($A51="",$I51=""),"",EventDate-$I51)</f>
        <v/>
      </c>
      <c r="K51" s="12">
        <f>IF(OR($A51="",$I51=""),"",$I51-TODAY())</f>
        <v/>
      </c>
      <c r="L51" s="8" t="n"/>
      <c r="M51" s="13">
        <f>IF($A51="","",IF($I51="","No deadline set",IF($L51="Confirmed","",IF($I51&lt;TODAY(),"DEADLINE PASSED",IF($I51-TODAY()&lt;=14,"Decide now","")))))</f>
        <v/>
      </c>
      <c r="N51" s="19">
        <f>IF($A51="","",SUMIFS(Budget!$F$5:$F$204,Budget!$C$5:$C$204,$A51))</f>
        <v/>
      </c>
      <c r="O51" s="8" t="n"/>
    </row>
    <row r="52">
      <c r="A52" s="8" t="n"/>
      <c r="B52" s="8" t="n"/>
      <c r="C52" s="8" t="n"/>
      <c r="D52" s="8" t="n"/>
      <c r="E52" s="8" t="n"/>
      <c r="F52" s="18" t="n"/>
      <c r="G52" s="18" t="n"/>
      <c r="H52" s="19">
        <f>IF($A52="","",IF($F52="","",$F52-$G52))</f>
        <v/>
      </c>
      <c r="I52" s="6" t="n"/>
      <c r="J52" s="12">
        <f>IF(OR($A52="",$I52=""),"",EventDate-$I52)</f>
        <v/>
      </c>
      <c r="K52" s="12">
        <f>IF(OR($A52="",$I52=""),"",$I52-TODAY())</f>
        <v/>
      </c>
      <c r="L52" s="8" t="n"/>
      <c r="M52" s="13">
        <f>IF($A52="","",IF($I52="","No deadline set",IF($L52="Confirmed","",IF($I52&lt;TODAY(),"DEADLINE PASSED",IF($I52-TODAY()&lt;=14,"Decide now","")))))</f>
        <v/>
      </c>
      <c r="N52" s="19">
        <f>IF($A52="","",SUMIFS(Budget!$F$5:$F$204,Budget!$C$5:$C$204,$A52))</f>
        <v/>
      </c>
      <c r="O52" s="8" t="n"/>
    </row>
    <row r="53">
      <c r="A53" s="8" t="n"/>
      <c r="B53" s="8" t="n"/>
      <c r="C53" s="8" t="n"/>
      <c r="D53" s="8" t="n"/>
      <c r="E53" s="8" t="n"/>
      <c r="F53" s="18" t="n"/>
      <c r="G53" s="18" t="n"/>
      <c r="H53" s="19">
        <f>IF($A53="","",IF($F53="","",$F53-$G53))</f>
        <v/>
      </c>
      <c r="I53" s="6" t="n"/>
      <c r="J53" s="12">
        <f>IF(OR($A53="",$I53=""),"",EventDate-$I53)</f>
        <v/>
      </c>
      <c r="K53" s="12">
        <f>IF(OR($A53="",$I53=""),"",$I53-TODAY())</f>
        <v/>
      </c>
      <c r="L53" s="8" t="n"/>
      <c r="M53" s="13">
        <f>IF($A53="","",IF($I53="","No deadline set",IF($L53="Confirmed","",IF($I53&lt;TODAY(),"DEADLINE PASSED",IF($I53-TODAY()&lt;=14,"Decide now","")))))</f>
        <v/>
      </c>
      <c r="N53" s="19">
        <f>IF($A53="","",SUMIFS(Budget!$F$5:$F$204,Budget!$C$5:$C$204,$A53))</f>
        <v/>
      </c>
      <c r="O53" s="8" t="n"/>
    </row>
    <row r="54">
      <c r="A54" s="8" t="n"/>
      <c r="B54" s="8" t="n"/>
      <c r="C54" s="8" t="n"/>
      <c r="D54" s="8" t="n"/>
      <c r="E54" s="8" t="n"/>
      <c r="F54" s="18" t="n"/>
      <c r="G54" s="18" t="n"/>
      <c r="H54" s="19">
        <f>IF($A54="","",IF($F54="","",$F54-$G54))</f>
        <v/>
      </c>
      <c r="I54" s="6" t="n"/>
      <c r="J54" s="12">
        <f>IF(OR($A54="",$I54=""),"",EventDate-$I54)</f>
        <v/>
      </c>
      <c r="K54" s="12">
        <f>IF(OR($A54="",$I54=""),"",$I54-TODAY())</f>
        <v/>
      </c>
      <c r="L54" s="8" t="n"/>
      <c r="M54" s="13">
        <f>IF($A54="","",IF($I54="","No deadline set",IF($L54="Confirmed","",IF($I54&lt;TODAY(),"DEADLINE PASSED",IF($I54-TODAY()&lt;=14,"Decide now","")))))</f>
        <v/>
      </c>
      <c r="N54" s="19">
        <f>IF($A54="","",SUMIFS(Budget!$F$5:$F$204,Budget!$C$5:$C$204,$A54))</f>
        <v/>
      </c>
      <c r="O54" s="8" t="n"/>
    </row>
    <row r="55">
      <c r="A55" s="8" t="n"/>
      <c r="B55" s="8" t="n"/>
      <c r="C55" s="8" t="n"/>
      <c r="D55" s="8" t="n"/>
      <c r="E55" s="8" t="n"/>
      <c r="F55" s="18" t="n"/>
      <c r="G55" s="18" t="n"/>
      <c r="H55" s="19">
        <f>IF($A55="","",IF($F55="","",$F55-$G55))</f>
        <v/>
      </c>
      <c r="I55" s="6" t="n"/>
      <c r="J55" s="12">
        <f>IF(OR($A55="",$I55=""),"",EventDate-$I55)</f>
        <v/>
      </c>
      <c r="K55" s="12">
        <f>IF(OR($A55="",$I55=""),"",$I55-TODAY())</f>
        <v/>
      </c>
      <c r="L55" s="8" t="n"/>
      <c r="M55" s="13">
        <f>IF($A55="","",IF($I55="","No deadline set",IF($L55="Confirmed","",IF($I55&lt;TODAY(),"DEADLINE PASSED",IF($I55-TODAY()&lt;=14,"Decide now","")))))</f>
        <v/>
      </c>
      <c r="N55" s="19">
        <f>IF($A55="","",SUMIFS(Budget!$F$5:$F$204,Budget!$C$5:$C$204,$A55))</f>
        <v/>
      </c>
      <c r="O55" s="8" t="n"/>
    </row>
    <row r="56">
      <c r="A56" s="8" t="n"/>
      <c r="B56" s="8" t="n"/>
      <c r="C56" s="8" t="n"/>
      <c r="D56" s="8" t="n"/>
      <c r="E56" s="8" t="n"/>
      <c r="F56" s="18" t="n"/>
      <c r="G56" s="18" t="n"/>
      <c r="H56" s="19">
        <f>IF($A56="","",IF($F56="","",$F56-$G56))</f>
        <v/>
      </c>
      <c r="I56" s="6" t="n"/>
      <c r="J56" s="12">
        <f>IF(OR($A56="",$I56=""),"",EventDate-$I56)</f>
        <v/>
      </c>
      <c r="K56" s="12">
        <f>IF(OR($A56="",$I56=""),"",$I56-TODAY())</f>
        <v/>
      </c>
      <c r="L56" s="8" t="n"/>
      <c r="M56" s="13">
        <f>IF($A56="","",IF($I56="","No deadline set",IF($L56="Confirmed","",IF($I56&lt;TODAY(),"DEADLINE PASSED",IF($I56-TODAY()&lt;=14,"Decide now","")))))</f>
        <v/>
      </c>
      <c r="N56" s="19">
        <f>IF($A56="","",SUMIFS(Budget!$F$5:$F$204,Budget!$C$5:$C$204,$A56))</f>
        <v/>
      </c>
      <c r="O56" s="8" t="n"/>
    </row>
    <row r="57">
      <c r="A57" s="8" t="n"/>
      <c r="B57" s="8" t="n"/>
      <c r="C57" s="8" t="n"/>
      <c r="D57" s="8" t="n"/>
      <c r="E57" s="8" t="n"/>
      <c r="F57" s="18" t="n"/>
      <c r="G57" s="18" t="n"/>
      <c r="H57" s="19">
        <f>IF($A57="","",IF($F57="","",$F57-$G57))</f>
        <v/>
      </c>
      <c r="I57" s="6" t="n"/>
      <c r="J57" s="12">
        <f>IF(OR($A57="",$I57=""),"",EventDate-$I57)</f>
        <v/>
      </c>
      <c r="K57" s="12">
        <f>IF(OR($A57="",$I57=""),"",$I57-TODAY())</f>
        <v/>
      </c>
      <c r="L57" s="8" t="n"/>
      <c r="M57" s="13">
        <f>IF($A57="","",IF($I57="","No deadline set",IF($L57="Confirmed","",IF($I57&lt;TODAY(),"DEADLINE PASSED",IF($I57-TODAY()&lt;=14,"Decide now","")))))</f>
        <v/>
      </c>
      <c r="N57" s="19">
        <f>IF($A57="","",SUMIFS(Budget!$F$5:$F$204,Budget!$C$5:$C$204,$A57))</f>
        <v/>
      </c>
      <c r="O57" s="8" t="n"/>
    </row>
    <row r="58">
      <c r="A58" s="8" t="n"/>
      <c r="B58" s="8" t="n"/>
      <c r="C58" s="8" t="n"/>
      <c r="D58" s="8" t="n"/>
      <c r="E58" s="8" t="n"/>
      <c r="F58" s="18" t="n"/>
      <c r="G58" s="18" t="n"/>
      <c r="H58" s="19">
        <f>IF($A58="","",IF($F58="","",$F58-$G58))</f>
        <v/>
      </c>
      <c r="I58" s="6" t="n"/>
      <c r="J58" s="12">
        <f>IF(OR($A58="",$I58=""),"",EventDate-$I58)</f>
        <v/>
      </c>
      <c r="K58" s="12">
        <f>IF(OR($A58="",$I58=""),"",$I58-TODAY())</f>
        <v/>
      </c>
      <c r="L58" s="8" t="n"/>
      <c r="M58" s="13">
        <f>IF($A58="","",IF($I58="","No deadline set",IF($L58="Confirmed","",IF($I58&lt;TODAY(),"DEADLINE PASSED",IF($I58-TODAY()&lt;=14,"Decide now","")))))</f>
        <v/>
      </c>
      <c r="N58" s="19">
        <f>IF($A58="","",SUMIFS(Budget!$F$5:$F$204,Budget!$C$5:$C$204,$A58))</f>
        <v/>
      </c>
      <c r="O58" s="8" t="n"/>
    </row>
    <row r="59">
      <c r="A59" s="8" t="n"/>
      <c r="B59" s="8" t="n"/>
      <c r="C59" s="8" t="n"/>
      <c r="D59" s="8" t="n"/>
      <c r="E59" s="8" t="n"/>
      <c r="F59" s="18" t="n"/>
      <c r="G59" s="18" t="n"/>
      <c r="H59" s="19">
        <f>IF($A59="","",IF($F59="","",$F59-$G59))</f>
        <v/>
      </c>
      <c r="I59" s="6" t="n"/>
      <c r="J59" s="12">
        <f>IF(OR($A59="",$I59=""),"",EventDate-$I59)</f>
        <v/>
      </c>
      <c r="K59" s="12">
        <f>IF(OR($A59="",$I59=""),"",$I59-TODAY())</f>
        <v/>
      </c>
      <c r="L59" s="8" t="n"/>
      <c r="M59" s="13">
        <f>IF($A59="","",IF($I59="","No deadline set",IF($L59="Confirmed","",IF($I59&lt;TODAY(),"DEADLINE PASSED",IF($I59-TODAY()&lt;=14,"Decide now","")))))</f>
        <v/>
      </c>
      <c r="N59" s="19">
        <f>IF($A59="","",SUMIFS(Budget!$F$5:$F$204,Budget!$C$5:$C$204,$A59))</f>
        <v/>
      </c>
      <c r="O59" s="8" t="n"/>
    </row>
    <row r="60">
      <c r="A60" s="8" t="n"/>
      <c r="B60" s="8" t="n"/>
      <c r="C60" s="8" t="n"/>
      <c r="D60" s="8" t="n"/>
      <c r="E60" s="8" t="n"/>
      <c r="F60" s="18" t="n"/>
      <c r="G60" s="18" t="n"/>
      <c r="H60" s="19">
        <f>IF($A60="","",IF($F60="","",$F60-$G60))</f>
        <v/>
      </c>
      <c r="I60" s="6" t="n"/>
      <c r="J60" s="12">
        <f>IF(OR($A60="",$I60=""),"",EventDate-$I60)</f>
        <v/>
      </c>
      <c r="K60" s="12">
        <f>IF(OR($A60="",$I60=""),"",$I60-TODAY())</f>
        <v/>
      </c>
      <c r="L60" s="8" t="n"/>
      <c r="M60" s="13">
        <f>IF($A60="","",IF($I60="","No deadline set",IF($L60="Confirmed","",IF($I60&lt;TODAY(),"DEADLINE PASSED",IF($I60-TODAY()&lt;=14,"Decide now","")))))</f>
        <v/>
      </c>
      <c r="N60" s="19">
        <f>IF($A60="","",SUMIFS(Budget!$F$5:$F$204,Budget!$C$5:$C$204,$A60))</f>
        <v/>
      </c>
      <c r="O60" s="8" t="n"/>
    </row>
    <row r="61">
      <c r="A61" s="8" t="n"/>
      <c r="B61" s="8" t="n"/>
      <c r="C61" s="8" t="n"/>
      <c r="D61" s="8" t="n"/>
      <c r="E61" s="8" t="n"/>
      <c r="F61" s="18" t="n"/>
      <c r="G61" s="18" t="n"/>
      <c r="H61" s="19">
        <f>IF($A61="","",IF($F61="","",$F61-$G61))</f>
        <v/>
      </c>
      <c r="I61" s="6" t="n"/>
      <c r="J61" s="12">
        <f>IF(OR($A61="",$I61=""),"",EventDate-$I61)</f>
        <v/>
      </c>
      <c r="K61" s="12">
        <f>IF(OR($A61="",$I61=""),"",$I61-TODAY())</f>
        <v/>
      </c>
      <c r="L61" s="8" t="n"/>
      <c r="M61" s="13">
        <f>IF($A61="","",IF($I61="","No deadline set",IF($L61="Confirmed","",IF($I61&lt;TODAY(),"DEADLINE PASSED",IF($I61-TODAY()&lt;=14,"Decide now","")))))</f>
        <v/>
      </c>
      <c r="N61" s="19">
        <f>IF($A61="","",SUMIFS(Budget!$F$5:$F$204,Budget!$C$5:$C$204,$A61))</f>
        <v/>
      </c>
      <c r="O61" s="8" t="n"/>
    </row>
    <row r="62">
      <c r="A62" s="8" t="n"/>
      <c r="B62" s="8" t="n"/>
      <c r="C62" s="8" t="n"/>
      <c r="D62" s="8" t="n"/>
      <c r="E62" s="8" t="n"/>
      <c r="F62" s="18" t="n"/>
      <c r="G62" s="18" t="n"/>
      <c r="H62" s="19">
        <f>IF($A62="","",IF($F62="","",$F62-$G62))</f>
        <v/>
      </c>
      <c r="I62" s="6" t="n"/>
      <c r="J62" s="12">
        <f>IF(OR($A62="",$I62=""),"",EventDate-$I62)</f>
        <v/>
      </c>
      <c r="K62" s="12">
        <f>IF(OR($A62="",$I62=""),"",$I62-TODAY())</f>
        <v/>
      </c>
      <c r="L62" s="8" t="n"/>
      <c r="M62" s="13">
        <f>IF($A62="","",IF($I62="","No deadline set",IF($L62="Confirmed","",IF($I62&lt;TODAY(),"DEADLINE PASSED",IF($I62-TODAY()&lt;=14,"Decide now","")))))</f>
        <v/>
      </c>
      <c r="N62" s="19">
        <f>IF($A62="","",SUMIFS(Budget!$F$5:$F$204,Budget!$C$5:$C$204,$A62))</f>
        <v/>
      </c>
      <c r="O62" s="8" t="n"/>
    </row>
    <row r="63">
      <c r="A63" s="8" t="n"/>
      <c r="B63" s="8" t="n"/>
      <c r="C63" s="8" t="n"/>
      <c r="D63" s="8" t="n"/>
      <c r="E63" s="8" t="n"/>
      <c r="F63" s="18" t="n"/>
      <c r="G63" s="18" t="n"/>
      <c r="H63" s="19">
        <f>IF($A63="","",IF($F63="","",$F63-$G63))</f>
        <v/>
      </c>
      <c r="I63" s="6" t="n"/>
      <c r="J63" s="12">
        <f>IF(OR($A63="",$I63=""),"",EventDate-$I63)</f>
        <v/>
      </c>
      <c r="K63" s="12">
        <f>IF(OR($A63="",$I63=""),"",$I63-TODAY())</f>
        <v/>
      </c>
      <c r="L63" s="8" t="n"/>
      <c r="M63" s="13">
        <f>IF($A63="","",IF($I63="","No deadline set",IF($L63="Confirmed","",IF($I63&lt;TODAY(),"DEADLINE PASSED",IF($I63-TODAY()&lt;=14,"Decide now","")))))</f>
        <v/>
      </c>
      <c r="N63" s="19">
        <f>IF($A63="","",SUMIFS(Budget!$F$5:$F$204,Budget!$C$5:$C$204,$A63))</f>
        <v/>
      </c>
      <c r="O63" s="8" t="n"/>
    </row>
    <row r="64">
      <c r="A64" s="8" t="n"/>
      <c r="B64" s="8" t="n"/>
      <c r="C64" s="8" t="n"/>
      <c r="D64" s="8" t="n"/>
      <c r="E64" s="8" t="n"/>
      <c r="F64" s="18" t="n"/>
      <c r="G64" s="18" t="n"/>
      <c r="H64" s="19">
        <f>IF($A64="","",IF($F64="","",$F64-$G64))</f>
        <v/>
      </c>
      <c r="I64" s="6" t="n"/>
      <c r="J64" s="12">
        <f>IF(OR($A64="",$I64=""),"",EventDate-$I64)</f>
        <v/>
      </c>
      <c r="K64" s="12">
        <f>IF(OR($A64="",$I64=""),"",$I64-TODAY())</f>
        <v/>
      </c>
      <c r="L64" s="8" t="n"/>
      <c r="M64" s="13">
        <f>IF($A64="","",IF($I64="","No deadline set",IF($L64="Confirmed","",IF($I64&lt;TODAY(),"DEADLINE PASSED",IF($I64-TODAY()&lt;=14,"Decide now","")))))</f>
        <v/>
      </c>
      <c r="N64" s="19">
        <f>IF($A64="","",SUMIFS(Budget!$F$5:$F$204,Budget!$C$5:$C$204,$A64))</f>
        <v/>
      </c>
      <c r="O64" s="8" t="n"/>
    </row>
    <row r="65">
      <c r="A65" s="8" t="n"/>
      <c r="B65" s="8" t="n"/>
      <c r="C65" s="8" t="n"/>
      <c r="D65" s="8" t="n"/>
      <c r="E65" s="8" t="n"/>
      <c r="F65" s="18" t="n"/>
      <c r="G65" s="18" t="n"/>
      <c r="H65" s="19">
        <f>IF($A65="","",IF($F65="","",$F65-$G65))</f>
        <v/>
      </c>
      <c r="I65" s="6" t="n"/>
      <c r="J65" s="12">
        <f>IF(OR($A65="",$I65=""),"",EventDate-$I65)</f>
        <v/>
      </c>
      <c r="K65" s="12">
        <f>IF(OR($A65="",$I65=""),"",$I65-TODAY())</f>
        <v/>
      </c>
      <c r="L65" s="8" t="n"/>
      <c r="M65" s="13">
        <f>IF($A65="","",IF($I65="","No deadline set",IF($L65="Confirmed","",IF($I65&lt;TODAY(),"DEADLINE PASSED",IF($I65-TODAY()&lt;=14,"Decide now","")))))</f>
        <v/>
      </c>
      <c r="N65" s="19">
        <f>IF($A65="","",SUMIFS(Budget!$F$5:$F$204,Budget!$C$5:$C$204,$A65))</f>
        <v/>
      </c>
      <c r="O65" s="8" t="n"/>
    </row>
    <row r="66">
      <c r="A66" s="8" t="n"/>
      <c r="B66" s="8" t="n"/>
      <c r="C66" s="8" t="n"/>
      <c r="D66" s="8" t="n"/>
      <c r="E66" s="8" t="n"/>
      <c r="F66" s="18" t="n"/>
      <c r="G66" s="18" t="n"/>
      <c r="H66" s="19">
        <f>IF($A66="","",IF($F66="","",$F66-$G66))</f>
        <v/>
      </c>
      <c r="I66" s="6" t="n"/>
      <c r="J66" s="12">
        <f>IF(OR($A66="",$I66=""),"",EventDate-$I66)</f>
        <v/>
      </c>
      <c r="K66" s="12">
        <f>IF(OR($A66="",$I66=""),"",$I66-TODAY())</f>
        <v/>
      </c>
      <c r="L66" s="8" t="n"/>
      <c r="M66" s="13">
        <f>IF($A66="","",IF($I66="","No deadline set",IF($L66="Confirmed","",IF($I66&lt;TODAY(),"DEADLINE PASSED",IF($I66-TODAY()&lt;=14,"Decide now","")))))</f>
        <v/>
      </c>
      <c r="N66" s="19">
        <f>IF($A66="","",SUMIFS(Budget!$F$5:$F$204,Budget!$C$5:$C$204,$A66))</f>
        <v/>
      </c>
      <c r="O66" s="8" t="n"/>
    </row>
    <row r="67">
      <c r="A67" s="8" t="n"/>
      <c r="B67" s="8" t="n"/>
      <c r="C67" s="8" t="n"/>
      <c r="D67" s="8" t="n"/>
      <c r="E67" s="8" t="n"/>
      <c r="F67" s="18" t="n"/>
      <c r="G67" s="18" t="n"/>
      <c r="H67" s="19">
        <f>IF($A67="","",IF($F67="","",$F67-$G67))</f>
        <v/>
      </c>
      <c r="I67" s="6" t="n"/>
      <c r="J67" s="12">
        <f>IF(OR($A67="",$I67=""),"",EventDate-$I67)</f>
        <v/>
      </c>
      <c r="K67" s="12">
        <f>IF(OR($A67="",$I67=""),"",$I67-TODAY())</f>
        <v/>
      </c>
      <c r="L67" s="8" t="n"/>
      <c r="M67" s="13">
        <f>IF($A67="","",IF($I67="","No deadline set",IF($L67="Confirmed","",IF($I67&lt;TODAY(),"DEADLINE PASSED",IF($I67-TODAY()&lt;=14,"Decide now","")))))</f>
        <v/>
      </c>
      <c r="N67" s="19">
        <f>IF($A67="","",SUMIFS(Budget!$F$5:$F$204,Budget!$C$5:$C$204,$A67))</f>
        <v/>
      </c>
      <c r="O67" s="8" t="n"/>
    </row>
    <row r="68">
      <c r="A68" s="8" t="n"/>
      <c r="B68" s="8" t="n"/>
      <c r="C68" s="8" t="n"/>
      <c r="D68" s="8" t="n"/>
      <c r="E68" s="8" t="n"/>
      <c r="F68" s="18" t="n"/>
      <c r="G68" s="18" t="n"/>
      <c r="H68" s="19">
        <f>IF($A68="","",IF($F68="","",$F68-$G68))</f>
        <v/>
      </c>
      <c r="I68" s="6" t="n"/>
      <c r="J68" s="12">
        <f>IF(OR($A68="",$I68=""),"",EventDate-$I68)</f>
        <v/>
      </c>
      <c r="K68" s="12">
        <f>IF(OR($A68="",$I68=""),"",$I68-TODAY())</f>
        <v/>
      </c>
      <c r="L68" s="8" t="n"/>
      <c r="M68" s="13">
        <f>IF($A68="","",IF($I68="","No deadline set",IF($L68="Confirmed","",IF($I68&lt;TODAY(),"DEADLINE PASSED",IF($I68-TODAY()&lt;=14,"Decide now","")))))</f>
        <v/>
      </c>
      <c r="N68" s="19">
        <f>IF($A68="","",SUMIFS(Budget!$F$5:$F$204,Budget!$C$5:$C$204,$A68))</f>
        <v/>
      </c>
      <c r="O68" s="8" t="n"/>
    </row>
    <row r="69">
      <c r="A69" s="8" t="n"/>
      <c r="B69" s="8" t="n"/>
      <c r="C69" s="8" t="n"/>
      <c r="D69" s="8" t="n"/>
      <c r="E69" s="8" t="n"/>
      <c r="F69" s="18" t="n"/>
      <c r="G69" s="18" t="n"/>
      <c r="H69" s="19">
        <f>IF($A69="","",IF($F69="","",$F69-$G69))</f>
        <v/>
      </c>
      <c r="I69" s="6" t="n"/>
      <c r="J69" s="12">
        <f>IF(OR($A69="",$I69=""),"",EventDate-$I69)</f>
        <v/>
      </c>
      <c r="K69" s="12">
        <f>IF(OR($A69="",$I69=""),"",$I69-TODAY())</f>
        <v/>
      </c>
      <c r="L69" s="8" t="n"/>
      <c r="M69" s="13">
        <f>IF($A69="","",IF($I69="","No deadline set",IF($L69="Confirmed","",IF($I69&lt;TODAY(),"DEADLINE PASSED",IF($I69-TODAY()&lt;=14,"Decide now","")))))</f>
        <v/>
      </c>
      <c r="N69" s="19">
        <f>IF($A69="","",SUMIFS(Budget!$F$5:$F$204,Budget!$C$5:$C$204,$A69))</f>
        <v/>
      </c>
      <c r="O69" s="8" t="n"/>
    </row>
    <row r="70">
      <c r="A70" s="8" t="n"/>
      <c r="B70" s="8" t="n"/>
      <c r="C70" s="8" t="n"/>
      <c r="D70" s="8" t="n"/>
      <c r="E70" s="8" t="n"/>
      <c r="F70" s="18" t="n"/>
      <c r="G70" s="18" t="n"/>
      <c r="H70" s="19">
        <f>IF($A70="","",IF($F70="","",$F70-$G70))</f>
        <v/>
      </c>
      <c r="I70" s="6" t="n"/>
      <c r="J70" s="12">
        <f>IF(OR($A70="",$I70=""),"",EventDate-$I70)</f>
        <v/>
      </c>
      <c r="K70" s="12">
        <f>IF(OR($A70="",$I70=""),"",$I70-TODAY())</f>
        <v/>
      </c>
      <c r="L70" s="8" t="n"/>
      <c r="M70" s="13">
        <f>IF($A70="","",IF($I70="","No deadline set",IF($L70="Confirmed","",IF($I70&lt;TODAY(),"DEADLINE PASSED",IF($I70-TODAY()&lt;=14,"Decide now","")))))</f>
        <v/>
      </c>
      <c r="N70" s="19">
        <f>IF($A70="","",SUMIFS(Budget!$F$5:$F$204,Budget!$C$5:$C$204,$A70))</f>
        <v/>
      </c>
      <c r="O70" s="8" t="n"/>
    </row>
    <row r="71">
      <c r="A71" s="8" t="n"/>
      <c r="B71" s="8" t="n"/>
      <c r="C71" s="8" t="n"/>
      <c r="D71" s="8" t="n"/>
      <c r="E71" s="8" t="n"/>
      <c r="F71" s="18" t="n"/>
      <c r="G71" s="18" t="n"/>
      <c r="H71" s="19">
        <f>IF($A71="","",IF($F71="","",$F71-$G71))</f>
        <v/>
      </c>
      <c r="I71" s="6" t="n"/>
      <c r="J71" s="12">
        <f>IF(OR($A71="",$I71=""),"",EventDate-$I71)</f>
        <v/>
      </c>
      <c r="K71" s="12">
        <f>IF(OR($A71="",$I71=""),"",$I71-TODAY())</f>
        <v/>
      </c>
      <c r="L71" s="8" t="n"/>
      <c r="M71" s="13">
        <f>IF($A71="","",IF($I71="","No deadline set",IF($L71="Confirmed","",IF($I71&lt;TODAY(),"DEADLINE PASSED",IF($I71-TODAY()&lt;=14,"Decide now","")))))</f>
        <v/>
      </c>
      <c r="N71" s="19">
        <f>IF($A71="","",SUMIFS(Budget!$F$5:$F$204,Budget!$C$5:$C$204,$A71))</f>
        <v/>
      </c>
      <c r="O71" s="8" t="n"/>
    </row>
    <row r="72">
      <c r="A72" s="8" t="n"/>
      <c r="B72" s="8" t="n"/>
      <c r="C72" s="8" t="n"/>
      <c r="D72" s="8" t="n"/>
      <c r="E72" s="8" t="n"/>
      <c r="F72" s="18" t="n"/>
      <c r="G72" s="18" t="n"/>
      <c r="H72" s="19">
        <f>IF($A72="","",IF($F72="","",$F72-$G72))</f>
        <v/>
      </c>
      <c r="I72" s="6" t="n"/>
      <c r="J72" s="12">
        <f>IF(OR($A72="",$I72=""),"",EventDate-$I72)</f>
        <v/>
      </c>
      <c r="K72" s="12">
        <f>IF(OR($A72="",$I72=""),"",$I72-TODAY())</f>
        <v/>
      </c>
      <c r="L72" s="8" t="n"/>
      <c r="M72" s="13">
        <f>IF($A72="","",IF($I72="","No deadline set",IF($L72="Confirmed","",IF($I72&lt;TODAY(),"DEADLINE PASSED",IF($I72-TODAY()&lt;=14,"Decide now","")))))</f>
        <v/>
      </c>
      <c r="N72" s="19">
        <f>IF($A72="","",SUMIFS(Budget!$F$5:$F$204,Budget!$C$5:$C$204,$A72))</f>
        <v/>
      </c>
      <c r="O72" s="8" t="n"/>
    </row>
    <row r="73">
      <c r="A73" s="8" t="n"/>
      <c r="B73" s="8" t="n"/>
      <c r="C73" s="8" t="n"/>
      <c r="D73" s="8" t="n"/>
      <c r="E73" s="8" t="n"/>
      <c r="F73" s="18" t="n"/>
      <c r="G73" s="18" t="n"/>
      <c r="H73" s="19">
        <f>IF($A73="","",IF($F73="","",$F73-$G73))</f>
        <v/>
      </c>
      <c r="I73" s="6" t="n"/>
      <c r="J73" s="12">
        <f>IF(OR($A73="",$I73=""),"",EventDate-$I73)</f>
        <v/>
      </c>
      <c r="K73" s="12">
        <f>IF(OR($A73="",$I73=""),"",$I73-TODAY())</f>
        <v/>
      </c>
      <c r="L73" s="8" t="n"/>
      <c r="M73" s="13">
        <f>IF($A73="","",IF($I73="","No deadline set",IF($L73="Confirmed","",IF($I73&lt;TODAY(),"DEADLINE PASSED",IF($I73-TODAY()&lt;=14,"Decide now","")))))</f>
        <v/>
      </c>
      <c r="N73" s="19">
        <f>IF($A73="","",SUMIFS(Budget!$F$5:$F$204,Budget!$C$5:$C$204,$A73))</f>
        <v/>
      </c>
      <c r="O73" s="8" t="n"/>
    </row>
    <row r="74">
      <c r="A74" s="8" t="n"/>
      <c r="B74" s="8" t="n"/>
      <c r="C74" s="8" t="n"/>
      <c r="D74" s="8" t="n"/>
      <c r="E74" s="8" t="n"/>
      <c r="F74" s="18" t="n"/>
      <c r="G74" s="18" t="n"/>
      <c r="H74" s="19">
        <f>IF($A74="","",IF($F74="","",$F74-$G74))</f>
        <v/>
      </c>
      <c r="I74" s="6" t="n"/>
      <c r="J74" s="12">
        <f>IF(OR($A74="",$I74=""),"",EventDate-$I74)</f>
        <v/>
      </c>
      <c r="K74" s="12">
        <f>IF(OR($A74="",$I74=""),"",$I74-TODAY())</f>
        <v/>
      </c>
      <c r="L74" s="8" t="n"/>
      <c r="M74" s="13">
        <f>IF($A74="","",IF($I74="","No deadline set",IF($L74="Confirmed","",IF($I74&lt;TODAY(),"DEADLINE PASSED",IF($I74-TODAY()&lt;=14,"Decide now","")))))</f>
        <v/>
      </c>
      <c r="N74" s="19">
        <f>IF($A74="","",SUMIFS(Budget!$F$5:$F$204,Budget!$C$5:$C$204,$A74))</f>
        <v/>
      </c>
      <c r="O74" s="8" t="n"/>
    </row>
    <row r="75">
      <c r="A75" s="8" t="n"/>
      <c r="B75" s="8" t="n"/>
      <c r="C75" s="8" t="n"/>
      <c r="D75" s="8" t="n"/>
      <c r="E75" s="8" t="n"/>
      <c r="F75" s="18" t="n"/>
      <c r="G75" s="18" t="n"/>
      <c r="H75" s="19">
        <f>IF($A75="","",IF($F75="","",$F75-$G75))</f>
        <v/>
      </c>
      <c r="I75" s="6" t="n"/>
      <c r="J75" s="12">
        <f>IF(OR($A75="",$I75=""),"",EventDate-$I75)</f>
        <v/>
      </c>
      <c r="K75" s="12">
        <f>IF(OR($A75="",$I75=""),"",$I75-TODAY())</f>
        <v/>
      </c>
      <c r="L75" s="8" t="n"/>
      <c r="M75" s="13">
        <f>IF($A75="","",IF($I75="","No deadline set",IF($L75="Confirmed","",IF($I75&lt;TODAY(),"DEADLINE PASSED",IF($I75-TODAY()&lt;=14,"Decide now","")))))</f>
        <v/>
      </c>
      <c r="N75" s="19">
        <f>IF($A75="","",SUMIFS(Budget!$F$5:$F$204,Budget!$C$5:$C$204,$A75))</f>
        <v/>
      </c>
      <c r="O75" s="8" t="n"/>
    </row>
    <row r="76">
      <c r="A76" s="8" t="n"/>
      <c r="B76" s="8" t="n"/>
      <c r="C76" s="8" t="n"/>
      <c r="D76" s="8" t="n"/>
      <c r="E76" s="8" t="n"/>
      <c r="F76" s="18" t="n"/>
      <c r="G76" s="18" t="n"/>
      <c r="H76" s="19">
        <f>IF($A76="","",IF($F76="","",$F76-$G76))</f>
        <v/>
      </c>
      <c r="I76" s="6" t="n"/>
      <c r="J76" s="12">
        <f>IF(OR($A76="",$I76=""),"",EventDate-$I76)</f>
        <v/>
      </c>
      <c r="K76" s="12">
        <f>IF(OR($A76="",$I76=""),"",$I76-TODAY())</f>
        <v/>
      </c>
      <c r="L76" s="8" t="n"/>
      <c r="M76" s="13">
        <f>IF($A76="","",IF($I76="","No deadline set",IF($L76="Confirmed","",IF($I76&lt;TODAY(),"DEADLINE PASSED",IF($I76-TODAY()&lt;=14,"Decide now","")))))</f>
        <v/>
      </c>
      <c r="N76" s="19">
        <f>IF($A76="","",SUMIFS(Budget!$F$5:$F$204,Budget!$C$5:$C$204,$A76))</f>
        <v/>
      </c>
      <c r="O76" s="8" t="n"/>
    </row>
    <row r="77">
      <c r="A77" s="8" t="n"/>
      <c r="B77" s="8" t="n"/>
      <c r="C77" s="8" t="n"/>
      <c r="D77" s="8" t="n"/>
      <c r="E77" s="8" t="n"/>
      <c r="F77" s="18" t="n"/>
      <c r="G77" s="18" t="n"/>
      <c r="H77" s="19">
        <f>IF($A77="","",IF($F77="","",$F77-$G77))</f>
        <v/>
      </c>
      <c r="I77" s="6" t="n"/>
      <c r="J77" s="12">
        <f>IF(OR($A77="",$I77=""),"",EventDate-$I77)</f>
        <v/>
      </c>
      <c r="K77" s="12">
        <f>IF(OR($A77="",$I77=""),"",$I77-TODAY())</f>
        <v/>
      </c>
      <c r="L77" s="8" t="n"/>
      <c r="M77" s="13">
        <f>IF($A77="","",IF($I77="","No deadline set",IF($L77="Confirmed","",IF($I77&lt;TODAY(),"DEADLINE PASSED",IF($I77-TODAY()&lt;=14,"Decide now","")))))</f>
        <v/>
      </c>
      <c r="N77" s="19">
        <f>IF($A77="","",SUMIFS(Budget!$F$5:$F$204,Budget!$C$5:$C$204,$A77))</f>
        <v/>
      </c>
      <c r="O77" s="8" t="n"/>
    </row>
    <row r="78">
      <c r="A78" s="8" t="n"/>
      <c r="B78" s="8" t="n"/>
      <c r="C78" s="8" t="n"/>
      <c r="D78" s="8" t="n"/>
      <c r="E78" s="8" t="n"/>
      <c r="F78" s="18" t="n"/>
      <c r="G78" s="18" t="n"/>
      <c r="H78" s="19">
        <f>IF($A78="","",IF($F78="","",$F78-$G78))</f>
        <v/>
      </c>
      <c r="I78" s="6" t="n"/>
      <c r="J78" s="12">
        <f>IF(OR($A78="",$I78=""),"",EventDate-$I78)</f>
        <v/>
      </c>
      <c r="K78" s="12">
        <f>IF(OR($A78="",$I78=""),"",$I78-TODAY())</f>
        <v/>
      </c>
      <c r="L78" s="8" t="n"/>
      <c r="M78" s="13">
        <f>IF($A78="","",IF($I78="","No deadline set",IF($L78="Confirmed","",IF($I78&lt;TODAY(),"DEADLINE PASSED",IF($I78-TODAY()&lt;=14,"Decide now","")))))</f>
        <v/>
      </c>
      <c r="N78" s="19">
        <f>IF($A78="","",SUMIFS(Budget!$F$5:$F$204,Budget!$C$5:$C$204,$A78))</f>
        <v/>
      </c>
      <c r="O78" s="8" t="n"/>
    </row>
    <row r="79">
      <c r="A79" s="8" t="n"/>
      <c r="B79" s="8" t="n"/>
      <c r="C79" s="8" t="n"/>
      <c r="D79" s="8" t="n"/>
      <c r="E79" s="8" t="n"/>
      <c r="F79" s="18" t="n"/>
      <c r="G79" s="18" t="n"/>
      <c r="H79" s="19">
        <f>IF($A79="","",IF($F79="","",$F79-$G79))</f>
        <v/>
      </c>
      <c r="I79" s="6" t="n"/>
      <c r="J79" s="12">
        <f>IF(OR($A79="",$I79=""),"",EventDate-$I79)</f>
        <v/>
      </c>
      <c r="K79" s="12">
        <f>IF(OR($A79="",$I79=""),"",$I79-TODAY())</f>
        <v/>
      </c>
      <c r="L79" s="8" t="n"/>
      <c r="M79" s="13">
        <f>IF($A79="","",IF($I79="","No deadline set",IF($L79="Confirmed","",IF($I79&lt;TODAY(),"DEADLINE PASSED",IF($I79-TODAY()&lt;=14,"Decide now","")))))</f>
        <v/>
      </c>
      <c r="N79" s="19">
        <f>IF($A79="","",SUMIFS(Budget!$F$5:$F$204,Budget!$C$5:$C$204,$A79))</f>
        <v/>
      </c>
      <c r="O79" s="8" t="n"/>
    </row>
    <row r="80">
      <c r="A80" s="8" t="n"/>
      <c r="B80" s="8" t="n"/>
      <c r="C80" s="8" t="n"/>
      <c r="D80" s="8" t="n"/>
      <c r="E80" s="8" t="n"/>
      <c r="F80" s="18" t="n"/>
      <c r="G80" s="18" t="n"/>
      <c r="H80" s="19">
        <f>IF($A80="","",IF($F80="","",$F80-$G80))</f>
        <v/>
      </c>
      <c r="I80" s="6" t="n"/>
      <c r="J80" s="12">
        <f>IF(OR($A80="",$I80=""),"",EventDate-$I80)</f>
        <v/>
      </c>
      <c r="K80" s="12">
        <f>IF(OR($A80="",$I80=""),"",$I80-TODAY())</f>
        <v/>
      </c>
      <c r="L80" s="8" t="n"/>
      <c r="M80" s="13">
        <f>IF($A80="","",IF($I80="","No deadline set",IF($L80="Confirmed","",IF($I80&lt;TODAY(),"DEADLINE PASSED",IF($I80-TODAY()&lt;=14,"Decide now","")))))</f>
        <v/>
      </c>
      <c r="N80" s="19">
        <f>IF($A80="","",SUMIFS(Budget!$F$5:$F$204,Budget!$C$5:$C$204,$A80))</f>
        <v/>
      </c>
      <c r="O80" s="8" t="n"/>
    </row>
    <row r="81">
      <c r="A81" s="8" t="n"/>
      <c r="B81" s="8" t="n"/>
      <c r="C81" s="8" t="n"/>
      <c r="D81" s="8" t="n"/>
      <c r="E81" s="8" t="n"/>
      <c r="F81" s="18" t="n"/>
      <c r="G81" s="18" t="n"/>
      <c r="H81" s="19">
        <f>IF($A81="","",IF($F81="","",$F81-$G81))</f>
        <v/>
      </c>
      <c r="I81" s="6" t="n"/>
      <c r="J81" s="12">
        <f>IF(OR($A81="",$I81=""),"",EventDate-$I81)</f>
        <v/>
      </c>
      <c r="K81" s="12">
        <f>IF(OR($A81="",$I81=""),"",$I81-TODAY())</f>
        <v/>
      </c>
      <c r="L81" s="8" t="n"/>
      <c r="M81" s="13">
        <f>IF($A81="","",IF($I81="","No deadline set",IF($L81="Confirmed","",IF($I81&lt;TODAY(),"DEADLINE PASSED",IF($I81-TODAY()&lt;=14,"Decide now","")))))</f>
        <v/>
      </c>
      <c r="N81" s="19">
        <f>IF($A81="","",SUMIFS(Budget!$F$5:$F$204,Budget!$C$5:$C$204,$A81))</f>
        <v/>
      </c>
      <c r="O81" s="8" t="n"/>
    </row>
    <row r="82">
      <c r="A82" s="8" t="n"/>
      <c r="B82" s="8" t="n"/>
      <c r="C82" s="8" t="n"/>
      <c r="D82" s="8" t="n"/>
      <c r="E82" s="8" t="n"/>
      <c r="F82" s="18" t="n"/>
      <c r="G82" s="18" t="n"/>
      <c r="H82" s="19">
        <f>IF($A82="","",IF($F82="","",$F82-$G82))</f>
        <v/>
      </c>
      <c r="I82" s="6" t="n"/>
      <c r="J82" s="12">
        <f>IF(OR($A82="",$I82=""),"",EventDate-$I82)</f>
        <v/>
      </c>
      <c r="K82" s="12">
        <f>IF(OR($A82="",$I82=""),"",$I82-TODAY())</f>
        <v/>
      </c>
      <c r="L82" s="8" t="n"/>
      <c r="M82" s="13">
        <f>IF($A82="","",IF($I82="","No deadline set",IF($L82="Confirmed","",IF($I82&lt;TODAY(),"DEADLINE PASSED",IF($I82-TODAY()&lt;=14,"Decide now","")))))</f>
        <v/>
      </c>
      <c r="N82" s="19">
        <f>IF($A82="","",SUMIFS(Budget!$F$5:$F$204,Budget!$C$5:$C$204,$A82))</f>
        <v/>
      </c>
      <c r="O82" s="8" t="n"/>
    </row>
    <row r="83">
      <c r="A83" s="8" t="n"/>
      <c r="B83" s="8" t="n"/>
      <c r="C83" s="8" t="n"/>
      <c r="D83" s="8" t="n"/>
      <c r="E83" s="8" t="n"/>
      <c r="F83" s="18" t="n"/>
      <c r="G83" s="18" t="n"/>
      <c r="H83" s="19">
        <f>IF($A83="","",IF($F83="","",$F83-$G83))</f>
        <v/>
      </c>
      <c r="I83" s="6" t="n"/>
      <c r="J83" s="12">
        <f>IF(OR($A83="",$I83=""),"",EventDate-$I83)</f>
        <v/>
      </c>
      <c r="K83" s="12">
        <f>IF(OR($A83="",$I83=""),"",$I83-TODAY())</f>
        <v/>
      </c>
      <c r="L83" s="8" t="n"/>
      <c r="M83" s="13">
        <f>IF($A83="","",IF($I83="","No deadline set",IF($L83="Confirmed","",IF($I83&lt;TODAY(),"DEADLINE PASSED",IF($I83-TODAY()&lt;=14,"Decide now","")))))</f>
        <v/>
      </c>
      <c r="N83" s="19">
        <f>IF($A83="","",SUMIFS(Budget!$F$5:$F$204,Budget!$C$5:$C$204,$A83))</f>
        <v/>
      </c>
      <c r="O83" s="8" t="n"/>
    </row>
    <row r="84">
      <c r="A84" s="8" t="n"/>
      <c r="B84" s="8" t="n"/>
      <c r="C84" s="8" t="n"/>
      <c r="D84" s="8" t="n"/>
      <c r="E84" s="8" t="n"/>
      <c r="F84" s="18" t="n"/>
      <c r="G84" s="18" t="n"/>
      <c r="H84" s="19">
        <f>IF($A84="","",IF($F84="","",$F84-$G84))</f>
        <v/>
      </c>
      <c r="I84" s="6" t="n"/>
      <c r="J84" s="12">
        <f>IF(OR($A84="",$I84=""),"",EventDate-$I84)</f>
        <v/>
      </c>
      <c r="K84" s="12">
        <f>IF(OR($A84="",$I84=""),"",$I84-TODAY())</f>
        <v/>
      </c>
      <c r="L84" s="8" t="n"/>
      <c r="M84" s="13">
        <f>IF($A84="","",IF($I84="","No deadline set",IF($L84="Confirmed","",IF($I84&lt;TODAY(),"DEADLINE PASSED",IF($I84-TODAY()&lt;=14,"Decide now","")))))</f>
        <v/>
      </c>
      <c r="N84" s="19">
        <f>IF($A84="","",SUMIFS(Budget!$F$5:$F$204,Budget!$C$5:$C$204,$A84))</f>
        <v/>
      </c>
      <c r="O84" s="8" t="n"/>
    </row>
    <row r="85">
      <c r="A85" s="8" t="n"/>
      <c r="B85" s="8" t="n"/>
      <c r="C85" s="8" t="n"/>
      <c r="D85" s="8" t="n"/>
      <c r="E85" s="8" t="n"/>
      <c r="F85" s="18" t="n"/>
      <c r="G85" s="18" t="n"/>
      <c r="H85" s="19">
        <f>IF($A85="","",IF($F85="","",$F85-$G85))</f>
        <v/>
      </c>
      <c r="I85" s="6" t="n"/>
      <c r="J85" s="12">
        <f>IF(OR($A85="",$I85=""),"",EventDate-$I85)</f>
        <v/>
      </c>
      <c r="K85" s="12">
        <f>IF(OR($A85="",$I85=""),"",$I85-TODAY())</f>
        <v/>
      </c>
      <c r="L85" s="8" t="n"/>
      <c r="M85" s="13">
        <f>IF($A85="","",IF($I85="","No deadline set",IF($L85="Confirmed","",IF($I85&lt;TODAY(),"DEADLINE PASSED",IF($I85-TODAY()&lt;=14,"Decide now","")))))</f>
        <v/>
      </c>
      <c r="N85" s="19">
        <f>IF($A85="","",SUMIFS(Budget!$F$5:$F$204,Budget!$C$5:$C$204,$A85))</f>
        <v/>
      </c>
      <c r="O85" s="8" t="n"/>
    </row>
    <row r="86">
      <c r="A86" s="8" t="n"/>
      <c r="B86" s="8" t="n"/>
      <c r="C86" s="8" t="n"/>
      <c r="D86" s="8" t="n"/>
      <c r="E86" s="8" t="n"/>
      <c r="F86" s="18" t="n"/>
      <c r="G86" s="18" t="n"/>
      <c r="H86" s="19">
        <f>IF($A86="","",IF($F86="","",$F86-$G86))</f>
        <v/>
      </c>
      <c r="I86" s="6" t="n"/>
      <c r="J86" s="12">
        <f>IF(OR($A86="",$I86=""),"",EventDate-$I86)</f>
        <v/>
      </c>
      <c r="K86" s="12">
        <f>IF(OR($A86="",$I86=""),"",$I86-TODAY())</f>
        <v/>
      </c>
      <c r="L86" s="8" t="n"/>
      <c r="M86" s="13">
        <f>IF($A86="","",IF($I86="","No deadline set",IF($L86="Confirmed","",IF($I86&lt;TODAY(),"DEADLINE PASSED",IF($I86-TODAY()&lt;=14,"Decide now","")))))</f>
        <v/>
      </c>
      <c r="N86" s="19">
        <f>IF($A86="","",SUMIFS(Budget!$F$5:$F$204,Budget!$C$5:$C$204,$A86))</f>
        <v/>
      </c>
      <c r="O86" s="8" t="n"/>
    </row>
    <row r="87">
      <c r="A87" s="8" t="n"/>
      <c r="B87" s="8" t="n"/>
      <c r="C87" s="8" t="n"/>
      <c r="D87" s="8" t="n"/>
      <c r="E87" s="8" t="n"/>
      <c r="F87" s="18" t="n"/>
      <c r="G87" s="18" t="n"/>
      <c r="H87" s="19">
        <f>IF($A87="","",IF($F87="","",$F87-$G87))</f>
        <v/>
      </c>
      <c r="I87" s="6" t="n"/>
      <c r="J87" s="12">
        <f>IF(OR($A87="",$I87=""),"",EventDate-$I87)</f>
        <v/>
      </c>
      <c r="K87" s="12">
        <f>IF(OR($A87="",$I87=""),"",$I87-TODAY())</f>
        <v/>
      </c>
      <c r="L87" s="8" t="n"/>
      <c r="M87" s="13">
        <f>IF($A87="","",IF($I87="","No deadline set",IF($L87="Confirmed","",IF($I87&lt;TODAY(),"DEADLINE PASSED",IF($I87-TODAY()&lt;=14,"Decide now","")))))</f>
        <v/>
      </c>
      <c r="N87" s="19">
        <f>IF($A87="","",SUMIFS(Budget!$F$5:$F$204,Budget!$C$5:$C$204,$A87))</f>
        <v/>
      </c>
      <c r="O87" s="8" t="n"/>
    </row>
    <row r="88">
      <c r="A88" s="8" t="n"/>
      <c r="B88" s="8" t="n"/>
      <c r="C88" s="8" t="n"/>
      <c r="D88" s="8" t="n"/>
      <c r="E88" s="8" t="n"/>
      <c r="F88" s="18" t="n"/>
      <c r="G88" s="18" t="n"/>
      <c r="H88" s="19">
        <f>IF($A88="","",IF($F88="","",$F88-$G88))</f>
        <v/>
      </c>
      <c r="I88" s="6" t="n"/>
      <c r="J88" s="12">
        <f>IF(OR($A88="",$I88=""),"",EventDate-$I88)</f>
        <v/>
      </c>
      <c r="K88" s="12">
        <f>IF(OR($A88="",$I88=""),"",$I88-TODAY())</f>
        <v/>
      </c>
      <c r="L88" s="8" t="n"/>
      <c r="M88" s="13">
        <f>IF($A88="","",IF($I88="","No deadline set",IF($L88="Confirmed","",IF($I88&lt;TODAY(),"DEADLINE PASSED",IF($I88-TODAY()&lt;=14,"Decide now","")))))</f>
        <v/>
      </c>
      <c r="N88" s="19">
        <f>IF($A88="","",SUMIFS(Budget!$F$5:$F$204,Budget!$C$5:$C$204,$A88))</f>
        <v/>
      </c>
      <c r="O88" s="8" t="n"/>
    </row>
    <row r="89">
      <c r="A89" s="8" t="n"/>
      <c r="B89" s="8" t="n"/>
      <c r="C89" s="8" t="n"/>
      <c r="D89" s="8" t="n"/>
      <c r="E89" s="8" t="n"/>
      <c r="F89" s="18" t="n"/>
      <c r="G89" s="18" t="n"/>
      <c r="H89" s="19">
        <f>IF($A89="","",IF($F89="","",$F89-$G89))</f>
        <v/>
      </c>
      <c r="I89" s="6" t="n"/>
      <c r="J89" s="12">
        <f>IF(OR($A89="",$I89=""),"",EventDate-$I89)</f>
        <v/>
      </c>
      <c r="K89" s="12">
        <f>IF(OR($A89="",$I89=""),"",$I89-TODAY())</f>
        <v/>
      </c>
      <c r="L89" s="8" t="n"/>
      <c r="M89" s="13">
        <f>IF($A89="","",IF($I89="","No deadline set",IF($L89="Confirmed","",IF($I89&lt;TODAY(),"DEADLINE PASSED",IF($I89-TODAY()&lt;=14,"Decide now","")))))</f>
        <v/>
      </c>
      <c r="N89" s="19">
        <f>IF($A89="","",SUMIFS(Budget!$F$5:$F$204,Budget!$C$5:$C$204,$A89))</f>
        <v/>
      </c>
      <c r="O89" s="8" t="n"/>
    </row>
    <row r="90">
      <c r="A90" s="8" t="n"/>
      <c r="B90" s="8" t="n"/>
      <c r="C90" s="8" t="n"/>
      <c r="D90" s="8" t="n"/>
      <c r="E90" s="8" t="n"/>
      <c r="F90" s="18" t="n"/>
      <c r="G90" s="18" t="n"/>
      <c r="H90" s="19">
        <f>IF($A90="","",IF($F90="","",$F90-$G90))</f>
        <v/>
      </c>
      <c r="I90" s="6" t="n"/>
      <c r="J90" s="12">
        <f>IF(OR($A90="",$I90=""),"",EventDate-$I90)</f>
        <v/>
      </c>
      <c r="K90" s="12">
        <f>IF(OR($A90="",$I90=""),"",$I90-TODAY())</f>
        <v/>
      </c>
      <c r="L90" s="8" t="n"/>
      <c r="M90" s="13">
        <f>IF($A90="","",IF($I90="","No deadline set",IF($L90="Confirmed","",IF($I90&lt;TODAY(),"DEADLINE PASSED",IF($I90-TODAY()&lt;=14,"Decide now","")))))</f>
        <v/>
      </c>
      <c r="N90" s="19">
        <f>IF($A90="","",SUMIFS(Budget!$F$5:$F$204,Budget!$C$5:$C$204,$A90))</f>
        <v/>
      </c>
      <c r="O90" s="8" t="n"/>
    </row>
    <row r="91">
      <c r="A91" s="8" t="n"/>
      <c r="B91" s="8" t="n"/>
      <c r="C91" s="8" t="n"/>
      <c r="D91" s="8" t="n"/>
      <c r="E91" s="8" t="n"/>
      <c r="F91" s="18" t="n"/>
      <c r="G91" s="18" t="n"/>
      <c r="H91" s="19">
        <f>IF($A91="","",IF($F91="","",$F91-$G91))</f>
        <v/>
      </c>
      <c r="I91" s="6" t="n"/>
      <c r="J91" s="12">
        <f>IF(OR($A91="",$I91=""),"",EventDate-$I91)</f>
        <v/>
      </c>
      <c r="K91" s="12">
        <f>IF(OR($A91="",$I91=""),"",$I91-TODAY())</f>
        <v/>
      </c>
      <c r="L91" s="8" t="n"/>
      <c r="M91" s="13">
        <f>IF($A91="","",IF($I91="","No deadline set",IF($L91="Confirmed","",IF($I91&lt;TODAY(),"DEADLINE PASSED",IF($I91-TODAY()&lt;=14,"Decide now","")))))</f>
        <v/>
      </c>
      <c r="N91" s="19">
        <f>IF($A91="","",SUMIFS(Budget!$F$5:$F$204,Budget!$C$5:$C$204,$A91))</f>
        <v/>
      </c>
      <c r="O91" s="8" t="n"/>
    </row>
    <row r="92">
      <c r="A92" s="8" t="n"/>
      <c r="B92" s="8" t="n"/>
      <c r="C92" s="8" t="n"/>
      <c r="D92" s="8" t="n"/>
      <c r="E92" s="8" t="n"/>
      <c r="F92" s="18" t="n"/>
      <c r="G92" s="18" t="n"/>
      <c r="H92" s="19">
        <f>IF($A92="","",IF($F92="","",$F92-$G92))</f>
        <v/>
      </c>
      <c r="I92" s="6" t="n"/>
      <c r="J92" s="12">
        <f>IF(OR($A92="",$I92=""),"",EventDate-$I92)</f>
        <v/>
      </c>
      <c r="K92" s="12">
        <f>IF(OR($A92="",$I92=""),"",$I92-TODAY())</f>
        <v/>
      </c>
      <c r="L92" s="8" t="n"/>
      <c r="M92" s="13">
        <f>IF($A92="","",IF($I92="","No deadline set",IF($L92="Confirmed","",IF($I92&lt;TODAY(),"DEADLINE PASSED",IF($I92-TODAY()&lt;=14,"Decide now","")))))</f>
        <v/>
      </c>
      <c r="N92" s="19">
        <f>IF($A92="","",SUMIFS(Budget!$F$5:$F$204,Budget!$C$5:$C$204,$A92))</f>
        <v/>
      </c>
      <c r="O92" s="8" t="n"/>
    </row>
    <row r="93">
      <c r="A93" s="8" t="n"/>
      <c r="B93" s="8" t="n"/>
      <c r="C93" s="8" t="n"/>
      <c r="D93" s="8" t="n"/>
      <c r="E93" s="8" t="n"/>
      <c r="F93" s="18" t="n"/>
      <c r="G93" s="18" t="n"/>
      <c r="H93" s="19">
        <f>IF($A93="","",IF($F93="","",$F93-$G93))</f>
        <v/>
      </c>
      <c r="I93" s="6" t="n"/>
      <c r="J93" s="12">
        <f>IF(OR($A93="",$I93=""),"",EventDate-$I93)</f>
        <v/>
      </c>
      <c r="K93" s="12">
        <f>IF(OR($A93="",$I93=""),"",$I93-TODAY())</f>
        <v/>
      </c>
      <c r="L93" s="8" t="n"/>
      <c r="M93" s="13">
        <f>IF($A93="","",IF($I93="","No deadline set",IF($L93="Confirmed","",IF($I93&lt;TODAY(),"DEADLINE PASSED",IF($I93-TODAY()&lt;=14,"Decide now","")))))</f>
        <v/>
      </c>
      <c r="N93" s="19">
        <f>IF($A93="","",SUMIFS(Budget!$F$5:$F$204,Budget!$C$5:$C$204,$A93))</f>
        <v/>
      </c>
      <c r="O93" s="8" t="n"/>
    </row>
    <row r="94">
      <c r="A94" s="8" t="n"/>
      <c r="B94" s="8" t="n"/>
      <c r="C94" s="8" t="n"/>
      <c r="D94" s="8" t="n"/>
      <c r="E94" s="8" t="n"/>
      <c r="F94" s="18" t="n"/>
      <c r="G94" s="18" t="n"/>
      <c r="H94" s="19">
        <f>IF($A94="","",IF($F94="","",$F94-$G94))</f>
        <v/>
      </c>
      <c r="I94" s="6" t="n"/>
      <c r="J94" s="12">
        <f>IF(OR($A94="",$I94=""),"",EventDate-$I94)</f>
        <v/>
      </c>
      <c r="K94" s="12">
        <f>IF(OR($A94="",$I94=""),"",$I94-TODAY())</f>
        <v/>
      </c>
      <c r="L94" s="8" t="n"/>
      <c r="M94" s="13">
        <f>IF($A94="","",IF($I94="","No deadline set",IF($L94="Confirmed","",IF($I94&lt;TODAY(),"DEADLINE PASSED",IF($I94-TODAY()&lt;=14,"Decide now","")))))</f>
        <v/>
      </c>
      <c r="N94" s="19">
        <f>IF($A94="","",SUMIFS(Budget!$F$5:$F$204,Budget!$C$5:$C$204,$A94))</f>
        <v/>
      </c>
      <c r="O94" s="8" t="n"/>
    </row>
    <row r="95">
      <c r="A95" s="8" t="n"/>
      <c r="B95" s="8" t="n"/>
      <c r="C95" s="8" t="n"/>
      <c r="D95" s="8" t="n"/>
      <c r="E95" s="8" t="n"/>
      <c r="F95" s="18" t="n"/>
      <c r="G95" s="18" t="n"/>
      <c r="H95" s="19">
        <f>IF($A95="","",IF($F95="","",$F95-$G95))</f>
        <v/>
      </c>
      <c r="I95" s="6" t="n"/>
      <c r="J95" s="12">
        <f>IF(OR($A95="",$I95=""),"",EventDate-$I95)</f>
        <v/>
      </c>
      <c r="K95" s="12">
        <f>IF(OR($A95="",$I95=""),"",$I95-TODAY())</f>
        <v/>
      </c>
      <c r="L95" s="8" t="n"/>
      <c r="M95" s="13">
        <f>IF($A95="","",IF($I95="","No deadline set",IF($L95="Confirmed","",IF($I95&lt;TODAY(),"DEADLINE PASSED",IF($I95-TODAY()&lt;=14,"Decide now","")))))</f>
        <v/>
      </c>
      <c r="N95" s="19">
        <f>IF($A95="","",SUMIFS(Budget!$F$5:$F$204,Budget!$C$5:$C$204,$A95))</f>
        <v/>
      </c>
      <c r="O95" s="8" t="n"/>
    </row>
    <row r="96">
      <c r="A96" s="8" t="n"/>
      <c r="B96" s="8" t="n"/>
      <c r="C96" s="8" t="n"/>
      <c r="D96" s="8" t="n"/>
      <c r="E96" s="8" t="n"/>
      <c r="F96" s="18" t="n"/>
      <c r="G96" s="18" t="n"/>
      <c r="H96" s="19">
        <f>IF($A96="","",IF($F96="","",$F96-$G96))</f>
        <v/>
      </c>
      <c r="I96" s="6" t="n"/>
      <c r="J96" s="12">
        <f>IF(OR($A96="",$I96=""),"",EventDate-$I96)</f>
        <v/>
      </c>
      <c r="K96" s="12">
        <f>IF(OR($A96="",$I96=""),"",$I96-TODAY())</f>
        <v/>
      </c>
      <c r="L96" s="8" t="n"/>
      <c r="M96" s="13">
        <f>IF($A96="","",IF($I96="","No deadline set",IF($L96="Confirmed","",IF($I96&lt;TODAY(),"DEADLINE PASSED",IF($I96-TODAY()&lt;=14,"Decide now","")))))</f>
        <v/>
      </c>
      <c r="N96" s="19">
        <f>IF($A96="","",SUMIFS(Budget!$F$5:$F$204,Budget!$C$5:$C$204,$A96))</f>
        <v/>
      </c>
      <c r="O96" s="8" t="n"/>
    </row>
    <row r="97">
      <c r="A97" s="8" t="n"/>
      <c r="B97" s="8" t="n"/>
      <c r="C97" s="8" t="n"/>
      <c r="D97" s="8" t="n"/>
      <c r="E97" s="8" t="n"/>
      <c r="F97" s="18" t="n"/>
      <c r="G97" s="18" t="n"/>
      <c r="H97" s="19">
        <f>IF($A97="","",IF($F97="","",$F97-$G97))</f>
        <v/>
      </c>
      <c r="I97" s="6" t="n"/>
      <c r="J97" s="12">
        <f>IF(OR($A97="",$I97=""),"",EventDate-$I97)</f>
        <v/>
      </c>
      <c r="K97" s="12">
        <f>IF(OR($A97="",$I97=""),"",$I97-TODAY())</f>
        <v/>
      </c>
      <c r="L97" s="8" t="n"/>
      <c r="M97" s="13">
        <f>IF($A97="","",IF($I97="","No deadline set",IF($L97="Confirmed","",IF($I97&lt;TODAY(),"DEADLINE PASSED",IF($I97-TODAY()&lt;=14,"Decide now","")))))</f>
        <v/>
      </c>
      <c r="N97" s="19">
        <f>IF($A97="","",SUMIFS(Budget!$F$5:$F$204,Budget!$C$5:$C$204,$A97))</f>
        <v/>
      </c>
      <c r="O97" s="8" t="n"/>
    </row>
    <row r="98">
      <c r="A98" s="8" t="n"/>
      <c r="B98" s="8" t="n"/>
      <c r="C98" s="8" t="n"/>
      <c r="D98" s="8" t="n"/>
      <c r="E98" s="8" t="n"/>
      <c r="F98" s="18" t="n"/>
      <c r="G98" s="18" t="n"/>
      <c r="H98" s="19">
        <f>IF($A98="","",IF($F98="","",$F98-$G98))</f>
        <v/>
      </c>
      <c r="I98" s="6" t="n"/>
      <c r="J98" s="12">
        <f>IF(OR($A98="",$I98=""),"",EventDate-$I98)</f>
        <v/>
      </c>
      <c r="K98" s="12">
        <f>IF(OR($A98="",$I98=""),"",$I98-TODAY())</f>
        <v/>
      </c>
      <c r="L98" s="8" t="n"/>
      <c r="M98" s="13">
        <f>IF($A98="","",IF($I98="","No deadline set",IF($L98="Confirmed","",IF($I98&lt;TODAY(),"DEADLINE PASSED",IF($I98-TODAY()&lt;=14,"Decide now","")))))</f>
        <v/>
      </c>
      <c r="N98" s="19">
        <f>IF($A98="","",SUMIFS(Budget!$F$5:$F$204,Budget!$C$5:$C$204,$A98))</f>
        <v/>
      </c>
      <c r="O98" s="8" t="n"/>
    </row>
    <row r="99">
      <c r="A99" s="8" t="n"/>
      <c r="B99" s="8" t="n"/>
      <c r="C99" s="8" t="n"/>
      <c r="D99" s="8" t="n"/>
      <c r="E99" s="8" t="n"/>
      <c r="F99" s="18" t="n"/>
      <c r="G99" s="18" t="n"/>
      <c r="H99" s="19">
        <f>IF($A99="","",IF($F99="","",$F99-$G99))</f>
        <v/>
      </c>
      <c r="I99" s="6" t="n"/>
      <c r="J99" s="12">
        <f>IF(OR($A99="",$I99=""),"",EventDate-$I99)</f>
        <v/>
      </c>
      <c r="K99" s="12">
        <f>IF(OR($A99="",$I99=""),"",$I99-TODAY())</f>
        <v/>
      </c>
      <c r="L99" s="8" t="n"/>
      <c r="M99" s="13">
        <f>IF($A99="","",IF($I99="","No deadline set",IF($L99="Confirmed","",IF($I99&lt;TODAY(),"DEADLINE PASSED",IF($I99-TODAY()&lt;=14,"Decide now","")))))</f>
        <v/>
      </c>
      <c r="N99" s="19">
        <f>IF($A99="","",SUMIFS(Budget!$F$5:$F$204,Budget!$C$5:$C$204,$A99))</f>
        <v/>
      </c>
      <c r="O99" s="8" t="n"/>
    </row>
    <row r="100">
      <c r="A100" s="8" t="n"/>
      <c r="B100" s="8" t="n"/>
      <c r="C100" s="8" t="n"/>
      <c r="D100" s="8" t="n"/>
      <c r="E100" s="8" t="n"/>
      <c r="F100" s="18" t="n"/>
      <c r="G100" s="18" t="n"/>
      <c r="H100" s="19">
        <f>IF($A100="","",IF($F100="","",$F100-$G100))</f>
        <v/>
      </c>
      <c r="I100" s="6" t="n"/>
      <c r="J100" s="12">
        <f>IF(OR($A100="",$I100=""),"",EventDate-$I100)</f>
        <v/>
      </c>
      <c r="K100" s="12">
        <f>IF(OR($A100="",$I100=""),"",$I100-TODAY())</f>
        <v/>
      </c>
      <c r="L100" s="8" t="n"/>
      <c r="M100" s="13">
        <f>IF($A100="","",IF($I100="","No deadline set",IF($L100="Confirmed","",IF($I100&lt;TODAY(),"DEADLINE PASSED",IF($I100-TODAY()&lt;=14,"Decide now","")))))</f>
        <v/>
      </c>
      <c r="N100" s="19">
        <f>IF($A100="","",SUMIFS(Budget!$F$5:$F$204,Budget!$C$5:$C$204,$A100))</f>
        <v/>
      </c>
      <c r="O100" s="8" t="n"/>
    </row>
    <row r="101">
      <c r="A101" s="8" t="n"/>
      <c r="B101" s="8" t="n"/>
      <c r="C101" s="8" t="n"/>
      <c r="D101" s="8" t="n"/>
      <c r="E101" s="8" t="n"/>
      <c r="F101" s="18" t="n"/>
      <c r="G101" s="18" t="n"/>
      <c r="H101" s="19">
        <f>IF($A101="","",IF($F101="","",$F101-$G101))</f>
        <v/>
      </c>
      <c r="I101" s="6" t="n"/>
      <c r="J101" s="12">
        <f>IF(OR($A101="",$I101=""),"",EventDate-$I101)</f>
        <v/>
      </c>
      <c r="K101" s="12">
        <f>IF(OR($A101="",$I101=""),"",$I101-TODAY())</f>
        <v/>
      </c>
      <c r="L101" s="8" t="n"/>
      <c r="M101" s="13">
        <f>IF($A101="","",IF($I101="","No deadline set",IF($L101="Confirmed","",IF($I101&lt;TODAY(),"DEADLINE PASSED",IF($I101-TODAY()&lt;=14,"Decide now","")))))</f>
        <v/>
      </c>
      <c r="N101" s="19">
        <f>IF($A101="","",SUMIFS(Budget!$F$5:$F$204,Budget!$C$5:$C$204,$A101))</f>
        <v/>
      </c>
      <c r="O101" s="8" t="n"/>
    </row>
    <row r="102">
      <c r="A102" s="8" t="n"/>
      <c r="B102" s="8" t="n"/>
      <c r="C102" s="8" t="n"/>
      <c r="D102" s="8" t="n"/>
      <c r="E102" s="8" t="n"/>
      <c r="F102" s="18" t="n"/>
      <c r="G102" s="18" t="n"/>
      <c r="H102" s="19">
        <f>IF($A102="","",IF($F102="","",$F102-$G102))</f>
        <v/>
      </c>
      <c r="I102" s="6" t="n"/>
      <c r="J102" s="12">
        <f>IF(OR($A102="",$I102=""),"",EventDate-$I102)</f>
        <v/>
      </c>
      <c r="K102" s="12">
        <f>IF(OR($A102="",$I102=""),"",$I102-TODAY())</f>
        <v/>
      </c>
      <c r="L102" s="8" t="n"/>
      <c r="M102" s="13">
        <f>IF($A102="","",IF($I102="","No deadline set",IF($L102="Confirmed","",IF($I102&lt;TODAY(),"DEADLINE PASSED",IF($I102-TODAY()&lt;=14,"Decide now","")))))</f>
        <v/>
      </c>
      <c r="N102" s="19">
        <f>IF($A102="","",SUMIFS(Budget!$F$5:$F$204,Budget!$C$5:$C$204,$A102))</f>
        <v/>
      </c>
      <c r="O102" s="8" t="n"/>
    </row>
    <row r="103">
      <c r="A103" s="8" t="n"/>
      <c r="B103" s="8" t="n"/>
      <c r="C103" s="8" t="n"/>
      <c r="D103" s="8" t="n"/>
      <c r="E103" s="8" t="n"/>
      <c r="F103" s="18" t="n"/>
      <c r="G103" s="18" t="n"/>
      <c r="H103" s="19">
        <f>IF($A103="","",IF($F103="","",$F103-$G103))</f>
        <v/>
      </c>
      <c r="I103" s="6" t="n"/>
      <c r="J103" s="12">
        <f>IF(OR($A103="",$I103=""),"",EventDate-$I103)</f>
        <v/>
      </c>
      <c r="K103" s="12">
        <f>IF(OR($A103="",$I103=""),"",$I103-TODAY())</f>
        <v/>
      </c>
      <c r="L103" s="8" t="n"/>
      <c r="M103" s="13">
        <f>IF($A103="","",IF($I103="","No deadline set",IF($L103="Confirmed","",IF($I103&lt;TODAY(),"DEADLINE PASSED",IF($I103-TODAY()&lt;=14,"Decide now","")))))</f>
        <v/>
      </c>
      <c r="N103" s="19">
        <f>IF($A103="","",SUMIFS(Budget!$F$5:$F$204,Budget!$C$5:$C$204,$A103))</f>
        <v/>
      </c>
      <c r="O103" s="8" t="n"/>
    </row>
    <row r="104">
      <c r="A104" s="8" t="n"/>
      <c r="B104" s="8" t="n"/>
      <c r="C104" s="8" t="n"/>
      <c r="D104" s="8" t="n"/>
      <c r="E104" s="8" t="n"/>
      <c r="F104" s="18" t="n"/>
      <c r="G104" s="18" t="n"/>
      <c r="H104" s="19">
        <f>IF($A104="","",IF($F104="","",$F104-$G104))</f>
        <v/>
      </c>
      <c r="I104" s="6" t="n"/>
      <c r="J104" s="12">
        <f>IF(OR($A104="",$I104=""),"",EventDate-$I104)</f>
        <v/>
      </c>
      <c r="K104" s="12">
        <f>IF(OR($A104="",$I104=""),"",$I104-TODAY())</f>
        <v/>
      </c>
      <c r="L104" s="8" t="n"/>
      <c r="M104" s="13">
        <f>IF($A104="","",IF($I104="","No deadline set",IF($L104="Confirmed","",IF($I104&lt;TODAY(),"DEADLINE PASSED",IF($I104-TODAY()&lt;=14,"Decide now","")))))</f>
        <v/>
      </c>
      <c r="N104" s="19">
        <f>IF($A104="","",SUMIFS(Budget!$F$5:$F$204,Budget!$C$5:$C$204,$A104))</f>
        <v/>
      </c>
      <c r="O104" s="8" t="n"/>
    </row>
    <row r="105">
      <c r="A105" s="8" t="n"/>
      <c r="B105" s="8" t="n"/>
      <c r="C105" s="8" t="n"/>
      <c r="D105" s="8" t="n"/>
      <c r="E105" s="8" t="n"/>
      <c r="F105" s="18" t="n"/>
      <c r="G105" s="18" t="n"/>
      <c r="H105" s="19">
        <f>IF($A105="","",IF($F105="","",$F105-$G105))</f>
        <v/>
      </c>
      <c r="I105" s="6" t="n"/>
      <c r="J105" s="12">
        <f>IF(OR($A105="",$I105=""),"",EventDate-$I105)</f>
        <v/>
      </c>
      <c r="K105" s="12">
        <f>IF(OR($A105="",$I105=""),"",$I105-TODAY())</f>
        <v/>
      </c>
      <c r="L105" s="8" t="n"/>
      <c r="M105" s="13">
        <f>IF($A105="","",IF($I105="","No deadline set",IF($L105="Confirmed","",IF($I105&lt;TODAY(),"DEADLINE PASSED",IF($I105-TODAY()&lt;=14,"Decide now","")))))</f>
        <v/>
      </c>
      <c r="N105" s="19">
        <f>IF($A105="","",SUMIFS(Budget!$F$5:$F$204,Budget!$C$5:$C$204,$A105))</f>
        <v/>
      </c>
      <c r="O105" s="8" t="n"/>
    </row>
    <row r="106">
      <c r="A106" s="8" t="n"/>
      <c r="B106" s="8" t="n"/>
      <c r="C106" s="8" t="n"/>
      <c r="D106" s="8" t="n"/>
      <c r="E106" s="8" t="n"/>
      <c r="F106" s="18" t="n"/>
      <c r="G106" s="18" t="n"/>
      <c r="H106" s="19">
        <f>IF($A106="","",IF($F106="","",$F106-$G106))</f>
        <v/>
      </c>
      <c r="I106" s="6" t="n"/>
      <c r="J106" s="12">
        <f>IF(OR($A106="",$I106=""),"",EventDate-$I106)</f>
        <v/>
      </c>
      <c r="K106" s="12">
        <f>IF(OR($A106="",$I106=""),"",$I106-TODAY())</f>
        <v/>
      </c>
      <c r="L106" s="8" t="n"/>
      <c r="M106" s="13">
        <f>IF($A106="","",IF($I106="","No deadline set",IF($L106="Confirmed","",IF($I106&lt;TODAY(),"DEADLINE PASSED",IF($I106-TODAY()&lt;=14,"Decide now","")))))</f>
        <v/>
      </c>
      <c r="N106" s="19">
        <f>IF($A106="","",SUMIFS(Budget!$F$5:$F$204,Budget!$C$5:$C$204,$A106))</f>
        <v/>
      </c>
      <c r="O106" s="8" t="n"/>
    </row>
    <row r="107">
      <c r="A107" s="8" t="n"/>
      <c r="B107" s="8" t="n"/>
      <c r="C107" s="8" t="n"/>
      <c r="D107" s="8" t="n"/>
      <c r="E107" s="8" t="n"/>
      <c r="F107" s="18" t="n"/>
      <c r="G107" s="18" t="n"/>
      <c r="H107" s="19">
        <f>IF($A107="","",IF($F107="","",$F107-$G107))</f>
        <v/>
      </c>
      <c r="I107" s="6" t="n"/>
      <c r="J107" s="12">
        <f>IF(OR($A107="",$I107=""),"",EventDate-$I107)</f>
        <v/>
      </c>
      <c r="K107" s="12">
        <f>IF(OR($A107="",$I107=""),"",$I107-TODAY())</f>
        <v/>
      </c>
      <c r="L107" s="8" t="n"/>
      <c r="M107" s="13">
        <f>IF($A107="","",IF($I107="","No deadline set",IF($L107="Confirmed","",IF($I107&lt;TODAY(),"DEADLINE PASSED",IF($I107-TODAY()&lt;=14,"Decide now","")))))</f>
        <v/>
      </c>
      <c r="N107" s="19">
        <f>IF($A107="","",SUMIFS(Budget!$F$5:$F$204,Budget!$C$5:$C$204,$A107))</f>
        <v/>
      </c>
      <c r="O107" s="8" t="n"/>
    </row>
    <row r="108">
      <c r="A108" s="8" t="n"/>
      <c r="B108" s="8" t="n"/>
      <c r="C108" s="8" t="n"/>
      <c r="D108" s="8" t="n"/>
      <c r="E108" s="8" t="n"/>
      <c r="F108" s="18" t="n"/>
      <c r="G108" s="18" t="n"/>
      <c r="H108" s="19">
        <f>IF($A108="","",IF($F108="","",$F108-$G108))</f>
        <v/>
      </c>
      <c r="I108" s="6" t="n"/>
      <c r="J108" s="12">
        <f>IF(OR($A108="",$I108=""),"",EventDate-$I108)</f>
        <v/>
      </c>
      <c r="K108" s="12">
        <f>IF(OR($A108="",$I108=""),"",$I108-TODAY())</f>
        <v/>
      </c>
      <c r="L108" s="8" t="n"/>
      <c r="M108" s="13">
        <f>IF($A108="","",IF($I108="","No deadline set",IF($L108="Confirmed","",IF($I108&lt;TODAY(),"DEADLINE PASSED",IF($I108-TODAY()&lt;=14,"Decide now","")))))</f>
        <v/>
      </c>
      <c r="N108" s="19">
        <f>IF($A108="","",SUMIFS(Budget!$F$5:$F$204,Budget!$C$5:$C$204,$A108))</f>
        <v/>
      </c>
      <c r="O108" s="8" t="n"/>
    </row>
    <row r="109">
      <c r="A109" s="8" t="n"/>
      <c r="B109" s="8" t="n"/>
      <c r="C109" s="8" t="n"/>
      <c r="D109" s="8" t="n"/>
      <c r="E109" s="8" t="n"/>
      <c r="F109" s="18" t="n"/>
      <c r="G109" s="18" t="n"/>
      <c r="H109" s="19">
        <f>IF($A109="","",IF($F109="","",$F109-$G109))</f>
        <v/>
      </c>
      <c r="I109" s="6" t="n"/>
      <c r="J109" s="12">
        <f>IF(OR($A109="",$I109=""),"",EventDate-$I109)</f>
        <v/>
      </c>
      <c r="K109" s="12">
        <f>IF(OR($A109="",$I109=""),"",$I109-TODAY())</f>
        <v/>
      </c>
      <c r="L109" s="8" t="n"/>
      <c r="M109" s="13">
        <f>IF($A109="","",IF($I109="","No deadline set",IF($L109="Confirmed","",IF($I109&lt;TODAY(),"DEADLINE PASSED",IF($I109-TODAY()&lt;=14,"Decide now","")))))</f>
        <v/>
      </c>
      <c r="N109" s="19">
        <f>IF($A109="","",SUMIFS(Budget!$F$5:$F$204,Budget!$C$5:$C$204,$A109))</f>
        <v/>
      </c>
      <c r="O109" s="8" t="n"/>
    </row>
    <row r="110">
      <c r="A110" s="8" t="n"/>
      <c r="B110" s="8" t="n"/>
      <c r="C110" s="8" t="n"/>
      <c r="D110" s="8" t="n"/>
      <c r="E110" s="8" t="n"/>
      <c r="F110" s="18" t="n"/>
      <c r="G110" s="18" t="n"/>
      <c r="H110" s="19">
        <f>IF($A110="","",IF($F110="","",$F110-$G110))</f>
        <v/>
      </c>
      <c r="I110" s="6" t="n"/>
      <c r="J110" s="12">
        <f>IF(OR($A110="",$I110=""),"",EventDate-$I110)</f>
        <v/>
      </c>
      <c r="K110" s="12">
        <f>IF(OR($A110="",$I110=""),"",$I110-TODAY())</f>
        <v/>
      </c>
      <c r="L110" s="8" t="n"/>
      <c r="M110" s="13">
        <f>IF($A110="","",IF($I110="","No deadline set",IF($L110="Confirmed","",IF($I110&lt;TODAY(),"DEADLINE PASSED",IF($I110-TODAY()&lt;=14,"Decide now","")))))</f>
        <v/>
      </c>
      <c r="N110" s="19">
        <f>IF($A110="","",SUMIFS(Budget!$F$5:$F$204,Budget!$C$5:$C$204,$A110))</f>
        <v/>
      </c>
      <c r="O110" s="8" t="n"/>
    </row>
    <row r="111">
      <c r="A111" s="8" t="n"/>
      <c r="B111" s="8" t="n"/>
      <c r="C111" s="8" t="n"/>
      <c r="D111" s="8" t="n"/>
      <c r="E111" s="8" t="n"/>
      <c r="F111" s="18" t="n"/>
      <c r="G111" s="18" t="n"/>
      <c r="H111" s="19">
        <f>IF($A111="","",IF($F111="","",$F111-$G111))</f>
        <v/>
      </c>
      <c r="I111" s="6" t="n"/>
      <c r="J111" s="12">
        <f>IF(OR($A111="",$I111=""),"",EventDate-$I111)</f>
        <v/>
      </c>
      <c r="K111" s="12">
        <f>IF(OR($A111="",$I111=""),"",$I111-TODAY())</f>
        <v/>
      </c>
      <c r="L111" s="8" t="n"/>
      <c r="M111" s="13">
        <f>IF($A111="","",IF($I111="","No deadline set",IF($L111="Confirmed","",IF($I111&lt;TODAY(),"DEADLINE PASSED",IF($I111-TODAY()&lt;=14,"Decide now","")))))</f>
        <v/>
      </c>
      <c r="N111" s="19">
        <f>IF($A111="","",SUMIFS(Budget!$F$5:$F$204,Budget!$C$5:$C$204,$A111))</f>
        <v/>
      </c>
      <c r="O111" s="8" t="n"/>
    </row>
    <row r="112">
      <c r="A112" s="8" t="n"/>
      <c r="B112" s="8" t="n"/>
      <c r="C112" s="8" t="n"/>
      <c r="D112" s="8" t="n"/>
      <c r="E112" s="8" t="n"/>
      <c r="F112" s="18" t="n"/>
      <c r="G112" s="18" t="n"/>
      <c r="H112" s="19">
        <f>IF($A112="","",IF($F112="","",$F112-$G112))</f>
        <v/>
      </c>
      <c r="I112" s="6" t="n"/>
      <c r="J112" s="12">
        <f>IF(OR($A112="",$I112=""),"",EventDate-$I112)</f>
        <v/>
      </c>
      <c r="K112" s="12">
        <f>IF(OR($A112="",$I112=""),"",$I112-TODAY())</f>
        <v/>
      </c>
      <c r="L112" s="8" t="n"/>
      <c r="M112" s="13">
        <f>IF($A112="","",IF($I112="","No deadline set",IF($L112="Confirmed","",IF($I112&lt;TODAY(),"DEADLINE PASSED",IF($I112-TODAY()&lt;=14,"Decide now","")))))</f>
        <v/>
      </c>
      <c r="N112" s="19">
        <f>IF($A112="","",SUMIFS(Budget!$F$5:$F$204,Budget!$C$5:$C$204,$A112))</f>
        <v/>
      </c>
      <c r="O112" s="8" t="n"/>
    </row>
    <row r="113">
      <c r="A113" s="8" t="n"/>
      <c r="B113" s="8" t="n"/>
      <c r="C113" s="8" t="n"/>
      <c r="D113" s="8" t="n"/>
      <c r="E113" s="8" t="n"/>
      <c r="F113" s="18" t="n"/>
      <c r="G113" s="18" t="n"/>
      <c r="H113" s="19">
        <f>IF($A113="","",IF($F113="","",$F113-$G113))</f>
        <v/>
      </c>
      <c r="I113" s="6" t="n"/>
      <c r="J113" s="12">
        <f>IF(OR($A113="",$I113=""),"",EventDate-$I113)</f>
        <v/>
      </c>
      <c r="K113" s="12">
        <f>IF(OR($A113="",$I113=""),"",$I113-TODAY())</f>
        <v/>
      </c>
      <c r="L113" s="8" t="n"/>
      <c r="M113" s="13">
        <f>IF($A113="","",IF($I113="","No deadline set",IF($L113="Confirmed","",IF($I113&lt;TODAY(),"DEADLINE PASSED",IF($I113-TODAY()&lt;=14,"Decide now","")))))</f>
        <v/>
      </c>
      <c r="N113" s="19">
        <f>IF($A113="","",SUMIFS(Budget!$F$5:$F$204,Budget!$C$5:$C$204,$A113))</f>
        <v/>
      </c>
      <c r="O113" s="8" t="n"/>
    </row>
    <row r="114">
      <c r="A114" s="8" t="n"/>
      <c r="B114" s="8" t="n"/>
      <c r="C114" s="8" t="n"/>
      <c r="D114" s="8" t="n"/>
      <c r="E114" s="8" t="n"/>
      <c r="F114" s="18" t="n"/>
      <c r="G114" s="18" t="n"/>
      <c r="H114" s="19">
        <f>IF($A114="","",IF($F114="","",$F114-$G114))</f>
        <v/>
      </c>
      <c r="I114" s="6" t="n"/>
      <c r="J114" s="12">
        <f>IF(OR($A114="",$I114=""),"",EventDate-$I114)</f>
        <v/>
      </c>
      <c r="K114" s="12">
        <f>IF(OR($A114="",$I114=""),"",$I114-TODAY())</f>
        <v/>
      </c>
      <c r="L114" s="8" t="n"/>
      <c r="M114" s="13">
        <f>IF($A114="","",IF($I114="","No deadline set",IF($L114="Confirmed","",IF($I114&lt;TODAY(),"DEADLINE PASSED",IF($I114-TODAY()&lt;=14,"Decide now","")))))</f>
        <v/>
      </c>
      <c r="N114" s="19">
        <f>IF($A114="","",SUMIFS(Budget!$F$5:$F$204,Budget!$C$5:$C$204,$A114))</f>
        <v/>
      </c>
      <c r="O114" s="8" t="n"/>
    </row>
    <row r="115">
      <c r="A115" s="8" t="n"/>
      <c r="B115" s="8" t="n"/>
      <c r="C115" s="8" t="n"/>
      <c r="D115" s="8" t="n"/>
      <c r="E115" s="8" t="n"/>
      <c r="F115" s="18" t="n"/>
      <c r="G115" s="18" t="n"/>
      <c r="H115" s="19">
        <f>IF($A115="","",IF($F115="","",$F115-$G115))</f>
        <v/>
      </c>
      <c r="I115" s="6" t="n"/>
      <c r="J115" s="12">
        <f>IF(OR($A115="",$I115=""),"",EventDate-$I115)</f>
        <v/>
      </c>
      <c r="K115" s="12">
        <f>IF(OR($A115="",$I115=""),"",$I115-TODAY())</f>
        <v/>
      </c>
      <c r="L115" s="8" t="n"/>
      <c r="M115" s="13">
        <f>IF($A115="","",IF($I115="","No deadline set",IF($L115="Confirmed","",IF($I115&lt;TODAY(),"DEADLINE PASSED",IF($I115-TODAY()&lt;=14,"Decide now","")))))</f>
        <v/>
      </c>
      <c r="N115" s="19">
        <f>IF($A115="","",SUMIFS(Budget!$F$5:$F$204,Budget!$C$5:$C$204,$A115))</f>
        <v/>
      </c>
      <c r="O115" s="8" t="n"/>
    </row>
    <row r="116">
      <c r="A116" s="8" t="n"/>
      <c r="B116" s="8" t="n"/>
      <c r="C116" s="8" t="n"/>
      <c r="D116" s="8" t="n"/>
      <c r="E116" s="8" t="n"/>
      <c r="F116" s="18" t="n"/>
      <c r="G116" s="18" t="n"/>
      <c r="H116" s="19">
        <f>IF($A116="","",IF($F116="","",$F116-$G116))</f>
        <v/>
      </c>
      <c r="I116" s="6" t="n"/>
      <c r="J116" s="12">
        <f>IF(OR($A116="",$I116=""),"",EventDate-$I116)</f>
        <v/>
      </c>
      <c r="K116" s="12">
        <f>IF(OR($A116="",$I116=""),"",$I116-TODAY())</f>
        <v/>
      </c>
      <c r="L116" s="8" t="n"/>
      <c r="M116" s="13">
        <f>IF($A116="","",IF($I116="","No deadline set",IF($L116="Confirmed","",IF($I116&lt;TODAY(),"DEADLINE PASSED",IF($I116-TODAY()&lt;=14,"Decide now","")))))</f>
        <v/>
      </c>
      <c r="N116" s="19">
        <f>IF($A116="","",SUMIFS(Budget!$F$5:$F$204,Budget!$C$5:$C$204,$A116))</f>
        <v/>
      </c>
      <c r="O116" s="8" t="n"/>
    </row>
    <row r="117">
      <c r="A117" s="8" t="n"/>
      <c r="B117" s="8" t="n"/>
      <c r="C117" s="8" t="n"/>
      <c r="D117" s="8" t="n"/>
      <c r="E117" s="8" t="n"/>
      <c r="F117" s="18" t="n"/>
      <c r="G117" s="18" t="n"/>
      <c r="H117" s="19">
        <f>IF($A117="","",IF($F117="","",$F117-$G117))</f>
        <v/>
      </c>
      <c r="I117" s="6" t="n"/>
      <c r="J117" s="12">
        <f>IF(OR($A117="",$I117=""),"",EventDate-$I117)</f>
        <v/>
      </c>
      <c r="K117" s="12">
        <f>IF(OR($A117="",$I117=""),"",$I117-TODAY())</f>
        <v/>
      </c>
      <c r="L117" s="8" t="n"/>
      <c r="M117" s="13">
        <f>IF($A117="","",IF($I117="","No deadline set",IF($L117="Confirmed","",IF($I117&lt;TODAY(),"DEADLINE PASSED",IF($I117-TODAY()&lt;=14,"Decide now","")))))</f>
        <v/>
      </c>
      <c r="N117" s="19">
        <f>IF($A117="","",SUMIFS(Budget!$F$5:$F$204,Budget!$C$5:$C$204,$A117))</f>
        <v/>
      </c>
      <c r="O117" s="8" t="n"/>
    </row>
    <row r="118">
      <c r="A118" s="8" t="n"/>
      <c r="B118" s="8" t="n"/>
      <c r="C118" s="8" t="n"/>
      <c r="D118" s="8" t="n"/>
      <c r="E118" s="8" t="n"/>
      <c r="F118" s="18" t="n"/>
      <c r="G118" s="18" t="n"/>
      <c r="H118" s="19">
        <f>IF($A118="","",IF($F118="","",$F118-$G118))</f>
        <v/>
      </c>
      <c r="I118" s="6" t="n"/>
      <c r="J118" s="12">
        <f>IF(OR($A118="",$I118=""),"",EventDate-$I118)</f>
        <v/>
      </c>
      <c r="K118" s="12">
        <f>IF(OR($A118="",$I118=""),"",$I118-TODAY())</f>
        <v/>
      </c>
      <c r="L118" s="8" t="n"/>
      <c r="M118" s="13">
        <f>IF($A118="","",IF($I118="","No deadline set",IF($L118="Confirmed","",IF($I118&lt;TODAY(),"DEADLINE PASSED",IF($I118-TODAY()&lt;=14,"Decide now","")))))</f>
        <v/>
      </c>
      <c r="N118" s="19">
        <f>IF($A118="","",SUMIFS(Budget!$F$5:$F$204,Budget!$C$5:$C$204,$A118))</f>
        <v/>
      </c>
      <c r="O118" s="8" t="n"/>
    </row>
    <row r="119">
      <c r="A119" s="8" t="n"/>
      <c r="B119" s="8" t="n"/>
      <c r="C119" s="8" t="n"/>
      <c r="D119" s="8" t="n"/>
      <c r="E119" s="8" t="n"/>
      <c r="F119" s="18" t="n"/>
      <c r="G119" s="18" t="n"/>
      <c r="H119" s="19">
        <f>IF($A119="","",IF($F119="","",$F119-$G119))</f>
        <v/>
      </c>
      <c r="I119" s="6" t="n"/>
      <c r="J119" s="12">
        <f>IF(OR($A119="",$I119=""),"",EventDate-$I119)</f>
        <v/>
      </c>
      <c r="K119" s="12">
        <f>IF(OR($A119="",$I119=""),"",$I119-TODAY())</f>
        <v/>
      </c>
      <c r="L119" s="8" t="n"/>
      <c r="M119" s="13">
        <f>IF($A119="","",IF($I119="","No deadline set",IF($L119="Confirmed","",IF($I119&lt;TODAY(),"DEADLINE PASSED",IF($I119-TODAY()&lt;=14,"Decide now","")))))</f>
        <v/>
      </c>
      <c r="N119" s="19">
        <f>IF($A119="","",SUMIFS(Budget!$F$5:$F$204,Budget!$C$5:$C$204,$A119))</f>
        <v/>
      </c>
      <c r="O119" s="8" t="n"/>
    </row>
    <row r="120">
      <c r="A120" s="8" t="n"/>
      <c r="B120" s="8" t="n"/>
      <c r="C120" s="8" t="n"/>
      <c r="D120" s="8" t="n"/>
      <c r="E120" s="8" t="n"/>
      <c r="F120" s="18" t="n"/>
      <c r="G120" s="18" t="n"/>
      <c r="H120" s="19">
        <f>IF($A120="","",IF($F120="","",$F120-$G120))</f>
        <v/>
      </c>
      <c r="I120" s="6" t="n"/>
      <c r="J120" s="12">
        <f>IF(OR($A120="",$I120=""),"",EventDate-$I120)</f>
        <v/>
      </c>
      <c r="K120" s="12">
        <f>IF(OR($A120="",$I120=""),"",$I120-TODAY())</f>
        <v/>
      </c>
      <c r="L120" s="8" t="n"/>
      <c r="M120" s="13">
        <f>IF($A120="","",IF($I120="","No deadline set",IF($L120="Confirmed","",IF($I120&lt;TODAY(),"DEADLINE PASSED",IF($I120-TODAY()&lt;=14,"Decide now","")))))</f>
        <v/>
      </c>
      <c r="N120" s="19">
        <f>IF($A120="","",SUMIFS(Budget!$F$5:$F$204,Budget!$C$5:$C$204,$A120))</f>
        <v/>
      </c>
      <c r="O120" s="8" t="n"/>
    </row>
    <row r="121">
      <c r="A121" s="8" t="n"/>
      <c r="B121" s="8" t="n"/>
      <c r="C121" s="8" t="n"/>
      <c r="D121" s="8" t="n"/>
      <c r="E121" s="8" t="n"/>
      <c r="F121" s="18" t="n"/>
      <c r="G121" s="18" t="n"/>
      <c r="H121" s="19">
        <f>IF($A121="","",IF($F121="","",$F121-$G121))</f>
        <v/>
      </c>
      <c r="I121" s="6" t="n"/>
      <c r="J121" s="12">
        <f>IF(OR($A121="",$I121=""),"",EventDate-$I121)</f>
        <v/>
      </c>
      <c r="K121" s="12">
        <f>IF(OR($A121="",$I121=""),"",$I121-TODAY())</f>
        <v/>
      </c>
      <c r="L121" s="8" t="n"/>
      <c r="M121" s="13">
        <f>IF($A121="","",IF($I121="","No deadline set",IF($L121="Confirmed","",IF($I121&lt;TODAY(),"DEADLINE PASSED",IF($I121-TODAY()&lt;=14,"Decide now","")))))</f>
        <v/>
      </c>
      <c r="N121" s="19">
        <f>IF($A121="","",SUMIFS(Budget!$F$5:$F$204,Budget!$C$5:$C$204,$A121))</f>
        <v/>
      </c>
      <c r="O121" s="8" t="n"/>
    </row>
    <row r="122">
      <c r="A122" s="8" t="n"/>
      <c r="B122" s="8" t="n"/>
      <c r="C122" s="8" t="n"/>
      <c r="D122" s="8" t="n"/>
      <c r="E122" s="8" t="n"/>
      <c r="F122" s="18" t="n"/>
      <c r="G122" s="18" t="n"/>
      <c r="H122" s="19">
        <f>IF($A122="","",IF($F122="","",$F122-$G122))</f>
        <v/>
      </c>
      <c r="I122" s="6" t="n"/>
      <c r="J122" s="12">
        <f>IF(OR($A122="",$I122=""),"",EventDate-$I122)</f>
        <v/>
      </c>
      <c r="K122" s="12">
        <f>IF(OR($A122="",$I122=""),"",$I122-TODAY())</f>
        <v/>
      </c>
      <c r="L122" s="8" t="n"/>
      <c r="M122" s="13">
        <f>IF($A122="","",IF($I122="","No deadline set",IF($L122="Confirmed","",IF($I122&lt;TODAY(),"DEADLINE PASSED",IF($I122-TODAY()&lt;=14,"Decide now","")))))</f>
        <v/>
      </c>
      <c r="N122" s="19">
        <f>IF($A122="","",SUMIFS(Budget!$F$5:$F$204,Budget!$C$5:$C$204,$A122))</f>
        <v/>
      </c>
      <c r="O122" s="8" t="n"/>
    </row>
    <row r="123">
      <c r="A123" s="8" t="n"/>
      <c r="B123" s="8" t="n"/>
      <c r="C123" s="8" t="n"/>
      <c r="D123" s="8" t="n"/>
      <c r="E123" s="8" t="n"/>
      <c r="F123" s="18" t="n"/>
      <c r="G123" s="18" t="n"/>
      <c r="H123" s="19">
        <f>IF($A123="","",IF($F123="","",$F123-$G123))</f>
        <v/>
      </c>
      <c r="I123" s="6" t="n"/>
      <c r="J123" s="12">
        <f>IF(OR($A123="",$I123=""),"",EventDate-$I123)</f>
        <v/>
      </c>
      <c r="K123" s="12">
        <f>IF(OR($A123="",$I123=""),"",$I123-TODAY())</f>
        <v/>
      </c>
      <c r="L123" s="8" t="n"/>
      <c r="M123" s="13">
        <f>IF($A123="","",IF($I123="","No deadline set",IF($L123="Confirmed","",IF($I123&lt;TODAY(),"DEADLINE PASSED",IF($I123-TODAY()&lt;=14,"Decide now","")))))</f>
        <v/>
      </c>
      <c r="N123" s="19">
        <f>IF($A123="","",SUMIFS(Budget!$F$5:$F$204,Budget!$C$5:$C$204,$A123))</f>
        <v/>
      </c>
      <c r="O123" s="8" t="n"/>
    </row>
    <row r="124">
      <c r="A124" s="8" t="n"/>
      <c r="B124" s="8" t="n"/>
      <c r="C124" s="8" t="n"/>
      <c r="D124" s="8" t="n"/>
      <c r="E124" s="8" t="n"/>
      <c r="F124" s="18" t="n"/>
      <c r="G124" s="18" t="n"/>
      <c r="H124" s="19">
        <f>IF($A124="","",IF($F124="","",$F124-$G124))</f>
        <v/>
      </c>
      <c r="I124" s="6" t="n"/>
      <c r="J124" s="12">
        <f>IF(OR($A124="",$I124=""),"",EventDate-$I124)</f>
        <v/>
      </c>
      <c r="K124" s="12">
        <f>IF(OR($A124="",$I124=""),"",$I124-TODAY())</f>
        <v/>
      </c>
      <c r="L124" s="8" t="n"/>
      <c r="M124" s="13">
        <f>IF($A124="","",IF($I124="","No deadline set",IF($L124="Confirmed","",IF($I124&lt;TODAY(),"DEADLINE PASSED",IF($I124-TODAY()&lt;=14,"Decide now","")))))</f>
        <v/>
      </c>
      <c r="N124" s="19">
        <f>IF($A124="","",SUMIFS(Budget!$F$5:$F$204,Budget!$C$5:$C$204,$A124))</f>
        <v/>
      </c>
      <c r="O124" s="8" t="n"/>
    </row>
    <row r="125">
      <c r="A125" s="8" t="n"/>
      <c r="B125" s="8" t="n"/>
      <c r="C125" s="8" t="n"/>
      <c r="D125" s="8" t="n"/>
      <c r="E125" s="8" t="n"/>
      <c r="F125" s="18" t="n"/>
      <c r="G125" s="18" t="n"/>
      <c r="H125" s="19">
        <f>IF($A125="","",IF($F125="","",$F125-$G125))</f>
        <v/>
      </c>
      <c r="I125" s="6" t="n"/>
      <c r="J125" s="12">
        <f>IF(OR($A125="",$I125=""),"",EventDate-$I125)</f>
        <v/>
      </c>
      <c r="K125" s="12">
        <f>IF(OR($A125="",$I125=""),"",$I125-TODAY())</f>
        <v/>
      </c>
      <c r="L125" s="8" t="n"/>
      <c r="M125" s="13">
        <f>IF($A125="","",IF($I125="","No deadline set",IF($L125="Confirmed","",IF($I125&lt;TODAY(),"DEADLINE PASSED",IF($I125-TODAY()&lt;=14,"Decide now","")))))</f>
        <v/>
      </c>
      <c r="N125" s="19">
        <f>IF($A125="","",SUMIFS(Budget!$F$5:$F$204,Budget!$C$5:$C$204,$A125))</f>
        <v/>
      </c>
      <c r="O125" s="8" t="n"/>
    </row>
    <row r="126">
      <c r="A126" s="8" t="n"/>
      <c r="B126" s="8" t="n"/>
      <c r="C126" s="8" t="n"/>
      <c r="D126" s="8" t="n"/>
      <c r="E126" s="8" t="n"/>
      <c r="F126" s="18" t="n"/>
      <c r="G126" s="18" t="n"/>
      <c r="H126" s="19">
        <f>IF($A126="","",IF($F126="","",$F126-$G126))</f>
        <v/>
      </c>
      <c r="I126" s="6" t="n"/>
      <c r="J126" s="12">
        <f>IF(OR($A126="",$I126=""),"",EventDate-$I126)</f>
        <v/>
      </c>
      <c r="K126" s="12">
        <f>IF(OR($A126="",$I126=""),"",$I126-TODAY())</f>
        <v/>
      </c>
      <c r="L126" s="8" t="n"/>
      <c r="M126" s="13">
        <f>IF($A126="","",IF($I126="","No deadline set",IF($L126="Confirmed","",IF($I126&lt;TODAY(),"DEADLINE PASSED",IF($I126-TODAY()&lt;=14,"Decide now","")))))</f>
        <v/>
      </c>
      <c r="N126" s="19">
        <f>IF($A126="","",SUMIFS(Budget!$F$5:$F$204,Budget!$C$5:$C$204,$A126))</f>
        <v/>
      </c>
      <c r="O126" s="8" t="n"/>
    </row>
    <row r="127">
      <c r="A127" s="8" t="n"/>
      <c r="B127" s="8" t="n"/>
      <c r="C127" s="8" t="n"/>
      <c r="D127" s="8" t="n"/>
      <c r="E127" s="8" t="n"/>
      <c r="F127" s="18" t="n"/>
      <c r="G127" s="18" t="n"/>
      <c r="H127" s="19">
        <f>IF($A127="","",IF($F127="","",$F127-$G127))</f>
        <v/>
      </c>
      <c r="I127" s="6" t="n"/>
      <c r="J127" s="12">
        <f>IF(OR($A127="",$I127=""),"",EventDate-$I127)</f>
        <v/>
      </c>
      <c r="K127" s="12">
        <f>IF(OR($A127="",$I127=""),"",$I127-TODAY())</f>
        <v/>
      </c>
      <c r="L127" s="8" t="n"/>
      <c r="M127" s="13">
        <f>IF($A127="","",IF($I127="","No deadline set",IF($L127="Confirmed","",IF($I127&lt;TODAY(),"DEADLINE PASSED",IF($I127-TODAY()&lt;=14,"Decide now","")))))</f>
        <v/>
      </c>
      <c r="N127" s="19">
        <f>IF($A127="","",SUMIFS(Budget!$F$5:$F$204,Budget!$C$5:$C$204,$A127))</f>
        <v/>
      </c>
      <c r="O127" s="8" t="n"/>
    </row>
    <row r="128">
      <c r="A128" s="8" t="n"/>
      <c r="B128" s="8" t="n"/>
      <c r="C128" s="8" t="n"/>
      <c r="D128" s="8" t="n"/>
      <c r="E128" s="8" t="n"/>
      <c r="F128" s="18" t="n"/>
      <c r="G128" s="18" t="n"/>
      <c r="H128" s="19">
        <f>IF($A128="","",IF($F128="","",$F128-$G128))</f>
        <v/>
      </c>
      <c r="I128" s="6" t="n"/>
      <c r="J128" s="12">
        <f>IF(OR($A128="",$I128=""),"",EventDate-$I128)</f>
        <v/>
      </c>
      <c r="K128" s="12">
        <f>IF(OR($A128="",$I128=""),"",$I128-TODAY())</f>
        <v/>
      </c>
      <c r="L128" s="8" t="n"/>
      <c r="M128" s="13">
        <f>IF($A128="","",IF($I128="","No deadline set",IF($L128="Confirmed","",IF($I128&lt;TODAY(),"DEADLINE PASSED",IF($I128-TODAY()&lt;=14,"Decide now","")))))</f>
        <v/>
      </c>
      <c r="N128" s="19">
        <f>IF($A128="","",SUMIFS(Budget!$F$5:$F$204,Budget!$C$5:$C$204,$A128))</f>
        <v/>
      </c>
      <c r="O128" s="8" t="n"/>
    </row>
    <row r="129">
      <c r="A129" s="8" t="n"/>
      <c r="B129" s="8" t="n"/>
      <c r="C129" s="8" t="n"/>
      <c r="D129" s="8" t="n"/>
      <c r="E129" s="8" t="n"/>
      <c r="F129" s="18" t="n"/>
      <c r="G129" s="18" t="n"/>
      <c r="H129" s="19">
        <f>IF($A129="","",IF($F129="","",$F129-$G129))</f>
        <v/>
      </c>
      <c r="I129" s="6" t="n"/>
      <c r="J129" s="12">
        <f>IF(OR($A129="",$I129=""),"",EventDate-$I129)</f>
        <v/>
      </c>
      <c r="K129" s="12">
        <f>IF(OR($A129="",$I129=""),"",$I129-TODAY())</f>
        <v/>
      </c>
      <c r="L129" s="8" t="n"/>
      <c r="M129" s="13">
        <f>IF($A129="","",IF($I129="","No deadline set",IF($L129="Confirmed","",IF($I129&lt;TODAY(),"DEADLINE PASSED",IF($I129-TODAY()&lt;=14,"Decide now","")))))</f>
        <v/>
      </c>
      <c r="N129" s="19">
        <f>IF($A129="","",SUMIFS(Budget!$F$5:$F$204,Budget!$C$5:$C$204,$A129))</f>
        <v/>
      </c>
      <c r="O129" s="8" t="n"/>
    </row>
    <row r="130">
      <c r="A130" s="8" t="n"/>
      <c r="B130" s="8" t="n"/>
      <c r="C130" s="8" t="n"/>
      <c r="D130" s="8" t="n"/>
      <c r="E130" s="8" t="n"/>
      <c r="F130" s="18" t="n"/>
      <c r="G130" s="18" t="n"/>
      <c r="H130" s="19">
        <f>IF($A130="","",IF($F130="","",$F130-$G130))</f>
        <v/>
      </c>
      <c r="I130" s="6" t="n"/>
      <c r="J130" s="12">
        <f>IF(OR($A130="",$I130=""),"",EventDate-$I130)</f>
        <v/>
      </c>
      <c r="K130" s="12">
        <f>IF(OR($A130="",$I130=""),"",$I130-TODAY())</f>
        <v/>
      </c>
      <c r="L130" s="8" t="n"/>
      <c r="M130" s="13">
        <f>IF($A130="","",IF($I130="","No deadline set",IF($L130="Confirmed","",IF($I130&lt;TODAY(),"DEADLINE PASSED",IF($I130-TODAY()&lt;=14,"Decide now","")))))</f>
        <v/>
      </c>
      <c r="N130" s="19">
        <f>IF($A130="","",SUMIFS(Budget!$F$5:$F$204,Budget!$C$5:$C$204,$A130))</f>
        <v/>
      </c>
      <c r="O130" s="8" t="n"/>
    </row>
    <row r="131">
      <c r="A131" s="8" t="n"/>
      <c r="B131" s="8" t="n"/>
      <c r="C131" s="8" t="n"/>
      <c r="D131" s="8" t="n"/>
      <c r="E131" s="8" t="n"/>
      <c r="F131" s="18" t="n"/>
      <c r="G131" s="18" t="n"/>
      <c r="H131" s="19">
        <f>IF($A131="","",IF($F131="","",$F131-$G131))</f>
        <v/>
      </c>
      <c r="I131" s="6" t="n"/>
      <c r="J131" s="12">
        <f>IF(OR($A131="",$I131=""),"",EventDate-$I131)</f>
        <v/>
      </c>
      <c r="K131" s="12">
        <f>IF(OR($A131="",$I131=""),"",$I131-TODAY())</f>
        <v/>
      </c>
      <c r="L131" s="8" t="n"/>
      <c r="M131" s="13">
        <f>IF($A131="","",IF($I131="","No deadline set",IF($L131="Confirmed","",IF($I131&lt;TODAY(),"DEADLINE PASSED",IF($I131-TODAY()&lt;=14,"Decide now","")))))</f>
        <v/>
      </c>
      <c r="N131" s="19">
        <f>IF($A131="","",SUMIFS(Budget!$F$5:$F$204,Budget!$C$5:$C$204,$A131))</f>
        <v/>
      </c>
      <c r="O131" s="8" t="n"/>
    </row>
    <row r="132">
      <c r="A132" s="8" t="n"/>
      <c r="B132" s="8" t="n"/>
      <c r="C132" s="8" t="n"/>
      <c r="D132" s="8" t="n"/>
      <c r="E132" s="8" t="n"/>
      <c r="F132" s="18" t="n"/>
      <c r="G132" s="18" t="n"/>
      <c r="H132" s="19">
        <f>IF($A132="","",IF($F132="","",$F132-$G132))</f>
        <v/>
      </c>
      <c r="I132" s="6" t="n"/>
      <c r="J132" s="12">
        <f>IF(OR($A132="",$I132=""),"",EventDate-$I132)</f>
        <v/>
      </c>
      <c r="K132" s="12">
        <f>IF(OR($A132="",$I132=""),"",$I132-TODAY())</f>
        <v/>
      </c>
      <c r="L132" s="8" t="n"/>
      <c r="M132" s="13">
        <f>IF($A132="","",IF($I132="","No deadline set",IF($L132="Confirmed","",IF($I132&lt;TODAY(),"DEADLINE PASSED",IF($I132-TODAY()&lt;=14,"Decide now","")))))</f>
        <v/>
      </c>
      <c r="N132" s="19">
        <f>IF($A132="","",SUMIFS(Budget!$F$5:$F$204,Budget!$C$5:$C$204,$A132))</f>
        <v/>
      </c>
      <c r="O132" s="8" t="n"/>
    </row>
    <row r="133">
      <c r="A133" s="8" t="n"/>
      <c r="B133" s="8" t="n"/>
      <c r="C133" s="8" t="n"/>
      <c r="D133" s="8" t="n"/>
      <c r="E133" s="8" t="n"/>
      <c r="F133" s="18" t="n"/>
      <c r="G133" s="18" t="n"/>
      <c r="H133" s="19">
        <f>IF($A133="","",IF($F133="","",$F133-$G133))</f>
        <v/>
      </c>
      <c r="I133" s="6" t="n"/>
      <c r="J133" s="12">
        <f>IF(OR($A133="",$I133=""),"",EventDate-$I133)</f>
        <v/>
      </c>
      <c r="K133" s="12">
        <f>IF(OR($A133="",$I133=""),"",$I133-TODAY())</f>
        <v/>
      </c>
      <c r="L133" s="8" t="n"/>
      <c r="M133" s="13">
        <f>IF($A133="","",IF($I133="","No deadline set",IF($L133="Confirmed","",IF($I133&lt;TODAY(),"DEADLINE PASSED",IF($I133-TODAY()&lt;=14,"Decide now","")))))</f>
        <v/>
      </c>
      <c r="N133" s="19">
        <f>IF($A133="","",SUMIFS(Budget!$F$5:$F$204,Budget!$C$5:$C$204,$A133))</f>
        <v/>
      </c>
      <c r="O133" s="8" t="n"/>
    </row>
    <row r="134">
      <c r="A134" s="8" t="n"/>
      <c r="B134" s="8" t="n"/>
      <c r="C134" s="8" t="n"/>
      <c r="D134" s="8" t="n"/>
      <c r="E134" s="8" t="n"/>
      <c r="F134" s="18" t="n"/>
      <c r="G134" s="18" t="n"/>
      <c r="H134" s="19">
        <f>IF($A134="","",IF($F134="","",$F134-$G134))</f>
        <v/>
      </c>
      <c r="I134" s="6" t="n"/>
      <c r="J134" s="12">
        <f>IF(OR($A134="",$I134=""),"",EventDate-$I134)</f>
        <v/>
      </c>
      <c r="K134" s="12">
        <f>IF(OR($A134="",$I134=""),"",$I134-TODAY())</f>
        <v/>
      </c>
      <c r="L134" s="8" t="n"/>
      <c r="M134" s="13">
        <f>IF($A134="","",IF($I134="","No deadline set",IF($L134="Confirmed","",IF($I134&lt;TODAY(),"DEADLINE PASSED",IF($I134-TODAY()&lt;=14,"Decide now","")))))</f>
        <v/>
      </c>
      <c r="N134" s="19">
        <f>IF($A134="","",SUMIFS(Budget!$F$5:$F$204,Budget!$C$5:$C$204,$A134))</f>
        <v/>
      </c>
      <c r="O134" s="8" t="n"/>
    </row>
    <row r="135">
      <c r="A135" s="8" t="n"/>
      <c r="B135" s="8" t="n"/>
      <c r="C135" s="8" t="n"/>
      <c r="D135" s="8" t="n"/>
      <c r="E135" s="8" t="n"/>
      <c r="F135" s="18" t="n"/>
      <c r="G135" s="18" t="n"/>
      <c r="H135" s="19">
        <f>IF($A135="","",IF($F135="","",$F135-$G135))</f>
        <v/>
      </c>
      <c r="I135" s="6" t="n"/>
      <c r="J135" s="12">
        <f>IF(OR($A135="",$I135=""),"",EventDate-$I135)</f>
        <v/>
      </c>
      <c r="K135" s="12">
        <f>IF(OR($A135="",$I135=""),"",$I135-TODAY())</f>
        <v/>
      </c>
      <c r="L135" s="8" t="n"/>
      <c r="M135" s="13">
        <f>IF($A135="","",IF($I135="","No deadline set",IF($L135="Confirmed","",IF($I135&lt;TODAY(),"DEADLINE PASSED",IF($I135-TODAY()&lt;=14,"Decide now","")))))</f>
        <v/>
      </c>
      <c r="N135" s="19">
        <f>IF($A135="","",SUMIFS(Budget!$F$5:$F$204,Budget!$C$5:$C$204,$A135))</f>
        <v/>
      </c>
      <c r="O135" s="8" t="n"/>
    </row>
    <row r="136">
      <c r="A136" s="8" t="n"/>
      <c r="B136" s="8" t="n"/>
      <c r="C136" s="8" t="n"/>
      <c r="D136" s="8" t="n"/>
      <c r="E136" s="8" t="n"/>
      <c r="F136" s="18" t="n"/>
      <c r="G136" s="18" t="n"/>
      <c r="H136" s="19">
        <f>IF($A136="","",IF($F136="","",$F136-$G136))</f>
        <v/>
      </c>
      <c r="I136" s="6" t="n"/>
      <c r="J136" s="12">
        <f>IF(OR($A136="",$I136=""),"",EventDate-$I136)</f>
        <v/>
      </c>
      <c r="K136" s="12">
        <f>IF(OR($A136="",$I136=""),"",$I136-TODAY())</f>
        <v/>
      </c>
      <c r="L136" s="8" t="n"/>
      <c r="M136" s="13">
        <f>IF($A136="","",IF($I136="","No deadline set",IF($L136="Confirmed","",IF($I136&lt;TODAY(),"DEADLINE PASSED",IF($I136-TODAY()&lt;=14,"Decide now","")))))</f>
        <v/>
      </c>
      <c r="N136" s="19">
        <f>IF($A136="","",SUMIFS(Budget!$F$5:$F$204,Budget!$C$5:$C$204,$A136))</f>
        <v/>
      </c>
      <c r="O136" s="8" t="n"/>
    </row>
    <row r="137">
      <c r="A137" s="8" t="n"/>
      <c r="B137" s="8" t="n"/>
      <c r="C137" s="8" t="n"/>
      <c r="D137" s="8" t="n"/>
      <c r="E137" s="8" t="n"/>
      <c r="F137" s="18" t="n"/>
      <c r="G137" s="18" t="n"/>
      <c r="H137" s="19">
        <f>IF($A137="","",IF($F137="","",$F137-$G137))</f>
        <v/>
      </c>
      <c r="I137" s="6" t="n"/>
      <c r="J137" s="12">
        <f>IF(OR($A137="",$I137=""),"",EventDate-$I137)</f>
        <v/>
      </c>
      <c r="K137" s="12">
        <f>IF(OR($A137="",$I137=""),"",$I137-TODAY())</f>
        <v/>
      </c>
      <c r="L137" s="8" t="n"/>
      <c r="M137" s="13">
        <f>IF($A137="","",IF($I137="","No deadline set",IF($L137="Confirmed","",IF($I137&lt;TODAY(),"DEADLINE PASSED",IF($I137-TODAY()&lt;=14,"Decide now","")))))</f>
        <v/>
      </c>
      <c r="N137" s="19">
        <f>IF($A137="","",SUMIFS(Budget!$F$5:$F$204,Budget!$C$5:$C$204,$A137))</f>
        <v/>
      </c>
      <c r="O137" s="8" t="n"/>
    </row>
    <row r="138">
      <c r="A138" s="8" t="n"/>
      <c r="B138" s="8" t="n"/>
      <c r="C138" s="8" t="n"/>
      <c r="D138" s="8" t="n"/>
      <c r="E138" s="8" t="n"/>
      <c r="F138" s="18" t="n"/>
      <c r="G138" s="18" t="n"/>
      <c r="H138" s="19">
        <f>IF($A138="","",IF($F138="","",$F138-$G138))</f>
        <v/>
      </c>
      <c r="I138" s="6" t="n"/>
      <c r="J138" s="12">
        <f>IF(OR($A138="",$I138=""),"",EventDate-$I138)</f>
        <v/>
      </c>
      <c r="K138" s="12">
        <f>IF(OR($A138="",$I138=""),"",$I138-TODAY())</f>
        <v/>
      </c>
      <c r="L138" s="8" t="n"/>
      <c r="M138" s="13">
        <f>IF($A138="","",IF($I138="","No deadline set",IF($L138="Confirmed","",IF($I138&lt;TODAY(),"DEADLINE PASSED",IF($I138-TODAY()&lt;=14,"Decide now","")))))</f>
        <v/>
      </c>
      <c r="N138" s="19">
        <f>IF($A138="","",SUMIFS(Budget!$F$5:$F$204,Budget!$C$5:$C$204,$A138))</f>
        <v/>
      </c>
      <c r="O138" s="8" t="n"/>
    </row>
    <row r="139">
      <c r="A139" s="8" t="n"/>
      <c r="B139" s="8" t="n"/>
      <c r="C139" s="8" t="n"/>
      <c r="D139" s="8" t="n"/>
      <c r="E139" s="8" t="n"/>
      <c r="F139" s="18" t="n"/>
      <c r="G139" s="18" t="n"/>
      <c r="H139" s="19">
        <f>IF($A139="","",IF($F139="","",$F139-$G139))</f>
        <v/>
      </c>
      <c r="I139" s="6" t="n"/>
      <c r="J139" s="12">
        <f>IF(OR($A139="",$I139=""),"",EventDate-$I139)</f>
        <v/>
      </c>
      <c r="K139" s="12">
        <f>IF(OR($A139="",$I139=""),"",$I139-TODAY())</f>
        <v/>
      </c>
      <c r="L139" s="8" t="n"/>
      <c r="M139" s="13">
        <f>IF($A139="","",IF($I139="","No deadline set",IF($L139="Confirmed","",IF($I139&lt;TODAY(),"DEADLINE PASSED",IF($I139-TODAY()&lt;=14,"Decide now","")))))</f>
        <v/>
      </c>
      <c r="N139" s="19">
        <f>IF($A139="","",SUMIFS(Budget!$F$5:$F$204,Budget!$C$5:$C$204,$A139))</f>
        <v/>
      </c>
      <c r="O139" s="8" t="n"/>
    </row>
    <row r="140">
      <c r="A140" s="8" t="n"/>
      <c r="B140" s="8" t="n"/>
      <c r="C140" s="8" t="n"/>
      <c r="D140" s="8" t="n"/>
      <c r="E140" s="8" t="n"/>
      <c r="F140" s="18" t="n"/>
      <c r="G140" s="18" t="n"/>
      <c r="H140" s="19">
        <f>IF($A140="","",IF($F140="","",$F140-$G140))</f>
        <v/>
      </c>
      <c r="I140" s="6" t="n"/>
      <c r="J140" s="12">
        <f>IF(OR($A140="",$I140=""),"",EventDate-$I140)</f>
        <v/>
      </c>
      <c r="K140" s="12">
        <f>IF(OR($A140="",$I140=""),"",$I140-TODAY())</f>
        <v/>
      </c>
      <c r="L140" s="8" t="n"/>
      <c r="M140" s="13">
        <f>IF($A140="","",IF($I140="","No deadline set",IF($L140="Confirmed","",IF($I140&lt;TODAY(),"DEADLINE PASSED",IF($I140-TODAY()&lt;=14,"Decide now","")))))</f>
        <v/>
      </c>
      <c r="N140" s="19">
        <f>IF($A140="","",SUMIFS(Budget!$F$5:$F$204,Budget!$C$5:$C$204,$A140))</f>
        <v/>
      </c>
      <c r="O140" s="8" t="n"/>
    </row>
    <row r="141">
      <c r="A141" s="8" t="n"/>
      <c r="B141" s="8" t="n"/>
      <c r="C141" s="8" t="n"/>
      <c r="D141" s="8" t="n"/>
      <c r="E141" s="8" t="n"/>
      <c r="F141" s="18" t="n"/>
      <c r="G141" s="18" t="n"/>
      <c r="H141" s="19">
        <f>IF($A141="","",IF($F141="","",$F141-$G141))</f>
        <v/>
      </c>
      <c r="I141" s="6" t="n"/>
      <c r="J141" s="12">
        <f>IF(OR($A141="",$I141=""),"",EventDate-$I141)</f>
        <v/>
      </c>
      <c r="K141" s="12">
        <f>IF(OR($A141="",$I141=""),"",$I141-TODAY())</f>
        <v/>
      </c>
      <c r="L141" s="8" t="n"/>
      <c r="M141" s="13">
        <f>IF($A141="","",IF($I141="","No deadline set",IF($L141="Confirmed","",IF($I141&lt;TODAY(),"DEADLINE PASSED",IF($I141-TODAY()&lt;=14,"Decide now","")))))</f>
        <v/>
      </c>
      <c r="N141" s="19">
        <f>IF($A141="","",SUMIFS(Budget!$F$5:$F$204,Budget!$C$5:$C$204,$A141))</f>
        <v/>
      </c>
      <c r="O141" s="8" t="n"/>
    </row>
    <row r="142">
      <c r="A142" s="8" t="n"/>
      <c r="B142" s="8" t="n"/>
      <c r="C142" s="8" t="n"/>
      <c r="D142" s="8" t="n"/>
      <c r="E142" s="8" t="n"/>
      <c r="F142" s="18" t="n"/>
      <c r="G142" s="18" t="n"/>
      <c r="H142" s="19">
        <f>IF($A142="","",IF($F142="","",$F142-$G142))</f>
        <v/>
      </c>
      <c r="I142" s="6" t="n"/>
      <c r="J142" s="12">
        <f>IF(OR($A142="",$I142=""),"",EventDate-$I142)</f>
        <v/>
      </c>
      <c r="K142" s="12">
        <f>IF(OR($A142="",$I142=""),"",$I142-TODAY())</f>
        <v/>
      </c>
      <c r="L142" s="8" t="n"/>
      <c r="M142" s="13">
        <f>IF($A142="","",IF($I142="","No deadline set",IF($L142="Confirmed","",IF($I142&lt;TODAY(),"DEADLINE PASSED",IF($I142-TODAY()&lt;=14,"Decide now","")))))</f>
        <v/>
      </c>
      <c r="N142" s="19">
        <f>IF($A142="","",SUMIFS(Budget!$F$5:$F$204,Budget!$C$5:$C$204,$A142))</f>
        <v/>
      </c>
      <c r="O142" s="8" t="n"/>
    </row>
    <row r="143">
      <c r="A143" s="8" t="n"/>
      <c r="B143" s="8" t="n"/>
      <c r="C143" s="8" t="n"/>
      <c r="D143" s="8" t="n"/>
      <c r="E143" s="8" t="n"/>
      <c r="F143" s="18" t="n"/>
      <c r="G143" s="18" t="n"/>
      <c r="H143" s="19">
        <f>IF($A143="","",IF($F143="","",$F143-$G143))</f>
        <v/>
      </c>
      <c r="I143" s="6" t="n"/>
      <c r="J143" s="12">
        <f>IF(OR($A143="",$I143=""),"",EventDate-$I143)</f>
        <v/>
      </c>
      <c r="K143" s="12">
        <f>IF(OR($A143="",$I143=""),"",$I143-TODAY())</f>
        <v/>
      </c>
      <c r="L143" s="8" t="n"/>
      <c r="M143" s="13">
        <f>IF($A143="","",IF($I143="","No deadline set",IF($L143="Confirmed","",IF($I143&lt;TODAY(),"DEADLINE PASSED",IF($I143-TODAY()&lt;=14,"Decide now","")))))</f>
        <v/>
      </c>
      <c r="N143" s="19">
        <f>IF($A143="","",SUMIFS(Budget!$F$5:$F$204,Budget!$C$5:$C$204,$A143))</f>
        <v/>
      </c>
      <c r="O143" s="8" t="n"/>
    </row>
    <row r="144">
      <c r="A144" s="8" t="n"/>
      <c r="B144" s="8" t="n"/>
      <c r="C144" s="8" t="n"/>
      <c r="D144" s="8" t="n"/>
      <c r="E144" s="8" t="n"/>
      <c r="F144" s="18" t="n"/>
      <c r="G144" s="18" t="n"/>
      <c r="H144" s="19">
        <f>IF($A144="","",IF($F144="","",$F144-$G144))</f>
        <v/>
      </c>
      <c r="I144" s="6" t="n"/>
      <c r="J144" s="12">
        <f>IF(OR($A144="",$I144=""),"",EventDate-$I144)</f>
        <v/>
      </c>
      <c r="K144" s="12">
        <f>IF(OR($A144="",$I144=""),"",$I144-TODAY())</f>
        <v/>
      </c>
      <c r="L144" s="8" t="n"/>
      <c r="M144" s="13">
        <f>IF($A144="","",IF($I144="","No deadline set",IF($L144="Confirmed","",IF($I144&lt;TODAY(),"DEADLINE PASSED",IF($I144-TODAY()&lt;=14,"Decide now","")))))</f>
        <v/>
      </c>
      <c r="N144" s="19">
        <f>IF($A144="","",SUMIFS(Budget!$F$5:$F$204,Budget!$C$5:$C$204,$A144))</f>
        <v/>
      </c>
      <c r="O144" s="8" t="n"/>
    </row>
    <row r="145">
      <c r="A145" s="8" t="n"/>
      <c r="B145" s="8" t="n"/>
      <c r="C145" s="8" t="n"/>
      <c r="D145" s="8" t="n"/>
      <c r="E145" s="8" t="n"/>
      <c r="F145" s="18" t="n"/>
      <c r="G145" s="18" t="n"/>
      <c r="H145" s="19">
        <f>IF($A145="","",IF($F145="","",$F145-$G145))</f>
        <v/>
      </c>
      <c r="I145" s="6" t="n"/>
      <c r="J145" s="12">
        <f>IF(OR($A145="",$I145=""),"",EventDate-$I145)</f>
        <v/>
      </c>
      <c r="K145" s="12">
        <f>IF(OR($A145="",$I145=""),"",$I145-TODAY())</f>
        <v/>
      </c>
      <c r="L145" s="8" t="n"/>
      <c r="M145" s="13">
        <f>IF($A145="","",IF($I145="","No deadline set",IF($L145="Confirmed","",IF($I145&lt;TODAY(),"DEADLINE PASSED",IF($I145-TODAY()&lt;=14,"Decide now","")))))</f>
        <v/>
      </c>
      <c r="N145" s="19">
        <f>IF($A145="","",SUMIFS(Budget!$F$5:$F$204,Budget!$C$5:$C$204,$A145))</f>
        <v/>
      </c>
      <c r="O145" s="8" t="n"/>
    </row>
    <row r="146">
      <c r="A146" s="8" t="n"/>
      <c r="B146" s="8" t="n"/>
      <c r="C146" s="8" t="n"/>
      <c r="D146" s="8" t="n"/>
      <c r="E146" s="8" t="n"/>
      <c r="F146" s="18" t="n"/>
      <c r="G146" s="18" t="n"/>
      <c r="H146" s="19">
        <f>IF($A146="","",IF($F146="","",$F146-$G146))</f>
        <v/>
      </c>
      <c r="I146" s="6" t="n"/>
      <c r="J146" s="12">
        <f>IF(OR($A146="",$I146=""),"",EventDate-$I146)</f>
        <v/>
      </c>
      <c r="K146" s="12">
        <f>IF(OR($A146="",$I146=""),"",$I146-TODAY())</f>
        <v/>
      </c>
      <c r="L146" s="8" t="n"/>
      <c r="M146" s="13">
        <f>IF($A146="","",IF($I146="","No deadline set",IF($L146="Confirmed","",IF($I146&lt;TODAY(),"DEADLINE PASSED",IF($I146-TODAY()&lt;=14,"Decide now","")))))</f>
        <v/>
      </c>
      <c r="N146" s="19">
        <f>IF($A146="","",SUMIFS(Budget!$F$5:$F$204,Budget!$C$5:$C$204,$A146))</f>
        <v/>
      </c>
      <c r="O146" s="8" t="n"/>
    </row>
    <row r="147">
      <c r="A147" s="8" t="n"/>
      <c r="B147" s="8" t="n"/>
      <c r="C147" s="8" t="n"/>
      <c r="D147" s="8" t="n"/>
      <c r="E147" s="8" t="n"/>
      <c r="F147" s="18" t="n"/>
      <c r="G147" s="18" t="n"/>
      <c r="H147" s="19">
        <f>IF($A147="","",IF($F147="","",$F147-$G147))</f>
        <v/>
      </c>
      <c r="I147" s="6" t="n"/>
      <c r="J147" s="12">
        <f>IF(OR($A147="",$I147=""),"",EventDate-$I147)</f>
        <v/>
      </c>
      <c r="K147" s="12">
        <f>IF(OR($A147="",$I147=""),"",$I147-TODAY())</f>
        <v/>
      </c>
      <c r="L147" s="8" t="n"/>
      <c r="M147" s="13">
        <f>IF($A147="","",IF($I147="","No deadline set",IF($L147="Confirmed","",IF($I147&lt;TODAY(),"DEADLINE PASSED",IF($I147-TODAY()&lt;=14,"Decide now","")))))</f>
        <v/>
      </c>
      <c r="N147" s="19">
        <f>IF($A147="","",SUMIFS(Budget!$F$5:$F$204,Budget!$C$5:$C$204,$A147))</f>
        <v/>
      </c>
      <c r="O147" s="8" t="n"/>
    </row>
    <row r="148">
      <c r="A148" s="8" t="n"/>
      <c r="B148" s="8" t="n"/>
      <c r="C148" s="8" t="n"/>
      <c r="D148" s="8" t="n"/>
      <c r="E148" s="8" t="n"/>
      <c r="F148" s="18" t="n"/>
      <c r="G148" s="18" t="n"/>
      <c r="H148" s="19">
        <f>IF($A148="","",IF($F148="","",$F148-$G148))</f>
        <v/>
      </c>
      <c r="I148" s="6" t="n"/>
      <c r="J148" s="12">
        <f>IF(OR($A148="",$I148=""),"",EventDate-$I148)</f>
        <v/>
      </c>
      <c r="K148" s="12">
        <f>IF(OR($A148="",$I148=""),"",$I148-TODAY())</f>
        <v/>
      </c>
      <c r="L148" s="8" t="n"/>
      <c r="M148" s="13">
        <f>IF($A148="","",IF($I148="","No deadline set",IF($L148="Confirmed","",IF($I148&lt;TODAY(),"DEADLINE PASSED",IF($I148-TODAY()&lt;=14,"Decide now","")))))</f>
        <v/>
      </c>
      <c r="N148" s="19">
        <f>IF($A148="","",SUMIFS(Budget!$F$5:$F$204,Budget!$C$5:$C$204,$A148))</f>
        <v/>
      </c>
      <c r="O148" s="8" t="n"/>
    </row>
    <row r="149">
      <c r="A149" s="8" t="n"/>
      <c r="B149" s="8" t="n"/>
      <c r="C149" s="8" t="n"/>
      <c r="D149" s="8" t="n"/>
      <c r="E149" s="8" t="n"/>
      <c r="F149" s="18" t="n"/>
      <c r="G149" s="18" t="n"/>
      <c r="H149" s="19">
        <f>IF($A149="","",IF($F149="","",$F149-$G149))</f>
        <v/>
      </c>
      <c r="I149" s="6" t="n"/>
      <c r="J149" s="12">
        <f>IF(OR($A149="",$I149=""),"",EventDate-$I149)</f>
        <v/>
      </c>
      <c r="K149" s="12">
        <f>IF(OR($A149="",$I149=""),"",$I149-TODAY())</f>
        <v/>
      </c>
      <c r="L149" s="8" t="n"/>
      <c r="M149" s="13">
        <f>IF($A149="","",IF($I149="","No deadline set",IF($L149="Confirmed","",IF($I149&lt;TODAY(),"DEADLINE PASSED",IF($I149-TODAY()&lt;=14,"Decide now","")))))</f>
        <v/>
      </c>
      <c r="N149" s="19">
        <f>IF($A149="","",SUMIFS(Budget!$F$5:$F$204,Budget!$C$5:$C$204,$A149))</f>
        <v/>
      </c>
      <c r="O149" s="8" t="n"/>
    </row>
    <row r="150">
      <c r="A150" s="8" t="n"/>
      <c r="B150" s="8" t="n"/>
      <c r="C150" s="8" t="n"/>
      <c r="D150" s="8" t="n"/>
      <c r="E150" s="8" t="n"/>
      <c r="F150" s="18" t="n"/>
      <c r="G150" s="18" t="n"/>
      <c r="H150" s="19">
        <f>IF($A150="","",IF($F150="","",$F150-$G150))</f>
        <v/>
      </c>
      <c r="I150" s="6" t="n"/>
      <c r="J150" s="12">
        <f>IF(OR($A150="",$I150=""),"",EventDate-$I150)</f>
        <v/>
      </c>
      <c r="K150" s="12">
        <f>IF(OR($A150="",$I150=""),"",$I150-TODAY())</f>
        <v/>
      </c>
      <c r="L150" s="8" t="n"/>
      <c r="M150" s="13">
        <f>IF($A150="","",IF($I150="","No deadline set",IF($L150="Confirmed","",IF($I150&lt;TODAY(),"DEADLINE PASSED",IF($I150-TODAY()&lt;=14,"Decide now","")))))</f>
        <v/>
      </c>
      <c r="N150" s="19">
        <f>IF($A150="","",SUMIFS(Budget!$F$5:$F$204,Budget!$C$5:$C$204,$A150))</f>
        <v/>
      </c>
      <c r="O150" s="8" t="n"/>
    </row>
    <row r="151">
      <c r="A151" s="8" t="n"/>
      <c r="B151" s="8" t="n"/>
      <c r="C151" s="8" t="n"/>
      <c r="D151" s="8" t="n"/>
      <c r="E151" s="8" t="n"/>
      <c r="F151" s="18" t="n"/>
      <c r="G151" s="18" t="n"/>
      <c r="H151" s="19">
        <f>IF($A151="","",IF($F151="","",$F151-$G151))</f>
        <v/>
      </c>
      <c r="I151" s="6" t="n"/>
      <c r="J151" s="12">
        <f>IF(OR($A151="",$I151=""),"",EventDate-$I151)</f>
        <v/>
      </c>
      <c r="K151" s="12">
        <f>IF(OR($A151="",$I151=""),"",$I151-TODAY())</f>
        <v/>
      </c>
      <c r="L151" s="8" t="n"/>
      <c r="M151" s="13">
        <f>IF($A151="","",IF($I151="","No deadline set",IF($L151="Confirmed","",IF($I151&lt;TODAY(),"DEADLINE PASSED",IF($I151-TODAY()&lt;=14,"Decide now","")))))</f>
        <v/>
      </c>
      <c r="N151" s="19">
        <f>IF($A151="","",SUMIFS(Budget!$F$5:$F$204,Budget!$C$5:$C$204,$A151))</f>
        <v/>
      </c>
      <c r="O151" s="8" t="n"/>
    </row>
    <row r="152">
      <c r="A152" s="8" t="n"/>
      <c r="B152" s="8" t="n"/>
      <c r="C152" s="8" t="n"/>
      <c r="D152" s="8" t="n"/>
      <c r="E152" s="8" t="n"/>
      <c r="F152" s="18" t="n"/>
      <c r="G152" s="18" t="n"/>
      <c r="H152" s="19">
        <f>IF($A152="","",IF($F152="","",$F152-$G152))</f>
        <v/>
      </c>
      <c r="I152" s="6" t="n"/>
      <c r="J152" s="12">
        <f>IF(OR($A152="",$I152=""),"",EventDate-$I152)</f>
        <v/>
      </c>
      <c r="K152" s="12">
        <f>IF(OR($A152="",$I152=""),"",$I152-TODAY())</f>
        <v/>
      </c>
      <c r="L152" s="8" t="n"/>
      <c r="M152" s="13">
        <f>IF($A152="","",IF($I152="","No deadline set",IF($L152="Confirmed","",IF($I152&lt;TODAY(),"DEADLINE PASSED",IF($I152-TODAY()&lt;=14,"Decide now","")))))</f>
        <v/>
      </c>
      <c r="N152" s="19">
        <f>IF($A152="","",SUMIFS(Budget!$F$5:$F$204,Budget!$C$5:$C$204,$A152))</f>
        <v/>
      </c>
      <c r="O152" s="8" t="n"/>
    </row>
    <row r="153">
      <c r="A153" s="8" t="n"/>
      <c r="B153" s="8" t="n"/>
      <c r="C153" s="8" t="n"/>
      <c r="D153" s="8" t="n"/>
      <c r="E153" s="8" t="n"/>
      <c r="F153" s="18" t="n"/>
      <c r="G153" s="18" t="n"/>
      <c r="H153" s="19">
        <f>IF($A153="","",IF($F153="","",$F153-$G153))</f>
        <v/>
      </c>
      <c r="I153" s="6" t="n"/>
      <c r="J153" s="12">
        <f>IF(OR($A153="",$I153=""),"",EventDate-$I153)</f>
        <v/>
      </c>
      <c r="K153" s="12">
        <f>IF(OR($A153="",$I153=""),"",$I153-TODAY())</f>
        <v/>
      </c>
      <c r="L153" s="8" t="n"/>
      <c r="M153" s="13">
        <f>IF($A153="","",IF($I153="","No deadline set",IF($L153="Confirmed","",IF($I153&lt;TODAY(),"DEADLINE PASSED",IF($I153-TODAY()&lt;=14,"Decide now","")))))</f>
        <v/>
      </c>
      <c r="N153" s="19">
        <f>IF($A153="","",SUMIFS(Budget!$F$5:$F$204,Budget!$C$5:$C$204,$A153))</f>
        <v/>
      </c>
      <c r="O153" s="8" t="n"/>
    </row>
    <row r="154">
      <c r="A154" s="8" t="n"/>
      <c r="B154" s="8" t="n"/>
      <c r="C154" s="8" t="n"/>
      <c r="D154" s="8" t="n"/>
      <c r="E154" s="8" t="n"/>
      <c r="F154" s="18" t="n"/>
      <c r="G154" s="18" t="n"/>
      <c r="H154" s="19">
        <f>IF($A154="","",IF($F154="","",$F154-$G154))</f>
        <v/>
      </c>
      <c r="I154" s="6" t="n"/>
      <c r="J154" s="12">
        <f>IF(OR($A154="",$I154=""),"",EventDate-$I154)</f>
        <v/>
      </c>
      <c r="K154" s="12">
        <f>IF(OR($A154="",$I154=""),"",$I154-TODAY())</f>
        <v/>
      </c>
      <c r="L154" s="8" t="n"/>
      <c r="M154" s="13">
        <f>IF($A154="","",IF($I154="","No deadline set",IF($L154="Confirmed","",IF($I154&lt;TODAY(),"DEADLINE PASSED",IF($I154-TODAY()&lt;=14,"Decide now","")))))</f>
        <v/>
      </c>
      <c r="N154" s="19">
        <f>IF($A154="","",SUMIFS(Budget!$F$5:$F$204,Budget!$C$5:$C$204,$A154))</f>
        <v/>
      </c>
      <c r="O154" s="8" t="n"/>
    </row>
    <row r="155">
      <c r="A155" s="8" t="n"/>
      <c r="B155" s="8" t="n"/>
      <c r="C155" s="8" t="n"/>
      <c r="D155" s="8" t="n"/>
      <c r="E155" s="8" t="n"/>
      <c r="F155" s="18" t="n"/>
      <c r="G155" s="18" t="n"/>
      <c r="H155" s="19">
        <f>IF($A155="","",IF($F155="","",$F155-$G155))</f>
        <v/>
      </c>
      <c r="I155" s="6" t="n"/>
      <c r="J155" s="12">
        <f>IF(OR($A155="",$I155=""),"",EventDate-$I155)</f>
        <v/>
      </c>
      <c r="K155" s="12">
        <f>IF(OR($A155="",$I155=""),"",$I155-TODAY())</f>
        <v/>
      </c>
      <c r="L155" s="8" t="n"/>
      <c r="M155" s="13">
        <f>IF($A155="","",IF($I155="","No deadline set",IF($L155="Confirmed","",IF($I155&lt;TODAY(),"DEADLINE PASSED",IF($I155-TODAY()&lt;=14,"Decide now","")))))</f>
        <v/>
      </c>
      <c r="N155" s="19">
        <f>IF($A155="","",SUMIFS(Budget!$F$5:$F$204,Budget!$C$5:$C$204,$A155))</f>
        <v/>
      </c>
      <c r="O155" s="8" t="n"/>
    </row>
    <row r="156">
      <c r="A156" s="8" t="n"/>
      <c r="B156" s="8" t="n"/>
      <c r="C156" s="8" t="n"/>
      <c r="D156" s="8" t="n"/>
      <c r="E156" s="8" t="n"/>
      <c r="F156" s="18" t="n"/>
      <c r="G156" s="18" t="n"/>
      <c r="H156" s="19">
        <f>IF($A156="","",IF($F156="","",$F156-$G156))</f>
        <v/>
      </c>
      <c r="I156" s="6" t="n"/>
      <c r="J156" s="12">
        <f>IF(OR($A156="",$I156=""),"",EventDate-$I156)</f>
        <v/>
      </c>
      <c r="K156" s="12">
        <f>IF(OR($A156="",$I156=""),"",$I156-TODAY())</f>
        <v/>
      </c>
      <c r="L156" s="8" t="n"/>
      <c r="M156" s="13">
        <f>IF($A156="","",IF($I156="","No deadline set",IF($L156="Confirmed","",IF($I156&lt;TODAY(),"DEADLINE PASSED",IF($I156-TODAY()&lt;=14,"Decide now","")))))</f>
        <v/>
      </c>
      <c r="N156" s="19">
        <f>IF($A156="","",SUMIFS(Budget!$F$5:$F$204,Budget!$C$5:$C$204,$A156))</f>
        <v/>
      </c>
      <c r="O156" s="8" t="n"/>
    </row>
    <row r="157">
      <c r="A157" s="8" t="n"/>
      <c r="B157" s="8" t="n"/>
      <c r="C157" s="8" t="n"/>
      <c r="D157" s="8" t="n"/>
      <c r="E157" s="8" t="n"/>
      <c r="F157" s="18" t="n"/>
      <c r="G157" s="18" t="n"/>
      <c r="H157" s="19">
        <f>IF($A157="","",IF($F157="","",$F157-$G157))</f>
        <v/>
      </c>
      <c r="I157" s="6" t="n"/>
      <c r="J157" s="12">
        <f>IF(OR($A157="",$I157=""),"",EventDate-$I157)</f>
        <v/>
      </c>
      <c r="K157" s="12">
        <f>IF(OR($A157="",$I157=""),"",$I157-TODAY())</f>
        <v/>
      </c>
      <c r="L157" s="8" t="n"/>
      <c r="M157" s="13">
        <f>IF($A157="","",IF($I157="","No deadline set",IF($L157="Confirmed","",IF($I157&lt;TODAY(),"DEADLINE PASSED",IF($I157-TODAY()&lt;=14,"Decide now","")))))</f>
        <v/>
      </c>
      <c r="N157" s="19">
        <f>IF($A157="","",SUMIFS(Budget!$F$5:$F$204,Budget!$C$5:$C$204,$A157))</f>
        <v/>
      </c>
      <c r="O157" s="8" t="n"/>
    </row>
    <row r="158">
      <c r="A158" s="8" t="n"/>
      <c r="B158" s="8" t="n"/>
      <c r="C158" s="8" t="n"/>
      <c r="D158" s="8" t="n"/>
      <c r="E158" s="8" t="n"/>
      <c r="F158" s="18" t="n"/>
      <c r="G158" s="18" t="n"/>
      <c r="H158" s="19">
        <f>IF($A158="","",IF($F158="","",$F158-$G158))</f>
        <v/>
      </c>
      <c r="I158" s="6" t="n"/>
      <c r="J158" s="12">
        <f>IF(OR($A158="",$I158=""),"",EventDate-$I158)</f>
        <v/>
      </c>
      <c r="K158" s="12">
        <f>IF(OR($A158="",$I158=""),"",$I158-TODAY())</f>
        <v/>
      </c>
      <c r="L158" s="8" t="n"/>
      <c r="M158" s="13">
        <f>IF($A158="","",IF($I158="","No deadline set",IF($L158="Confirmed","",IF($I158&lt;TODAY(),"DEADLINE PASSED",IF($I158-TODAY()&lt;=14,"Decide now","")))))</f>
        <v/>
      </c>
      <c r="N158" s="19">
        <f>IF($A158="","",SUMIFS(Budget!$F$5:$F$204,Budget!$C$5:$C$204,$A158))</f>
        <v/>
      </c>
      <c r="O158" s="8" t="n"/>
    </row>
    <row r="159">
      <c r="A159" s="8" t="n"/>
      <c r="B159" s="8" t="n"/>
      <c r="C159" s="8" t="n"/>
      <c r="D159" s="8" t="n"/>
      <c r="E159" s="8" t="n"/>
      <c r="F159" s="18" t="n"/>
      <c r="G159" s="18" t="n"/>
      <c r="H159" s="19">
        <f>IF($A159="","",IF($F159="","",$F159-$G159))</f>
        <v/>
      </c>
      <c r="I159" s="6" t="n"/>
      <c r="J159" s="12">
        <f>IF(OR($A159="",$I159=""),"",EventDate-$I159)</f>
        <v/>
      </c>
      <c r="K159" s="12">
        <f>IF(OR($A159="",$I159=""),"",$I159-TODAY())</f>
        <v/>
      </c>
      <c r="L159" s="8" t="n"/>
      <c r="M159" s="13">
        <f>IF($A159="","",IF($I159="","No deadline set",IF($L159="Confirmed","",IF($I159&lt;TODAY(),"DEADLINE PASSED",IF($I159-TODAY()&lt;=14,"Decide now","")))))</f>
        <v/>
      </c>
      <c r="N159" s="19">
        <f>IF($A159="","",SUMIFS(Budget!$F$5:$F$204,Budget!$C$5:$C$204,$A159))</f>
        <v/>
      </c>
      <c r="O159" s="8" t="n"/>
    </row>
    <row r="160">
      <c r="A160" s="8" t="n"/>
      <c r="B160" s="8" t="n"/>
      <c r="C160" s="8" t="n"/>
      <c r="D160" s="8" t="n"/>
      <c r="E160" s="8" t="n"/>
      <c r="F160" s="18" t="n"/>
      <c r="G160" s="18" t="n"/>
      <c r="H160" s="19">
        <f>IF($A160="","",IF($F160="","",$F160-$G160))</f>
        <v/>
      </c>
      <c r="I160" s="6" t="n"/>
      <c r="J160" s="12">
        <f>IF(OR($A160="",$I160=""),"",EventDate-$I160)</f>
        <v/>
      </c>
      <c r="K160" s="12">
        <f>IF(OR($A160="",$I160=""),"",$I160-TODAY())</f>
        <v/>
      </c>
      <c r="L160" s="8" t="n"/>
      <c r="M160" s="13">
        <f>IF($A160="","",IF($I160="","No deadline set",IF($L160="Confirmed","",IF($I160&lt;TODAY(),"DEADLINE PASSED",IF($I160-TODAY()&lt;=14,"Decide now","")))))</f>
        <v/>
      </c>
      <c r="N160" s="19">
        <f>IF($A160="","",SUMIFS(Budget!$F$5:$F$204,Budget!$C$5:$C$204,$A160))</f>
        <v/>
      </c>
      <c r="O160" s="8" t="n"/>
    </row>
    <row r="161">
      <c r="A161" s="8" t="n"/>
      <c r="B161" s="8" t="n"/>
      <c r="C161" s="8" t="n"/>
      <c r="D161" s="8" t="n"/>
      <c r="E161" s="8" t="n"/>
      <c r="F161" s="18" t="n"/>
      <c r="G161" s="18" t="n"/>
      <c r="H161" s="19">
        <f>IF($A161="","",IF($F161="","",$F161-$G161))</f>
        <v/>
      </c>
      <c r="I161" s="6" t="n"/>
      <c r="J161" s="12">
        <f>IF(OR($A161="",$I161=""),"",EventDate-$I161)</f>
        <v/>
      </c>
      <c r="K161" s="12">
        <f>IF(OR($A161="",$I161=""),"",$I161-TODAY())</f>
        <v/>
      </c>
      <c r="L161" s="8" t="n"/>
      <c r="M161" s="13">
        <f>IF($A161="","",IF($I161="","No deadline set",IF($L161="Confirmed","",IF($I161&lt;TODAY(),"DEADLINE PASSED",IF($I161-TODAY()&lt;=14,"Decide now","")))))</f>
        <v/>
      </c>
      <c r="N161" s="19">
        <f>IF($A161="","",SUMIFS(Budget!$F$5:$F$204,Budget!$C$5:$C$204,$A161))</f>
        <v/>
      </c>
      <c r="O161" s="8" t="n"/>
    </row>
    <row r="162">
      <c r="A162" s="8" t="n"/>
      <c r="B162" s="8" t="n"/>
      <c r="C162" s="8" t="n"/>
      <c r="D162" s="8" t="n"/>
      <c r="E162" s="8" t="n"/>
      <c r="F162" s="18" t="n"/>
      <c r="G162" s="18" t="n"/>
      <c r="H162" s="19">
        <f>IF($A162="","",IF($F162="","",$F162-$G162))</f>
        <v/>
      </c>
      <c r="I162" s="6" t="n"/>
      <c r="J162" s="12">
        <f>IF(OR($A162="",$I162=""),"",EventDate-$I162)</f>
        <v/>
      </c>
      <c r="K162" s="12">
        <f>IF(OR($A162="",$I162=""),"",$I162-TODAY())</f>
        <v/>
      </c>
      <c r="L162" s="8" t="n"/>
      <c r="M162" s="13">
        <f>IF($A162="","",IF($I162="","No deadline set",IF($L162="Confirmed","",IF($I162&lt;TODAY(),"DEADLINE PASSED",IF($I162-TODAY()&lt;=14,"Decide now","")))))</f>
        <v/>
      </c>
      <c r="N162" s="19">
        <f>IF($A162="","",SUMIFS(Budget!$F$5:$F$204,Budget!$C$5:$C$204,$A162))</f>
        <v/>
      </c>
      <c r="O162" s="8" t="n"/>
    </row>
    <row r="163">
      <c r="A163" s="8" t="n"/>
      <c r="B163" s="8" t="n"/>
      <c r="C163" s="8" t="n"/>
      <c r="D163" s="8" t="n"/>
      <c r="E163" s="8" t="n"/>
      <c r="F163" s="18" t="n"/>
      <c r="G163" s="18" t="n"/>
      <c r="H163" s="19">
        <f>IF($A163="","",IF($F163="","",$F163-$G163))</f>
        <v/>
      </c>
      <c r="I163" s="6" t="n"/>
      <c r="J163" s="12">
        <f>IF(OR($A163="",$I163=""),"",EventDate-$I163)</f>
        <v/>
      </c>
      <c r="K163" s="12">
        <f>IF(OR($A163="",$I163=""),"",$I163-TODAY())</f>
        <v/>
      </c>
      <c r="L163" s="8" t="n"/>
      <c r="M163" s="13">
        <f>IF($A163="","",IF($I163="","No deadline set",IF($L163="Confirmed","",IF($I163&lt;TODAY(),"DEADLINE PASSED",IF($I163-TODAY()&lt;=14,"Decide now","")))))</f>
        <v/>
      </c>
      <c r="N163" s="19">
        <f>IF($A163="","",SUMIFS(Budget!$F$5:$F$204,Budget!$C$5:$C$204,$A163))</f>
        <v/>
      </c>
      <c r="O163" s="8" t="n"/>
    </row>
    <row r="164">
      <c r="A164" s="8" t="n"/>
      <c r="B164" s="8" t="n"/>
      <c r="C164" s="8" t="n"/>
      <c r="D164" s="8" t="n"/>
      <c r="E164" s="8" t="n"/>
      <c r="F164" s="18" t="n"/>
      <c r="G164" s="18" t="n"/>
      <c r="H164" s="19">
        <f>IF($A164="","",IF($F164="","",$F164-$G164))</f>
        <v/>
      </c>
      <c r="I164" s="6" t="n"/>
      <c r="J164" s="12">
        <f>IF(OR($A164="",$I164=""),"",EventDate-$I164)</f>
        <v/>
      </c>
      <c r="K164" s="12">
        <f>IF(OR($A164="",$I164=""),"",$I164-TODAY())</f>
        <v/>
      </c>
      <c r="L164" s="8" t="n"/>
      <c r="M164" s="13">
        <f>IF($A164="","",IF($I164="","No deadline set",IF($L164="Confirmed","",IF($I164&lt;TODAY(),"DEADLINE PASSED",IF($I164-TODAY()&lt;=14,"Decide now","")))))</f>
        <v/>
      </c>
      <c r="N164" s="19">
        <f>IF($A164="","",SUMIFS(Budget!$F$5:$F$204,Budget!$C$5:$C$204,$A164))</f>
        <v/>
      </c>
      <c r="O164" s="8" t="n"/>
    </row>
    <row r="165">
      <c r="A165" s="8" t="n"/>
      <c r="B165" s="8" t="n"/>
      <c r="C165" s="8" t="n"/>
      <c r="D165" s="8" t="n"/>
      <c r="E165" s="8" t="n"/>
      <c r="F165" s="18" t="n"/>
      <c r="G165" s="18" t="n"/>
      <c r="H165" s="19">
        <f>IF($A165="","",IF($F165="","",$F165-$G165))</f>
        <v/>
      </c>
      <c r="I165" s="6" t="n"/>
      <c r="J165" s="12">
        <f>IF(OR($A165="",$I165=""),"",EventDate-$I165)</f>
        <v/>
      </c>
      <c r="K165" s="12">
        <f>IF(OR($A165="",$I165=""),"",$I165-TODAY())</f>
        <v/>
      </c>
      <c r="L165" s="8" t="n"/>
      <c r="M165" s="13">
        <f>IF($A165="","",IF($I165="","No deadline set",IF($L165="Confirmed","",IF($I165&lt;TODAY(),"DEADLINE PASSED",IF($I165-TODAY()&lt;=14,"Decide now","")))))</f>
        <v/>
      </c>
      <c r="N165" s="19">
        <f>IF($A165="","",SUMIFS(Budget!$F$5:$F$204,Budget!$C$5:$C$204,$A165))</f>
        <v/>
      </c>
      <c r="O165" s="8" t="n"/>
    </row>
    <row r="166">
      <c r="A166" s="8" t="n"/>
      <c r="B166" s="8" t="n"/>
      <c r="C166" s="8" t="n"/>
      <c r="D166" s="8" t="n"/>
      <c r="E166" s="8" t="n"/>
      <c r="F166" s="18" t="n"/>
      <c r="G166" s="18" t="n"/>
      <c r="H166" s="19">
        <f>IF($A166="","",IF($F166="","",$F166-$G166))</f>
        <v/>
      </c>
      <c r="I166" s="6" t="n"/>
      <c r="J166" s="12">
        <f>IF(OR($A166="",$I166=""),"",EventDate-$I166)</f>
        <v/>
      </c>
      <c r="K166" s="12">
        <f>IF(OR($A166="",$I166=""),"",$I166-TODAY())</f>
        <v/>
      </c>
      <c r="L166" s="8" t="n"/>
      <c r="M166" s="13">
        <f>IF($A166="","",IF($I166="","No deadline set",IF($L166="Confirmed","",IF($I166&lt;TODAY(),"DEADLINE PASSED",IF($I166-TODAY()&lt;=14,"Decide now","")))))</f>
        <v/>
      </c>
      <c r="N166" s="19">
        <f>IF($A166="","",SUMIFS(Budget!$F$5:$F$204,Budget!$C$5:$C$204,$A166))</f>
        <v/>
      </c>
      <c r="O166" s="8" t="n"/>
    </row>
    <row r="167">
      <c r="A167" s="8" t="n"/>
      <c r="B167" s="8" t="n"/>
      <c r="C167" s="8" t="n"/>
      <c r="D167" s="8" t="n"/>
      <c r="E167" s="8" t="n"/>
      <c r="F167" s="18" t="n"/>
      <c r="G167" s="18" t="n"/>
      <c r="H167" s="19">
        <f>IF($A167="","",IF($F167="","",$F167-$G167))</f>
        <v/>
      </c>
      <c r="I167" s="6" t="n"/>
      <c r="J167" s="12">
        <f>IF(OR($A167="",$I167=""),"",EventDate-$I167)</f>
        <v/>
      </c>
      <c r="K167" s="12">
        <f>IF(OR($A167="",$I167=""),"",$I167-TODAY())</f>
        <v/>
      </c>
      <c r="L167" s="8" t="n"/>
      <c r="M167" s="13">
        <f>IF($A167="","",IF($I167="","No deadline set",IF($L167="Confirmed","",IF($I167&lt;TODAY(),"DEADLINE PASSED",IF($I167-TODAY()&lt;=14,"Decide now","")))))</f>
        <v/>
      </c>
      <c r="N167" s="19">
        <f>IF($A167="","",SUMIFS(Budget!$F$5:$F$204,Budget!$C$5:$C$204,$A167))</f>
        <v/>
      </c>
      <c r="O167" s="8" t="n"/>
    </row>
    <row r="168">
      <c r="A168" s="8" t="n"/>
      <c r="B168" s="8" t="n"/>
      <c r="C168" s="8" t="n"/>
      <c r="D168" s="8" t="n"/>
      <c r="E168" s="8" t="n"/>
      <c r="F168" s="18" t="n"/>
      <c r="G168" s="18" t="n"/>
      <c r="H168" s="19">
        <f>IF($A168="","",IF($F168="","",$F168-$G168))</f>
        <v/>
      </c>
      <c r="I168" s="6" t="n"/>
      <c r="J168" s="12">
        <f>IF(OR($A168="",$I168=""),"",EventDate-$I168)</f>
        <v/>
      </c>
      <c r="K168" s="12">
        <f>IF(OR($A168="",$I168=""),"",$I168-TODAY())</f>
        <v/>
      </c>
      <c r="L168" s="8" t="n"/>
      <c r="M168" s="13">
        <f>IF($A168="","",IF($I168="","No deadline set",IF($L168="Confirmed","",IF($I168&lt;TODAY(),"DEADLINE PASSED",IF($I168-TODAY()&lt;=14,"Decide now","")))))</f>
        <v/>
      </c>
      <c r="N168" s="19">
        <f>IF($A168="","",SUMIFS(Budget!$F$5:$F$204,Budget!$C$5:$C$204,$A168))</f>
        <v/>
      </c>
      <c r="O168" s="8" t="n"/>
    </row>
    <row r="169">
      <c r="A169" s="8" t="n"/>
      <c r="B169" s="8" t="n"/>
      <c r="C169" s="8" t="n"/>
      <c r="D169" s="8" t="n"/>
      <c r="E169" s="8" t="n"/>
      <c r="F169" s="18" t="n"/>
      <c r="G169" s="18" t="n"/>
      <c r="H169" s="19">
        <f>IF($A169="","",IF($F169="","",$F169-$G169))</f>
        <v/>
      </c>
      <c r="I169" s="6" t="n"/>
      <c r="J169" s="12">
        <f>IF(OR($A169="",$I169=""),"",EventDate-$I169)</f>
        <v/>
      </c>
      <c r="K169" s="12">
        <f>IF(OR($A169="",$I169=""),"",$I169-TODAY())</f>
        <v/>
      </c>
      <c r="L169" s="8" t="n"/>
      <c r="M169" s="13">
        <f>IF($A169="","",IF($I169="","No deadline set",IF($L169="Confirmed","",IF($I169&lt;TODAY(),"DEADLINE PASSED",IF($I169-TODAY()&lt;=14,"Decide now","")))))</f>
        <v/>
      </c>
      <c r="N169" s="19">
        <f>IF($A169="","",SUMIFS(Budget!$F$5:$F$204,Budget!$C$5:$C$204,$A169))</f>
        <v/>
      </c>
      <c r="O169" s="8" t="n"/>
    </row>
    <row r="170">
      <c r="A170" s="8" t="n"/>
      <c r="B170" s="8" t="n"/>
      <c r="C170" s="8" t="n"/>
      <c r="D170" s="8" t="n"/>
      <c r="E170" s="8" t="n"/>
      <c r="F170" s="18" t="n"/>
      <c r="G170" s="18" t="n"/>
      <c r="H170" s="19">
        <f>IF($A170="","",IF($F170="","",$F170-$G170))</f>
        <v/>
      </c>
      <c r="I170" s="6" t="n"/>
      <c r="J170" s="12">
        <f>IF(OR($A170="",$I170=""),"",EventDate-$I170)</f>
        <v/>
      </c>
      <c r="K170" s="12">
        <f>IF(OR($A170="",$I170=""),"",$I170-TODAY())</f>
        <v/>
      </c>
      <c r="L170" s="8" t="n"/>
      <c r="M170" s="13">
        <f>IF($A170="","",IF($I170="","No deadline set",IF($L170="Confirmed","",IF($I170&lt;TODAY(),"DEADLINE PASSED",IF($I170-TODAY()&lt;=14,"Decide now","")))))</f>
        <v/>
      </c>
      <c r="N170" s="19">
        <f>IF($A170="","",SUMIFS(Budget!$F$5:$F$204,Budget!$C$5:$C$204,$A170))</f>
        <v/>
      </c>
      <c r="O170" s="8" t="n"/>
    </row>
    <row r="171">
      <c r="A171" s="8" t="n"/>
      <c r="B171" s="8" t="n"/>
      <c r="C171" s="8" t="n"/>
      <c r="D171" s="8" t="n"/>
      <c r="E171" s="8" t="n"/>
      <c r="F171" s="18" t="n"/>
      <c r="G171" s="18" t="n"/>
      <c r="H171" s="19">
        <f>IF($A171="","",IF($F171="","",$F171-$G171))</f>
        <v/>
      </c>
      <c r="I171" s="6" t="n"/>
      <c r="J171" s="12">
        <f>IF(OR($A171="",$I171=""),"",EventDate-$I171)</f>
        <v/>
      </c>
      <c r="K171" s="12">
        <f>IF(OR($A171="",$I171=""),"",$I171-TODAY())</f>
        <v/>
      </c>
      <c r="L171" s="8" t="n"/>
      <c r="M171" s="13">
        <f>IF($A171="","",IF($I171="","No deadline set",IF($L171="Confirmed","",IF($I171&lt;TODAY(),"DEADLINE PASSED",IF($I171-TODAY()&lt;=14,"Decide now","")))))</f>
        <v/>
      </c>
      <c r="N171" s="19">
        <f>IF($A171="","",SUMIFS(Budget!$F$5:$F$204,Budget!$C$5:$C$204,$A171))</f>
        <v/>
      </c>
      <c r="O171" s="8" t="n"/>
    </row>
    <row r="172">
      <c r="A172" s="8" t="n"/>
      <c r="B172" s="8" t="n"/>
      <c r="C172" s="8" t="n"/>
      <c r="D172" s="8" t="n"/>
      <c r="E172" s="8" t="n"/>
      <c r="F172" s="18" t="n"/>
      <c r="G172" s="18" t="n"/>
      <c r="H172" s="19">
        <f>IF($A172="","",IF($F172="","",$F172-$G172))</f>
        <v/>
      </c>
      <c r="I172" s="6" t="n"/>
      <c r="J172" s="12">
        <f>IF(OR($A172="",$I172=""),"",EventDate-$I172)</f>
        <v/>
      </c>
      <c r="K172" s="12">
        <f>IF(OR($A172="",$I172=""),"",$I172-TODAY())</f>
        <v/>
      </c>
      <c r="L172" s="8" t="n"/>
      <c r="M172" s="13">
        <f>IF($A172="","",IF($I172="","No deadline set",IF($L172="Confirmed","",IF($I172&lt;TODAY(),"DEADLINE PASSED",IF($I172-TODAY()&lt;=14,"Decide now","")))))</f>
        <v/>
      </c>
      <c r="N172" s="19">
        <f>IF($A172="","",SUMIFS(Budget!$F$5:$F$204,Budget!$C$5:$C$204,$A172))</f>
        <v/>
      </c>
      <c r="O172" s="8" t="n"/>
    </row>
    <row r="173">
      <c r="A173" s="8" t="n"/>
      <c r="B173" s="8" t="n"/>
      <c r="C173" s="8" t="n"/>
      <c r="D173" s="8" t="n"/>
      <c r="E173" s="8" t="n"/>
      <c r="F173" s="18" t="n"/>
      <c r="G173" s="18" t="n"/>
      <c r="H173" s="19">
        <f>IF($A173="","",IF($F173="","",$F173-$G173))</f>
        <v/>
      </c>
      <c r="I173" s="6" t="n"/>
      <c r="J173" s="12">
        <f>IF(OR($A173="",$I173=""),"",EventDate-$I173)</f>
        <v/>
      </c>
      <c r="K173" s="12">
        <f>IF(OR($A173="",$I173=""),"",$I173-TODAY())</f>
        <v/>
      </c>
      <c r="L173" s="8" t="n"/>
      <c r="M173" s="13">
        <f>IF($A173="","",IF($I173="","No deadline set",IF($L173="Confirmed","",IF($I173&lt;TODAY(),"DEADLINE PASSED",IF($I173-TODAY()&lt;=14,"Decide now","")))))</f>
        <v/>
      </c>
      <c r="N173" s="19">
        <f>IF($A173="","",SUMIFS(Budget!$F$5:$F$204,Budget!$C$5:$C$204,$A173))</f>
        <v/>
      </c>
      <c r="O173" s="8" t="n"/>
    </row>
    <row r="174">
      <c r="A174" s="8" t="n"/>
      <c r="B174" s="8" t="n"/>
      <c r="C174" s="8" t="n"/>
      <c r="D174" s="8" t="n"/>
      <c r="E174" s="8" t="n"/>
      <c r="F174" s="18" t="n"/>
      <c r="G174" s="18" t="n"/>
      <c r="H174" s="19">
        <f>IF($A174="","",IF($F174="","",$F174-$G174))</f>
        <v/>
      </c>
      <c r="I174" s="6" t="n"/>
      <c r="J174" s="12">
        <f>IF(OR($A174="",$I174=""),"",EventDate-$I174)</f>
        <v/>
      </c>
      <c r="K174" s="12">
        <f>IF(OR($A174="",$I174=""),"",$I174-TODAY())</f>
        <v/>
      </c>
      <c r="L174" s="8" t="n"/>
      <c r="M174" s="13">
        <f>IF($A174="","",IF($I174="","No deadline set",IF($L174="Confirmed","",IF($I174&lt;TODAY(),"DEADLINE PASSED",IF($I174-TODAY()&lt;=14,"Decide now","")))))</f>
        <v/>
      </c>
      <c r="N174" s="19">
        <f>IF($A174="","",SUMIFS(Budget!$F$5:$F$204,Budget!$C$5:$C$204,$A174))</f>
        <v/>
      </c>
      <c r="O174" s="8" t="n"/>
    </row>
    <row r="175">
      <c r="A175" s="8" t="n"/>
      <c r="B175" s="8" t="n"/>
      <c r="C175" s="8" t="n"/>
      <c r="D175" s="8" t="n"/>
      <c r="E175" s="8" t="n"/>
      <c r="F175" s="18" t="n"/>
      <c r="G175" s="18" t="n"/>
      <c r="H175" s="19">
        <f>IF($A175="","",IF($F175="","",$F175-$G175))</f>
        <v/>
      </c>
      <c r="I175" s="6" t="n"/>
      <c r="J175" s="12">
        <f>IF(OR($A175="",$I175=""),"",EventDate-$I175)</f>
        <v/>
      </c>
      <c r="K175" s="12">
        <f>IF(OR($A175="",$I175=""),"",$I175-TODAY())</f>
        <v/>
      </c>
      <c r="L175" s="8" t="n"/>
      <c r="M175" s="13">
        <f>IF($A175="","",IF($I175="","No deadline set",IF($L175="Confirmed","",IF($I175&lt;TODAY(),"DEADLINE PASSED",IF($I175-TODAY()&lt;=14,"Decide now","")))))</f>
        <v/>
      </c>
      <c r="N175" s="19">
        <f>IF($A175="","",SUMIFS(Budget!$F$5:$F$204,Budget!$C$5:$C$204,$A175))</f>
        <v/>
      </c>
      <c r="O175" s="8" t="n"/>
    </row>
    <row r="176">
      <c r="A176" s="8" t="n"/>
      <c r="B176" s="8" t="n"/>
      <c r="C176" s="8" t="n"/>
      <c r="D176" s="8" t="n"/>
      <c r="E176" s="8" t="n"/>
      <c r="F176" s="18" t="n"/>
      <c r="G176" s="18" t="n"/>
      <c r="H176" s="19">
        <f>IF($A176="","",IF($F176="","",$F176-$G176))</f>
        <v/>
      </c>
      <c r="I176" s="6" t="n"/>
      <c r="J176" s="12">
        <f>IF(OR($A176="",$I176=""),"",EventDate-$I176)</f>
        <v/>
      </c>
      <c r="K176" s="12">
        <f>IF(OR($A176="",$I176=""),"",$I176-TODAY())</f>
        <v/>
      </c>
      <c r="L176" s="8" t="n"/>
      <c r="M176" s="13">
        <f>IF($A176="","",IF($I176="","No deadline set",IF($L176="Confirmed","",IF($I176&lt;TODAY(),"DEADLINE PASSED",IF($I176-TODAY()&lt;=14,"Decide now","")))))</f>
        <v/>
      </c>
      <c r="N176" s="19">
        <f>IF($A176="","",SUMIFS(Budget!$F$5:$F$204,Budget!$C$5:$C$204,$A176))</f>
        <v/>
      </c>
      <c r="O176" s="8" t="n"/>
    </row>
    <row r="177">
      <c r="A177" s="8" t="n"/>
      <c r="B177" s="8" t="n"/>
      <c r="C177" s="8" t="n"/>
      <c r="D177" s="8" t="n"/>
      <c r="E177" s="8" t="n"/>
      <c r="F177" s="18" t="n"/>
      <c r="G177" s="18" t="n"/>
      <c r="H177" s="19">
        <f>IF($A177="","",IF($F177="","",$F177-$G177))</f>
        <v/>
      </c>
      <c r="I177" s="6" t="n"/>
      <c r="J177" s="12">
        <f>IF(OR($A177="",$I177=""),"",EventDate-$I177)</f>
        <v/>
      </c>
      <c r="K177" s="12">
        <f>IF(OR($A177="",$I177=""),"",$I177-TODAY())</f>
        <v/>
      </c>
      <c r="L177" s="8" t="n"/>
      <c r="M177" s="13">
        <f>IF($A177="","",IF($I177="","No deadline set",IF($L177="Confirmed","",IF($I177&lt;TODAY(),"DEADLINE PASSED",IF($I177-TODAY()&lt;=14,"Decide now","")))))</f>
        <v/>
      </c>
      <c r="N177" s="19">
        <f>IF($A177="","",SUMIFS(Budget!$F$5:$F$204,Budget!$C$5:$C$204,$A177))</f>
        <v/>
      </c>
      <c r="O177" s="8" t="n"/>
    </row>
    <row r="178">
      <c r="A178" s="8" t="n"/>
      <c r="B178" s="8" t="n"/>
      <c r="C178" s="8" t="n"/>
      <c r="D178" s="8" t="n"/>
      <c r="E178" s="8" t="n"/>
      <c r="F178" s="18" t="n"/>
      <c r="G178" s="18" t="n"/>
      <c r="H178" s="19">
        <f>IF($A178="","",IF($F178="","",$F178-$G178))</f>
        <v/>
      </c>
      <c r="I178" s="6" t="n"/>
      <c r="J178" s="12">
        <f>IF(OR($A178="",$I178=""),"",EventDate-$I178)</f>
        <v/>
      </c>
      <c r="K178" s="12">
        <f>IF(OR($A178="",$I178=""),"",$I178-TODAY())</f>
        <v/>
      </c>
      <c r="L178" s="8" t="n"/>
      <c r="M178" s="13">
        <f>IF($A178="","",IF($I178="","No deadline set",IF($L178="Confirmed","",IF($I178&lt;TODAY(),"DEADLINE PASSED",IF($I178-TODAY()&lt;=14,"Decide now","")))))</f>
        <v/>
      </c>
      <c r="N178" s="19">
        <f>IF($A178="","",SUMIFS(Budget!$F$5:$F$204,Budget!$C$5:$C$204,$A178))</f>
        <v/>
      </c>
      <c r="O178" s="8" t="n"/>
    </row>
    <row r="179">
      <c r="A179" s="8" t="n"/>
      <c r="B179" s="8" t="n"/>
      <c r="C179" s="8" t="n"/>
      <c r="D179" s="8" t="n"/>
      <c r="E179" s="8" t="n"/>
      <c r="F179" s="18" t="n"/>
      <c r="G179" s="18" t="n"/>
      <c r="H179" s="19">
        <f>IF($A179="","",IF($F179="","",$F179-$G179))</f>
        <v/>
      </c>
      <c r="I179" s="6" t="n"/>
      <c r="J179" s="12">
        <f>IF(OR($A179="",$I179=""),"",EventDate-$I179)</f>
        <v/>
      </c>
      <c r="K179" s="12">
        <f>IF(OR($A179="",$I179=""),"",$I179-TODAY())</f>
        <v/>
      </c>
      <c r="L179" s="8" t="n"/>
      <c r="M179" s="13">
        <f>IF($A179="","",IF($I179="","No deadline set",IF($L179="Confirmed","",IF($I179&lt;TODAY(),"DEADLINE PASSED",IF($I179-TODAY()&lt;=14,"Decide now","")))))</f>
        <v/>
      </c>
      <c r="N179" s="19">
        <f>IF($A179="","",SUMIFS(Budget!$F$5:$F$204,Budget!$C$5:$C$204,$A179))</f>
        <v/>
      </c>
      <c r="O179" s="8" t="n"/>
    </row>
    <row r="180">
      <c r="A180" s="8" t="n"/>
      <c r="B180" s="8" t="n"/>
      <c r="C180" s="8" t="n"/>
      <c r="D180" s="8" t="n"/>
      <c r="E180" s="8" t="n"/>
      <c r="F180" s="18" t="n"/>
      <c r="G180" s="18" t="n"/>
      <c r="H180" s="19">
        <f>IF($A180="","",IF($F180="","",$F180-$G180))</f>
        <v/>
      </c>
      <c r="I180" s="6" t="n"/>
      <c r="J180" s="12">
        <f>IF(OR($A180="",$I180=""),"",EventDate-$I180)</f>
        <v/>
      </c>
      <c r="K180" s="12">
        <f>IF(OR($A180="",$I180=""),"",$I180-TODAY())</f>
        <v/>
      </c>
      <c r="L180" s="8" t="n"/>
      <c r="M180" s="13">
        <f>IF($A180="","",IF($I180="","No deadline set",IF($L180="Confirmed","",IF($I180&lt;TODAY(),"DEADLINE PASSED",IF($I180-TODAY()&lt;=14,"Decide now","")))))</f>
        <v/>
      </c>
      <c r="N180" s="19">
        <f>IF($A180="","",SUMIFS(Budget!$F$5:$F$204,Budget!$C$5:$C$204,$A180))</f>
        <v/>
      </c>
      <c r="O180" s="8" t="n"/>
    </row>
    <row r="181">
      <c r="A181" s="8" t="n"/>
      <c r="B181" s="8" t="n"/>
      <c r="C181" s="8" t="n"/>
      <c r="D181" s="8" t="n"/>
      <c r="E181" s="8" t="n"/>
      <c r="F181" s="18" t="n"/>
      <c r="G181" s="18" t="n"/>
      <c r="H181" s="19">
        <f>IF($A181="","",IF($F181="","",$F181-$G181))</f>
        <v/>
      </c>
      <c r="I181" s="6" t="n"/>
      <c r="J181" s="12">
        <f>IF(OR($A181="",$I181=""),"",EventDate-$I181)</f>
        <v/>
      </c>
      <c r="K181" s="12">
        <f>IF(OR($A181="",$I181=""),"",$I181-TODAY())</f>
        <v/>
      </c>
      <c r="L181" s="8" t="n"/>
      <c r="M181" s="13">
        <f>IF($A181="","",IF($I181="","No deadline set",IF($L181="Confirmed","",IF($I181&lt;TODAY(),"DEADLINE PASSED",IF($I181-TODAY()&lt;=14,"Decide now","")))))</f>
        <v/>
      </c>
      <c r="N181" s="19">
        <f>IF($A181="","",SUMIFS(Budget!$F$5:$F$204,Budget!$C$5:$C$204,$A181))</f>
        <v/>
      </c>
      <c r="O181" s="8" t="n"/>
    </row>
    <row r="182">
      <c r="A182" s="8" t="n"/>
      <c r="B182" s="8" t="n"/>
      <c r="C182" s="8" t="n"/>
      <c r="D182" s="8" t="n"/>
      <c r="E182" s="8" t="n"/>
      <c r="F182" s="18" t="n"/>
      <c r="G182" s="18" t="n"/>
      <c r="H182" s="19">
        <f>IF($A182="","",IF($F182="","",$F182-$G182))</f>
        <v/>
      </c>
      <c r="I182" s="6" t="n"/>
      <c r="J182" s="12">
        <f>IF(OR($A182="",$I182=""),"",EventDate-$I182)</f>
        <v/>
      </c>
      <c r="K182" s="12">
        <f>IF(OR($A182="",$I182=""),"",$I182-TODAY())</f>
        <v/>
      </c>
      <c r="L182" s="8" t="n"/>
      <c r="M182" s="13">
        <f>IF($A182="","",IF($I182="","No deadline set",IF($L182="Confirmed","",IF($I182&lt;TODAY(),"DEADLINE PASSED",IF($I182-TODAY()&lt;=14,"Decide now","")))))</f>
        <v/>
      </c>
      <c r="N182" s="19">
        <f>IF($A182="","",SUMIFS(Budget!$F$5:$F$204,Budget!$C$5:$C$204,$A182))</f>
        <v/>
      </c>
      <c r="O182" s="8" t="n"/>
    </row>
    <row r="183">
      <c r="A183" s="8" t="n"/>
      <c r="B183" s="8" t="n"/>
      <c r="C183" s="8" t="n"/>
      <c r="D183" s="8" t="n"/>
      <c r="E183" s="8" t="n"/>
      <c r="F183" s="18" t="n"/>
      <c r="G183" s="18" t="n"/>
      <c r="H183" s="19">
        <f>IF($A183="","",IF($F183="","",$F183-$G183))</f>
        <v/>
      </c>
      <c r="I183" s="6" t="n"/>
      <c r="J183" s="12">
        <f>IF(OR($A183="",$I183=""),"",EventDate-$I183)</f>
        <v/>
      </c>
      <c r="K183" s="12">
        <f>IF(OR($A183="",$I183=""),"",$I183-TODAY())</f>
        <v/>
      </c>
      <c r="L183" s="8" t="n"/>
      <c r="M183" s="13">
        <f>IF($A183="","",IF($I183="","No deadline set",IF($L183="Confirmed","",IF($I183&lt;TODAY(),"DEADLINE PASSED",IF($I183-TODAY()&lt;=14,"Decide now","")))))</f>
        <v/>
      </c>
      <c r="N183" s="19">
        <f>IF($A183="","",SUMIFS(Budget!$F$5:$F$204,Budget!$C$5:$C$204,$A183))</f>
        <v/>
      </c>
      <c r="O183" s="8" t="n"/>
    </row>
    <row r="184">
      <c r="A184" s="8" t="n"/>
      <c r="B184" s="8" t="n"/>
      <c r="C184" s="8" t="n"/>
      <c r="D184" s="8" t="n"/>
      <c r="E184" s="8" t="n"/>
      <c r="F184" s="18" t="n"/>
      <c r="G184" s="18" t="n"/>
      <c r="H184" s="19">
        <f>IF($A184="","",IF($F184="","",$F184-$G184))</f>
        <v/>
      </c>
      <c r="I184" s="6" t="n"/>
      <c r="J184" s="12">
        <f>IF(OR($A184="",$I184=""),"",EventDate-$I184)</f>
        <v/>
      </c>
      <c r="K184" s="12">
        <f>IF(OR($A184="",$I184=""),"",$I184-TODAY())</f>
        <v/>
      </c>
      <c r="L184" s="8" t="n"/>
      <c r="M184" s="13">
        <f>IF($A184="","",IF($I184="","No deadline set",IF($L184="Confirmed","",IF($I184&lt;TODAY(),"DEADLINE PASSED",IF($I184-TODAY()&lt;=14,"Decide now","")))))</f>
        <v/>
      </c>
      <c r="N184" s="19">
        <f>IF($A184="","",SUMIFS(Budget!$F$5:$F$204,Budget!$C$5:$C$204,$A184))</f>
        <v/>
      </c>
      <c r="O184" s="8" t="n"/>
    </row>
    <row r="185">
      <c r="A185" s="8" t="n"/>
      <c r="B185" s="8" t="n"/>
      <c r="C185" s="8" t="n"/>
      <c r="D185" s="8" t="n"/>
      <c r="E185" s="8" t="n"/>
      <c r="F185" s="18" t="n"/>
      <c r="G185" s="18" t="n"/>
      <c r="H185" s="19">
        <f>IF($A185="","",IF($F185="","",$F185-$G185))</f>
        <v/>
      </c>
      <c r="I185" s="6" t="n"/>
      <c r="J185" s="12">
        <f>IF(OR($A185="",$I185=""),"",EventDate-$I185)</f>
        <v/>
      </c>
      <c r="K185" s="12">
        <f>IF(OR($A185="",$I185=""),"",$I185-TODAY())</f>
        <v/>
      </c>
      <c r="L185" s="8" t="n"/>
      <c r="M185" s="13">
        <f>IF($A185="","",IF($I185="","No deadline set",IF($L185="Confirmed","",IF($I185&lt;TODAY(),"DEADLINE PASSED",IF($I185-TODAY()&lt;=14,"Decide now","")))))</f>
        <v/>
      </c>
      <c r="N185" s="19">
        <f>IF($A185="","",SUMIFS(Budget!$F$5:$F$204,Budget!$C$5:$C$204,$A185))</f>
        <v/>
      </c>
      <c r="O185" s="8" t="n"/>
    </row>
    <row r="186">
      <c r="A186" s="8" t="n"/>
      <c r="B186" s="8" t="n"/>
      <c r="C186" s="8" t="n"/>
      <c r="D186" s="8" t="n"/>
      <c r="E186" s="8" t="n"/>
      <c r="F186" s="18" t="n"/>
      <c r="G186" s="18" t="n"/>
      <c r="H186" s="19">
        <f>IF($A186="","",IF($F186="","",$F186-$G186))</f>
        <v/>
      </c>
      <c r="I186" s="6" t="n"/>
      <c r="J186" s="12">
        <f>IF(OR($A186="",$I186=""),"",EventDate-$I186)</f>
        <v/>
      </c>
      <c r="K186" s="12">
        <f>IF(OR($A186="",$I186=""),"",$I186-TODAY())</f>
        <v/>
      </c>
      <c r="L186" s="8" t="n"/>
      <c r="M186" s="13">
        <f>IF($A186="","",IF($I186="","No deadline set",IF($L186="Confirmed","",IF($I186&lt;TODAY(),"DEADLINE PASSED",IF($I186-TODAY()&lt;=14,"Decide now","")))))</f>
        <v/>
      </c>
      <c r="N186" s="19">
        <f>IF($A186="","",SUMIFS(Budget!$F$5:$F$204,Budget!$C$5:$C$204,$A186))</f>
        <v/>
      </c>
      <c r="O186" s="8" t="n"/>
    </row>
    <row r="187">
      <c r="A187" s="8" t="n"/>
      <c r="B187" s="8" t="n"/>
      <c r="C187" s="8" t="n"/>
      <c r="D187" s="8" t="n"/>
      <c r="E187" s="8" t="n"/>
      <c r="F187" s="18" t="n"/>
      <c r="G187" s="18" t="n"/>
      <c r="H187" s="19">
        <f>IF($A187="","",IF($F187="","",$F187-$G187))</f>
        <v/>
      </c>
      <c r="I187" s="6" t="n"/>
      <c r="J187" s="12">
        <f>IF(OR($A187="",$I187=""),"",EventDate-$I187)</f>
        <v/>
      </c>
      <c r="K187" s="12">
        <f>IF(OR($A187="",$I187=""),"",$I187-TODAY())</f>
        <v/>
      </c>
      <c r="L187" s="8" t="n"/>
      <c r="M187" s="13">
        <f>IF($A187="","",IF($I187="","No deadline set",IF($L187="Confirmed","",IF($I187&lt;TODAY(),"DEADLINE PASSED",IF($I187-TODAY()&lt;=14,"Decide now","")))))</f>
        <v/>
      </c>
      <c r="N187" s="19">
        <f>IF($A187="","",SUMIFS(Budget!$F$5:$F$204,Budget!$C$5:$C$204,$A187))</f>
        <v/>
      </c>
      <c r="O187" s="8" t="n"/>
    </row>
    <row r="188">
      <c r="A188" s="8" t="n"/>
      <c r="B188" s="8" t="n"/>
      <c r="C188" s="8" t="n"/>
      <c r="D188" s="8" t="n"/>
      <c r="E188" s="8" t="n"/>
      <c r="F188" s="18" t="n"/>
      <c r="G188" s="18" t="n"/>
      <c r="H188" s="19">
        <f>IF($A188="","",IF($F188="","",$F188-$G188))</f>
        <v/>
      </c>
      <c r="I188" s="6" t="n"/>
      <c r="J188" s="12">
        <f>IF(OR($A188="",$I188=""),"",EventDate-$I188)</f>
        <v/>
      </c>
      <c r="K188" s="12">
        <f>IF(OR($A188="",$I188=""),"",$I188-TODAY())</f>
        <v/>
      </c>
      <c r="L188" s="8" t="n"/>
      <c r="M188" s="13">
        <f>IF($A188="","",IF($I188="","No deadline set",IF($L188="Confirmed","",IF($I188&lt;TODAY(),"DEADLINE PASSED",IF($I188-TODAY()&lt;=14,"Decide now","")))))</f>
        <v/>
      </c>
      <c r="N188" s="19">
        <f>IF($A188="","",SUMIFS(Budget!$F$5:$F$204,Budget!$C$5:$C$204,$A188))</f>
        <v/>
      </c>
      <c r="O188" s="8" t="n"/>
    </row>
    <row r="189">
      <c r="A189" s="8" t="n"/>
      <c r="B189" s="8" t="n"/>
      <c r="C189" s="8" t="n"/>
      <c r="D189" s="8" t="n"/>
      <c r="E189" s="8" t="n"/>
      <c r="F189" s="18" t="n"/>
      <c r="G189" s="18" t="n"/>
      <c r="H189" s="19">
        <f>IF($A189="","",IF($F189="","",$F189-$G189))</f>
        <v/>
      </c>
      <c r="I189" s="6" t="n"/>
      <c r="J189" s="12">
        <f>IF(OR($A189="",$I189=""),"",EventDate-$I189)</f>
        <v/>
      </c>
      <c r="K189" s="12">
        <f>IF(OR($A189="",$I189=""),"",$I189-TODAY())</f>
        <v/>
      </c>
      <c r="L189" s="8" t="n"/>
      <c r="M189" s="13">
        <f>IF($A189="","",IF($I189="","No deadline set",IF($L189="Confirmed","",IF($I189&lt;TODAY(),"DEADLINE PASSED",IF($I189-TODAY()&lt;=14,"Decide now","")))))</f>
        <v/>
      </c>
      <c r="N189" s="19">
        <f>IF($A189="","",SUMIFS(Budget!$F$5:$F$204,Budget!$C$5:$C$204,$A189))</f>
        <v/>
      </c>
      <c r="O189" s="8" t="n"/>
    </row>
    <row r="190">
      <c r="A190" s="8" t="n"/>
      <c r="B190" s="8" t="n"/>
      <c r="C190" s="8" t="n"/>
      <c r="D190" s="8" t="n"/>
      <c r="E190" s="8" t="n"/>
      <c r="F190" s="18" t="n"/>
      <c r="G190" s="18" t="n"/>
      <c r="H190" s="19">
        <f>IF($A190="","",IF($F190="","",$F190-$G190))</f>
        <v/>
      </c>
      <c r="I190" s="6" t="n"/>
      <c r="J190" s="12">
        <f>IF(OR($A190="",$I190=""),"",EventDate-$I190)</f>
        <v/>
      </c>
      <c r="K190" s="12">
        <f>IF(OR($A190="",$I190=""),"",$I190-TODAY())</f>
        <v/>
      </c>
      <c r="L190" s="8" t="n"/>
      <c r="M190" s="13">
        <f>IF($A190="","",IF($I190="","No deadline set",IF($L190="Confirmed","",IF($I190&lt;TODAY(),"DEADLINE PASSED",IF($I190-TODAY()&lt;=14,"Decide now","")))))</f>
        <v/>
      </c>
      <c r="N190" s="19">
        <f>IF($A190="","",SUMIFS(Budget!$F$5:$F$204,Budget!$C$5:$C$204,$A190))</f>
        <v/>
      </c>
      <c r="O190" s="8" t="n"/>
    </row>
    <row r="191">
      <c r="A191" s="8" t="n"/>
      <c r="B191" s="8" t="n"/>
      <c r="C191" s="8" t="n"/>
      <c r="D191" s="8" t="n"/>
      <c r="E191" s="8" t="n"/>
      <c r="F191" s="18" t="n"/>
      <c r="G191" s="18" t="n"/>
      <c r="H191" s="19">
        <f>IF($A191="","",IF($F191="","",$F191-$G191))</f>
        <v/>
      </c>
      <c r="I191" s="6" t="n"/>
      <c r="J191" s="12">
        <f>IF(OR($A191="",$I191=""),"",EventDate-$I191)</f>
        <v/>
      </c>
      <c r="K191" s="12">
        <f>IF(OR($A191="",$I191=""),"",$I191-TODAY())</f>
        <v/>
      </c>
      <c r="L191" s="8" t="n"/>
      <c r="M191" s="13">
        <f>IF($A191="","",IF($I191="","No deadline set",IF($L191="Confirmed","",IF($I191&lt;TODAY(),"DEADLINE PASSED",IF($I191-TODAY()&lt;=14,"Decide now","")))))</f>
        <v/>
      </c>
      <c r="N191" s="19">
        <f>IF($A191="","",SUMIFS(Budget!$F$5:$F$204,Budget!$C$5:$C$204,$A191))</f>
        <v/>
      </c>
      <c r="O191" s="8" t="n"/>
    </row>
    <row r="192">
      <c r="A192" s="8" t="n"/>
      <c r="B192" s="8" t="n"/>
      <c r="C192" s="8" t="n"/>
      <c r="D192" s="8" t="n"/>
      <c r="E192" s="8" t="n"/>
      <c r="F192" s="18" t="n"/>
      <c r="G192" s="18" t="n"/>
      <c r="H192" s="19">
        <f>IF($A192="","",IF($F192="","",$F192-$G192))</f>
        <v/>
      </c>
      <c r="I192" s="6" t="n"/>
      <c r="J192" s="12">
        <f>IF(OR($A192="",$I192=""),"",EventDate-$I192)</f>
        <v/>
      </c>
      <c r="K192" s="12">
        <f>IF(OR($A192="",$I192=""),"",$I192-TODAY())</f>
        <v/>
      </c>
      <c r="L192" s="8" t="n"/>
      <c r="M192" s="13">
        <f>IF($A192="","",IF($I192="","No deadline set",IF($L192="Confirmed","",IF($I192&lt;TODAY(),"DEADLINE PASSED",IF($I192-TODAY()&lt;=14,"Decide now","")))))</f>
        <v/>
      </c>
      <c r="N192" s="19">
        <f>IF($A192="","",SUMIFS(Budget!$F$5:$F$204,Budget!$C$5:$C$204,$A192))</f>
        <v/>
      </c>
      <c r="O192" s="8" t="n"/>
    </row>
    <row r="193">
      <c r="A193" s="8" t="n"/>
      <c r="B193" s="8" t="n"/>
      <c r="C193" s="8" t="n"/>
      <c r="D193" s="8" t="n"/>
      <c r="E193" s="8" t="n"/>
      <c r="F193" s="18" t="n"/>
      <c r="G193" s="18" t="n"/>
      <c r="H193" s="19">
        <f>IF($A193="","",IF($F193="","",$F193-$G193))</f>
        <v/>
      </c>
      <c r="I193" s="6" t="n"/>
      <c r="J193" s="12">
        <f>IF(OR($A193="",$I193=""),"",EventDate-$I193)</f>
        <v/>
      </c>
      <c r="K193" s="12">
        <f>IF(OR($A193="",$I193=""),"",$I193-TODAY())</f>
        <v/>
      </c>
      <c r="L193" s="8" t="n"/>
      <c r="M193" s="13">
        <f>IF($A193="","",IF($I193="","No deadline set",IF($L193="Confirmed","",IF($I193&lt;TODAY(),"DEADLINE PASSED",IF($I193-TODAY()&lt;=14,"Decide now","")))))</f>
        <v/>
      </c>
      <c r="N193" s="19">
        <f>IF($A193="","",SUMIFS(Budget!$F$5:$F$204,Budget!$C$5:$C$204,$A193))</f>
        <v/>
      </c>
      <c r="O193" s="8" t="n"/>
    </row>
    <row r="194">
      <c r="A194" s="8" t="n"/>
      <c r="B194" s="8" t="n"/>
      <c r="C194" s="8" t="n"/>
      <c r="D194" s="8" t="n"/>
      <c r="E194" s="8" t="n"/>
      <c r="F194" s="18" t="n"/>
      <c r="G194" s="18" t="n"/>
      <c r="H194" s="19">
        <f>IF($A194="","",IF($F194="","",$F194-$G194))</f>
        <v/>
      </c>
      <c r="I194" s="6" t="n"/>
      <c r="J194" s="12">
        <f>IF(OR($A194="",$I194=""),"",EventDate-$I194)</f>
        <v/>
      </c>
      <c r="K194" s="12">
        <f>IF(OR($A194="",$I194=""),"",$I194-TODAY())</f>
        <v/>
      </c>
      <c r="L194" s="8" t="n"/>
      <c r="M194" s="13">
        <f>IF($A194="","",IF($I194="","No deadline set",IF($L194="Confirmed","",IF($I194&lt;TODAY(),"DEADLINE PASSED",IF($I194-TODAY()&lt;=14,"Decide now","")))))</f>
        <v/>
      </c>
      <c r="N194" s="19">
        <f>IF($A194="","",SUMIFS(Budget!$F$5:$F$204,Budget!$C$5:$C$204,$A194))</f>
        <v/>
      </c>
      <c r="O194" s="8" t="n"/>
    </row>
    <row r="195">
      <c r="A195" s="8" t="n"/>
      <c r="B195" s="8" t="n"/>
      <c r="C195" s="8" t="n"/>
      <c r="D195" s="8" t="n"/>
      <c r="E195" s="8" t="n"/>
      <c r="F195" s="18" t="n"/>
      <c r="G195" s="18" t="n"/>
      <c r="H195" s="19">
        <f>IF($A195="","",IF($F195="","",$F195-$G195))</f>
        <v/>
      </c>
      <c r="I195" s="6" t="n"/>
      <c r="J195" s="12">
        <f>IF(OR($A195="",$I195=""),"",EventDate-$I195)</f>
        <v/>
      </c>
      <c r="K195" s="12">
        <f>IF(OR($A195="",$I195=""),"",$I195-TODAY())</f>
        <v/>
      </c>
      <c r="L195" s="8" t="n"/>
      <c r="M195" s="13">
        <f>IF($A195="","",IF($I195="","No deadline set",IF($L195="Confirmed","",IF($I195&lt;TODAY(),"DEADLINE PASSED",IF($I195-TODAY()&lt;=14,"Decide now","")))))</f>
        <v/>
      </c>
      <c r="N195" s="19">
        <f>IF($A195="","",SUMIFS(Budget!$F$5:$F$204,Budget!$C$5:$C$204,$A195))</f>
        <v/>
      </c>
      <c r="O195" s="8" t="n"/>
    </row>
    <row r="196">
      <c r="A196" s="8" t="n"/>
      <c r="B196" s="8" t="n"/>
      <c r="C196" s="8" t="n"/>
      <c r="D196" s="8" t="n"/>
      <c r="E196" s="8" t="n"/>
      <c r="F196" s="18" t="n"/>
      <c r="G196" s="18" t="n"/>
      <c r="H196" s="19">
        <f>IF($A196="","",IF($F196="","",$F196-$G196))</f>
        <v/>
      </c>
      <c r="I196" s="6" t="n"/>
      <c r="J196" s="12">
        <f>IF(OR($A196="",$I196=""),"",EventDate-$I196)</f>
        <v/>
      </c>
      <c r="K196" s="12">
        <f>IF(OR($A196="",$I196=""),"",$I196-TODAY())</f>
        <v/>
      </c>
      <c r="L196" s="8" t="n"/>
      <c r="M196" s="13">
        <f>IF($A196="","",IF($I196="","No deadline set",IF($L196="Confirmed","",IF($I196&lt;TODAY(),"DEADLINE PASSED",IF($I196-TODAY()&lt;=14,"Decide now","")))))</f>
        <v/>
      </c>
      <c r="N196" s="19">
        <f>IF($A196="","",SUMIFS(Budget!$F$5:$F$204,Budget!$C$5:$C$204,$A196))</f>
        <v/>
      </c>
      <c r="O196" s="8" t="n"/>
    </row>
    <row r="197">
      <c r="A197" s="8" t="n"/>
      <c r="B197" s="8" t="n"/>
      <c r="C197" s="8" t="n"/>
      <c r="D197" s="8" t="n"/>
      <c r="E197" s="8" t="n"/>
      <c r="F197" s="18" t="n"/>
      <c r="G197" s="18" t="n"/>
      <c r="H197" s="19">
        <f>IF($A197="","",IF($F197="","",$F197-$G197))</f>
        <v/>
      </c>
      <c r="I197" s="6" t="n"/>
      <c r="J197" s="12">
        <f>IF(OR($A197="",$I197=""),"",EventDate-$I197)</f>
        <v/>
      </c>
      <c r="K197" s="12">
        <f>IF(OR($A197="",$I197=""),"",$I197-TODAY())</f>
        <v/>
      </c>
      <c r="L197" s="8" t="n"/>
      <c r="M197" s="13">
        <f>IF($A197="","",IF($I197="","No deadline set",IF($L197="Confirmed","",IF($I197&lt;TODAY(),"DEADLINE PASSED",IF($I197-TODAY()&lt;=14,"Decide now","")))))</f>
        <v/>
      </c>
      <c r="N197" s="19">
        <f>IF($A197="","",SUMIFS(Budget!$F$5:$F$204,Budget!$C$5:$C$204,$A197))</f>
        <v/>
      </c>
      <c r="O197" s="8" t="n"/>
    </row>
    <row r="198">
      <c r="A198" s="8" t="n"/>
      <c r="B198" s="8" t="n"/>
      <c r="C198" s="8" t="n"/>
      <c r="D198" s="8" t="n"/>
      <c r="E198" s="8" t="n"/>
      <c r="F198" s="18" t="n"/>
      <c r="G198" s="18" t="n"/>
      <c r="H198" s="19">
        <f>IF($A198="","",IF($F198="","",$F198-$G198))</f>
        <v/>
      </c>
      <c r="I198" s="6" t="n"/>
      <c r="J198" s="12">
        <f>IF(OR($A198="",$I198=""),"",EventDate-$I198)</f>
        <v/>
      </c>
      <c r="K198" s="12">
        <f>IF(OR($A198="",$I198=""),"",$I198-TODAY())</f>
        <v/>
      </c>
      <c r="L198" s="8" t="n"/>
      <c r="M198" s="13">
        <f>IF($A198="","",IF($I198="","No deadline set",IF($L198="Confirmed","",IF($I198&lt;TODAY(),"DEADLINE PASSED",IF($I198-TODAY()&lt;=14,"Decide now","")))))</f>
        <v/>
      </c>
      <c r="N198" s="19">
        <f>IF($A198="","",SUMIFS(Budget!$F$5:$F$204,Budget!$C$5:$C$204,$A198))</f>
        <v/>
      </c>
      <c r="O198" s="8" t="n"/>
    </row>
    <row r="199">
      <c r="A199" s="8" t="n"/>
      <c r="B199" s="8" t="n"/>
      <c r="C199" s="8" t="n"/>
      <c r="D199" s="8" t="n"/>
      <c r="E199" s="8" t="n"/>
      <c r="F199" s="18" t="n"/>
      <c r="G199" s="18" t="n"/>
      <c r="H199" s="19">
        <f>IF($A199="","",IF($F199="","",$F199-$G199))</f>
        <v/>
      </c>
      <c r="I199" s="6" t="n"/>
      <c r="J199" s="12">
        <f>IF(OR($A199="",$I199=""),"",EventDate-$I199)</f>
        <v/>
      </c>
      <c r="K199" s="12">
        <f>IF(OR($A199="",$I199=""),"",$I199-TODAY())</f>
        <v/>
      </c>
      <c r="L199" s="8" t="n"/>
      <c r="M199" s="13">
        <f>IF($A199="","",IF($I199="","No deadline set",IF($L199="Confirmed","",IF($I199&lt;TODAY(),"DEADLINE PASSED",IF($I199-TODAY()&lt;=14,"Decide now","")))))</f>
        <v/>
      </c>
      <c r="N199" s="19">
        <f>IF($A199="","",SUMIFS(Budget!$F$5:$F$204,Budget!$C$5:$C$204,$A199))</f>
        <v/>
      </c>
      <c r="O199" s="8" t="n"/>
    </row>
    <row r="200">
      <c r="A200" s="8" t="n"/>
      <c r="B200" s="8" t="n"/>
      <c r="C200" s="8" t="n"/>
      <c r="D200" s="8" t="n"/>
      <c r="E200" s="8" t="n"/>
      <c r="F200" s="18" t="n"/>
      <c r="G200" s="18" t="n"/>
      <c r="H200" s="19">
        <f>IF($A200="","",IF($F200="","",$F200-$G200))</f>
        <v/>
      </c>
      <c r="I200" s="6" t="n"/>
      <c r="J200" s="12">
        <f>IF(OR($A200="",$I200=""),"",EventDate-$I200)</f>
        <v/>
      </c>
      <c r="K200" s="12">
        <f>IF(OR($A200="",$I200=""),"",$I200-TODAY())</f>
        <v/>
      </c>
      <c r="L200" s="8" t="n"/>
      <c r="M200" s="13">
        <f>IF($A200="","",IF($I200="","No deadline set",IF($L200="Confirmed","",IF($I200&lt;TODAY(),"DEADLINE PASSED",IF($I200-TODAY()&lt;=14,"Decide now","")))))</f>
        <v/>
      </c>
      <c r="N200" s="19">
        <f>IF($A200="","",SUMIFS(Budget!$F$5:$F$204,Budget!$C$5:$C$204,$A200))</f>
        <v/>
      </c>
      <c r="O200" s="8" t="n"/>
    </row>
    <row r="201">
      <c r="A201" s="8" t="n"/>
      <c r="B201" s="8" t="n"/>
      <c r="C201" s="8" t="n"/>
      <c r="D201" s="8" t="n"/>
      <c r="E201" s="8" t="n"/>
      <c r="F201" s="18" t="n"/>
      <c r="G201" s="18" t="n"/>
      <c r="H201" s="19">
        <f>IF($A201="","",IF($F201="","",$F201-$G201))</f>
        <v/>
      </c>
      <c r="I201" s="6" t="n"/>
      <c r="J201" s="12">
        <f>IF(OR($A201="",$I201=""),"",EventDate-$I201)</f>
        <v/>
      </c>
      <c r="K201" s="12">
        <f>IF(OR($A201="",$I201=""),"",$I201-TODAY())</f>
        <v/>
      </c>
      <c r="L201" s="8" t="n"/>
      <c r="M201" s="13">
        <f>IF($A201="","",IF($I201="","No deadline set",IF($L201="Confirmed","",IF($I201&lt;TODAY(),"DEADLINE PASSED",IF($I201-TODAY()&lt;=14,"Decide now","")))))</f>
        <v/>
      </c>
      <c r="N201" s="19">
        <f>IF($A201="","",SUMIFS(Budget!$F$5:$F$204,Budget!$C$5:$C$204,$A201))</f>
        <v/>
      </c>
      <c r="O201" s="8" t="n"/>
    </row>
    <row r="202">
      <c r="A202" s="8" t="n"/>
      <c r="B202" s="8" t="n"/>
      <c r="C202" s="8" t="n"/>
      <c r="D202" s="8" t="n"/>
      <c r="E202" s="8" t="n"/>
      <c r="F202" s="18" t="n"/>
      <c r="G202" s="18" t="n"/>
      <c r="H202" s="19">
        <f>IF($A202="","",IF($F202="","",$F202-$G202))</f>
        <v/>
      </c>
      <c r="I202" s="6" t="n"/>
      <c r="J202" s="12">
        <f>IF(OR($A202="",$I202=""),"",EventDate-$I202)</f>
        <v/>
      </c>
      <c r="K202" s="12">
        <f>IF(OR($A202="",$I202=""),"",$I202-TODAY())</f>
        <v/>
      </c>
      <c r="L202" s="8" t="n"/>
      <c r="M202" s="13">
        <f>IF($A202="","",IF($I202="","No deadline set",IF($L202="Confirmed","",IF($I202&lt;TODAY(),"DEADLINE PASSED",IF($I202-TODAY()&lt;=14,"Decide now","")))))</f>
        <v/>
      </c>
      <c r="N202" s="19">
        <f>IF($A202="","",SUMIFS(Budget!$F$5:$F$204,Budget!$C$5:$C$204,$A202))</f>
        <v/>
      </c>
      <c r="O202" s="8" t="n"/>
    </row>
    <row r="203">
      <c r="A203" s="8" t="n"/>
      <c r="B203" s="8" t="n"/>
      <c r="C203" s="8" t="n"/>
      <c r="D203" s="8" t="n"/>
      <c r="E203" s="8" t="n"/>
      <c r="F203" s="18" t="n"/>
      <c r="G203" s="18" t="n"/>
      <c r="H203" s="19">
        <f>IF($A203="","",IF($F203="","",$F203-$G203))</f>
        <v/>
      </c>
      <c r="I203" s="6" t="n"/>
      <c r="J203" s="12">
        <f>IF(OR($A203="",$I203=""),"",EventDate-$I203)</f>
        <v/>
      </c>
      <c r="K203" s="12">
        <f>IF(OR($A203="",$I203=""),"",$I203-TODAY())</f>
        <v/>
      </c>
      <c r="L203" s="8" t="n"/>
      <c r="M203" s="13">
        <f>IF($A203="","",IF($I203="","No deadline set",IF($L203="Confirmed","",IF($I203&lt;TODAY(),"DEADLINE PASSED",IF($I203-TODAY()&lt;=14,"Decide now","")))))</f>
        <v/>
      </c>
      <c r="N203" s="19">
        <f>IF($A203="","",SUMIFS(Budget!$F$5:$F$204,Budget!$C$5:$C$204,$A203))</f>
        <v/>
      </c>
      <c r="O203" s="8" t="n"/>
    </row>
    <row r="204">
      <c r="A204" s="8" t="n"/>
      <c r="B204" s="8" t="n"/>
      <c r="C204" s="8" t="n"/>
      <c r="D204" s="8" t="n"/>
      <c r="E204" s="8" t="n"/>
      <c r="F204" s="18" t="n"/>
      <c r="G204" s="18" t="n"/>
      <c r="H204" s="19">
        <f>IF($A204="","",IF($F204="","",$F204-$G204))</f>
        <v/>
      </c>
      <c r="I204" s="6" t="n"/>
      <c r="J204" s="12">
        <f>IF(OR($A204="",$I204=""),"",EventDate-$I204)</f>
        <v/>
      </c>
      <c r="K204" s="12">
        <f>IF(OR($A204="",$I204=""),"",$I204-TODAY())</f>
        <v/>
      </c>
      <c r="L204" s="8" t="n"/>
      <c r="M204" s="13">
        <f>IF($A204="","",IF($I204="","No deadline set",IF($L204="Confirmed","",IF($I204&lt;TODAY(),"DEADLINE PASSED",IF($I204-TODAY()&lt;=14,"Decide now","")))))</f>
        <v/>
      </c>
      <c r="N204" s="19">
        <f>IF($A204="","",SUMIFS(Budget!$F$5:$F$204,Budget!$C$5:$C$204,$A204))</f>
        <v/>
      </c>
      <c r="O204" s="8" t="n"/>
    </row>
  </sheetData>
  <conditionalFormatting sqref="M5:M204">
    <cfRule type="cellIs" priority="1" operator="equal" dxfId="0">
      <formula>"DEADLINE PASSED"</formula>
    </cfRule>
  </conditionalFormatting>
  <dataValidations count="2">
    <dataValidation sqref="L5:L204" showDropDown="0" showInputMessage="0" showErrorMessage="0" allowBlank="1" promptTitle="Supplier status" prompt="Confirmed means the deadline has been met and stops the flag." type="list">
      <formula1>"Enquiry,Quoted,Shortlisted,Contracted,Confirmed,Cancelled"</formula1>
    </dataValidation>
    <dataValidation sqref="B5:B204" showDropDown="0" showInputMessage="0" showErrorMessage="0" allowBlank="1" type="list">
      <formula1>"Venue,Catering,AV &amp; production,Speakers,Marketing,Print,Travel,Staffing,Insurance,Contingency"</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204"/>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30" customWidth="1" min="3" max="3"/>
    <col width="14" customWidth="1" min="4" max="4"/>
    <col width="12" customWidth="1" min="5" max="5"/>
    <col width="14" customWidth="1" min="6" max="6"/>
    <col width="16" customWidth="1" min="7" max="7"/>
    <col width="30" customWidth="1" min="8" max="8"/>
    <col width="11" customWidth="1" min="9" max="9"/>
    <col width="11" customWidth="1" min="10" max="10"/>
    <col width="11" customWidth="1" min="11" max="11"/>
    <col width="13" customWidth="1" min="12" max="12"/>
    <col width="34" customWidth="1" min="13" max="13"/>
    <col width="32" customWidth="1" min="15" max="15"/>
    <col width="13" customWidth="1" min="16" max="16"/>
  </cols>
  <sheetData>
    <row r="1">
      <c r="A1" s="1" t="inlineStr">
        <is>
          <t>Attendees</t>
        </is>
      </c>
    </row>
    <row r="2">
      <c r="A2" s="2" t="inlineStr">
        <is>
          <t>The registration list. Type A-J and M. Balance and the needs flag are calculated; the counts to the right are what catering and access get.</t>
        </is>
      </c>
    </row>
    <row r="4">
      <c r="A4" s="7" t="inlineStr">
        <is>
          <t>Name</t>
        </is>
      </c>
      <c r="B4" s="7" t="inlineStr">
        <is>
          <t>Organisation</t>
        </is>
      </c>
      <c r="C4" s="7" t="inlineStr">
        <is>
          <t>Email</t>
        </is>
      </c>
      <c r="D4" s="7" t="inlineStr">
        <is>
          <t>Ticket</t>
        </is>
      </c>
      <c r="E4" s="7" t="inlineStr">
        <is>
          <t>Registered</t>
        </is>
      </c>
      <c r="F4" s="7" t="inlineStr">
        <is>
          <t>Status</t>
        </is>
      </c>
      <c r="G4" s="7" t="inlineStr">
        <is>
          <t>Dietary</t>
        </is>
      </c>
      <c r="H4" s="7" t="inlineStr">
        <is>
          <t>Access needs</t>
        </is>
      </c>
      <c r="I4" s="7" t="inlineStr">
        <is>
          <t>Fee</t>
        </is>
      </c>
      <c r="J4" s="7" t="inlineStr">
        <is>
          <t>Paid</t>
        </is>
      </c>
      <c r="K4" s="7" t="inlineStr">
        <is>
          <t>Balance</t>
        </is>
      </c>
      <c r="L4" s="7" t="inlineStr">
        <is>
          <t>Needs check</t>
        </is>
      </c>
      <c r="M4" s="7" t="inlineStr">
        <is>
          <t>Notes</t>
        </is>
      </c>
      <c r="O4" s="7" t="inlineStr">
        <is>
          <t>Headcount</t>
        </is>
      </c>
      <c r="P4" s="7" t="inlineStr">
        <is>
          <t>Value</t>
        </is>
      </c>
    </row>
    <row r="5">
      <c r="A5" s="8" t="inlineStr">
        <is>
          <t>J. Alvarez</t>
        </is>
      </c>
      <c r="B5" s="8" t="inlineStr">
        <is>
          <t>Meridian Group</t>
        </is>
      </c>
      <c r="C5" s="8" t="inlineStr">
        <is>
          <t>j.alvarez@meridian.example</t>
        </is>
      </c>
      <c r="D5" s="8" t="inlineStr">
        <is>
          <t>Standard</t>
        </is>
      </c>
      <c r="E5" s="6" t="n">
        <v>46217</v>
      </c>
      <c r="F5" s="8" t="inlineStr">
        <is>
          <t>Confirmed</t>
        </is>
      </c>
      <c r="G5" s="8" t="inlineStr">
        <is>
          <t>Vegetarian</t>
        </is>
      </c>
      <c r="H5" s="8" t="inlineStr"/>
      <c r="I5" s="18" t="n">
        <v>250</v>
      </c>
      <c r="J5" s="18" t="n">
        <v>250</v>
      </c>
      <c r="K5" s="19">
        <f>IF($A5="","",IF($I5="","",$I5-$J5))</f>
        <v/>
      </c>
      <c r="L5" s="14">
        <f>IF($A5="","",IF($H5&lt;&gt;"","Access",IF(OR($G5="",$G5="None"),"","Dietary")))</f>
        <v/>
      </c>
      <c r="M5" s="8" t="inlineStr"/>
      <c r="O5" s="15" t="inlineStr">
        <is>
          <t>Rows on the list</t>
        </is>
      </c>
      <c r="P5" s="16">
        <f>COUNTIFS(Attendees!$A$5:$A$204,"&lt;&gt;")</f>
        <v/>
      </c>
    </row>
    <row r="6">
      <c r="A6" s="8" t="inlineStr">
        <is>
          <t>P. Nkemelu</t>
        </is>
      </c>
      <c r="B6" s="8" t="inlineStr">
        <is>
          <t>Kestrel Ltd</t>
        </is>
      </c>
      <c r="C6" s="8" t="inlineStr">
        <is>
          <t>p.nkemelu@kestrel.example</t>
        </is>
      </c>
      <c r="D6" s="8" t="inlineStr">
        <is>
          <t>Early bird</t>
        </is>
      </c>
      <c r="E6" s="6" t="n">
        <v>46216</v>
      </c>
      <c r="F6" s="8" t="inlineStr">
        <is>
          <t>Confirmed</t>
        </is>
      </c>
      <c r="G6" s="8" t="inlineStr">
        <is>
          <t>None</t>
        </is>
      </c>
      <c r="H6" s="8" t="inlineStr">
        <is>
          <t>Step-free access to the stage</t>
        </is>
      </c>
      <c r="I6" s="18" t="n">
        <v>180</v>
      </c>
      <c r="J6" s="18" t="n">
        <v>180</v>
      </c>
      <c r="K6" s="19">
        <f>IF($A6="","",IF($I6="","",$I6-$J6))</f>
        <v/>
      </c>
      <c r="L6" s="14">
        <f>IF($A6="","",IF($H6&lt;&gt;"","Access",IF(OR($G6="",$G6="None"),"","Dietary")))</f>
        <v/>
      </c>
      <c r="M6" s="8" t="inlineStr"/>
      <c r="O6" s="15" t="inlineStr">
        <is>
          <t>Confirmed</t>
        </is>
      </c>
      <c r="P6" s="16">
        <f>COUNTIFS(Attendees!$F$5:$F$204,"Confirmed")</f>
        <v/>
      </c>
    </row>
    <row r="7">
      <c r="A7" s="8" t="inlineStr">
        <is>
          <t>R. Lindqvist</t>
        </is>
      </c>
      <c r="B7" s="8" t="inlineStr">
        <is>
          <t>Halcyon SA</t>
        </is>
      </c>
      <c r="C7" s="8" t="inlineStr">
        <is>
          <t>r.lindqvist@halcyon.example</t>
        </is>
      </c>
      <c r="D7" s="8" t="inlineStr">
        <is>
          <t>Speaker</t>
        </is>
      </c>
      <c r="E7" s="6" t="n">
        <v>46223</v>
      </c>
      <c r="F7" s="8" t="inlineStr">
        <is>
          <t>Confirmed</t>
        </is>
      </c>
      <c r="G7" s="8" t="inlineStr">
        <is>
          <t>Gluten-free</t>
        </is>
      </c>
      <c r="H7" s="8" t="inlineStr"/>
      <c r="I7" s="18" t="n">
        <v>0</v>
      </c>
      <c r="J7" s="18" t="n">
        <v>0</v>
      </c>
      <c r="K7" s="19">
        <f>IF($A7="","",IF($I7="","",$I7-$J7))</f>
        <v/>
      </c>
      <c r="L7" s="14">
        <f>IF($A7="","",IF($H7&lt;&gt;"","Access",IF(OR($G7="",$G7="None"),"","Dietary")))</f>
        <v/>
      </c>
      <c r="M7" s="8" t="inlineStr">
        <is>
          <t>Afternoon keynote</t>
        </is>
      </c>
      <c r="O7" s="15" t="inlineStr">
        <is>
          <t>Registered, not confirmed</t>
        </is>
      </c>
      <c r="P7" s="16">
        <f>COUNTIFS(Attendees!$F$5:$F$204,"Registered")</f>
        <v/>
      </c>
    </row>
    <row r="8">
      <c r="A8" s="8" t="inlineStr">
        <is>
          <t>T. Whitaker</t>
        </is>
      </c>
      <c r="B8" s="8" t="inlineStr">
        <is>
          <t>Ardent BV</t>
        </is>
      </c>
      <c r="C8" s="8" t="inlineStr">
        <is>
          <t>t.whitaker@ardent.example</t>
        </is>
      </c>
      <c r="D8" s="8" t="inlineStr">
        <is>
          <t>Standard</t>
        </is>
      </c>
      <c r="E8" s="6" t="n">
        <v>46236</v>
      </c>
      <c r="F8" s="8" t="inlineStr">
        <is>
          <t>Registered</t>
        </is>
      </c>
      <c r="G8" s="8" t="inlineStr">
        <is>
          <t>None</t>
        </is>
      </c>
      <c r="H8" s="8" t="inlineStr"/>
      <c r="I8" s="18" t="n">
        <v>250</v>
      </c>
      <c r="J8" s="18" t="n">
        <v>0</v>
      </c>
      <c r="K8" s="19">
        <f>IF($A8="","",IF($I8="","",$I8-$J8))</f>
        <v/>
      </c>
      <c r="L8" s="14">
        <f>IF($A8="","",IF($H8&lt;&gt;"","Access",IF(OR($G8="",$G8="None"),"","Dietary")))</f>
        <v/>
      </c>
      <c r="M8" s="8" t="inlineStr">
        <is>
          <t>Invoice sent 2026-08-02</t>
        </is>
      </c>
      <c r="O8" s="15" t="inlineStr">
        <is>
          <t>Waitlist</t>
        </is>
      </c>
      <c r="P8" s="16">
        <f>COUNTIFS(Attendees!$F$5:$F$204,"Waitlist")</f>
        <v/>
      </c>
    </row>
    <row r="9">
      <c r="A9" s="8" t="n"/>
      <c r="B9" s="8" t="n"/>
      <c r="C9" s="8" t="n"/>
      <c r="D9" s="8" t="n"/>
      <c r="E9" s="6" t="n"/>
      <c r="F9" s="8" t="n"/>
      <c r="G9" s="8" t="n"/>
      <c r="H9" s="8" t="n"/>
      <c r="I9" s="18" t="n"/>
      <c r="J9" s="18" t="n"/>
      <c r="K9" s="19">
        <f>IF($A9="","",IF($I9="","",$I9-$J9))</f>
        <v/>
      </c>
      <c r="L9" s="14">
        <f>IF($A9="","",IF($H9&lt;&gt;"","Access",IF(OR($G9="",$G9="None"),"","Dietary")))</f>
        <v/>
      </c>
      <c r="M9" s="8" t="n"/>
      <c r="O9" s="15" t="inlineStr">
        <is>
          <t>Cancelled</t>
        </is>
      </c>
      <c r="P9" s="16">
        <f>COUNTIFS(Attendees!$F$5:$F$204,"Cancelled")</f>
        <v/>
      </c>
    </row>
    <row r="10">
      <c r="A10" s="8" t="n"/>
      <c r="B10" s="8" t="n"/>
      <c r="C10" s="8" t="n"/>
      <c r="D10" s="8" t="n"/>
      <c r="E10" s="6" t="n"/>
      <c r="F10" s="8" t="n"/>
      <c r="G10" s="8" t="n"/>
      <c r="H10" s="8" t="n"/>
      <c r="I10" s="18" t="n"/>
      <c r="J10" s="18" t="n"/>
      <c r="K10" s="19">
        <f>IF($A10="","",IF($I10="","",$I10-$J10))</f>
        <v/>
      </c>
      <c r="L10" s="14">
        <f>IF($A10="","",IF($H10&lt;&gt;"","Access",IF(OR($G10="",$G10="None"),"","Dietary")))</f>
        <v/>
      </c>
      <c r="M10" s="8" t="n"/>
      <c r="O10" s="15" t="inlineStr">
        <is>
          <t>Catering count (confirmed + registered)</t>
        </is>
      </c>
      <c r="P10" s="16">
        <f>COUNTIFS(Attendees!$F$5:$F$204,"Confirmed")+COUNTIFS(Attendees!$F$5:$F$204,"Registered")</f>
        <v/>
      </c>
    </row>
    <row r="11">
      <c r="A11" s="8" t="n"/>
      <c r="B11" s="8" t="n"/>
      <c r="C11" s="8" t="n"/>
      <c r="D11" s="8" t="n"/>
      <c r="E11" s="6" t="n"/>
      <c r="F11" s="8" t="n"/>
      <c r="G11" s="8" t="n"/>
      <c r="H11" s="8" t="n"/>
      <c r="I11" s="18" t="n"/>
      <c r="J11" s="18" t="n"/>
      <c r="K11" s="19">
        <f>IF($A11="","",IF($I11="","",$I11-$J11))</f>
        <v/>
      </c>
      <c r="L11" s="14">
        <f>IF($A11="","",IF($H11&lt;&gt;"","Access",IF(OR($G11="",$G11="None"),"","Dietary")))</f>
        <v/>
      </c>
      <c r="M11" s="8" t="n"/>
      <c r="O11" s="15" t="inlineStr">
        <is>
          <t>With a dietary requirement</t>
        </is>
      </c>
      <c r="P11" s="16">
        <f>COUNTIFS(Attendees!$G$5:$G$204,"&lt;&gt;")-COUNTIFS(Attendees!$G$5:$G$204,"None")</f>
        <v/>
      </c>
    </row>
    <row r="12">
      <c r="A12" s="8" t="n"/>
      <c r="B12" s="8" t="n"/>
      <c r="C12" s="8" t="n"/>
      <c r="D12" s="8" t="n"/>
      <c r="E12" s="6" t="n"/>
      <c r="F12" s="8" t="n"/>
      <c r="G12" s="8" t="n"/>
      <c r="H12" s="8" t="n"/>
      <c r="I12" s="18" t="n"/>
      <c r="J12" s="18" t="n"/>
      <c r="K12" s="19">
        <f>IF($A12="","",IF($I12="","",$I12-$J12))</f>
        <v/>
      </c>
      <c r="L12" s="14">
        <f>IF($A12="","",IF($H12&lt;&gt;"","Access",IF(OR($G12="",$G12="None"),"","Dietary")))</f>
        <v/>
      </c>
      <c r="M12" s="8" t="n"/>
      <c r="O12" s="15" t="inlineStr">
        <is>
          <t>With an access requirement</t>
        </is>
      </c>
      <c r="P12" s="16">
        <f>COUNTIFS(Attendees!$H$5:$H$204,"&lt;&gt;")</f>
        <v/>
      </c>
    </row>
    <row r="13">
      <c r="A13" s="8" t="n"/>
      <c r="B13" s="8" t="n"/>
      <c r="C13" s="8" t="n"/>
      <c r="D13" s="8" t="n"/>
      <c r="E13" s="6" t="n"/>
      <c r="F13" s="8" t="n"/>
      <c r="G13" s="8" t="n"/>
      <c r="H13" s="8" t="n"/>
      <c r="I13" s="18" t="n"/>
      <c r="J13" s="18" t="n"/>
      <c r="K13" s="19">
        <f>IF($A13="","",IF($I13="","",$I13-$J13))</f>
        <v/>
      </c>
      <c r="L13" s="14">
        <f>IF($A13="","",IF($H13&lt;&gt;"","Access",IF(OR($G13="",$G13="None"),"","Dietary")))</f>
        <v/>
      </c>
      <c r="M13" s="8" t="n"/>
      <c r="O13" s="15" t="inlineStr">
        <is>
          <t>Fees invoiced</t>
        </is>
      </c>
      <c r="P13" s="23">
        <f>SUM(Attendees!$I$5:$I$204)</f>
        <v/>
      </c>
    </row>
    <row r="14">
      <c r="A14" s="8" t="n"/>
      <c r="B14" s="8" t="n"/>
      <c r="C14" s="8" t="n"/>
      <c r="D14" s="8" t="n"/>
      <c r="E14" s="6" t="n"/>
      <c r="F14" s="8" t="n"/>
      <c r="G14" s="8" t="n"/>
      <c r="H14" s="8" t="n"/>
      <c r="I14" s="18" t="n"/>
      <c r="J14" s="18" t="n"/>
      <c r="K14" s="19">
        <f>IF($A14="","",IF($I14="","",$I14-$J14))</f>
        <v/>
      </c>
      <c r="L14" s="14">
        <f>IF($A14="","",IF($H14&lt;&gt;"","Access",IF(OR($G14="",$G14="None"),"","Dietary")))</f>
        <v/>
      </c>
      <c r="M14" s="8" t="n"/>
      <c r="O14" s="15" t="inlineStr">
        <is>
          <t>Fees received</t>
        </is>
      </c>
      <c r="P14" s="23">
        <f>SUM(Attendees!$J$5:$J$204)</f>
        <v/>
      </c>
    </row>
    <row r="15">
      <c r="A15" s="8" t="n"/>
      <c r="B15" s="8" t="n"/>
      <c r="C15" s="8" t="n"/>
      <c r="D15" s="8" t="n"/>
      <c r="E15" s="6" t="n"/>
      <c r="F15" s="8" t="n"/>
      <c r="G15" s="8" t="n"/>
      <c r="H15" s="8" t="n"/>
      <c r="I15" s="18" t="n"/>
      <c r="J15" s="18" t="n"/>
      <c r="K15" s="19">
        <f>IF($A15="","",IF($I15="","",$I15-$J15))</f>
        <v/>
      </c>
      <c r="L15" s="14">
        <f>IF($A15="","",IF($H15&lt;&gt;"","Access",IF(OR($G15="",$G15="None"),"","Dietary")))</f>
        <v/>
      </c>
      <c r="M15" s="8" t="n"/>
      <c r="O15" s="15" t="inlineStr">
        <is>
          <t>Outstanding</t>
        </is>
      </c>
      <c r="P15" s="23">
        <f>SUM(Attendees!$I$5:$I$204)-SUM(Attendees!$J$5:$J$204)</f>
        <v/>
      </c>
    </row>
    <row r="16">
      <c r="A16" s="8" t="n"/>
      <c r="B16" s="8" t="n"/>
      <c r="C16" s="8" t="n"/>
      <c r="D16" s="8" t="n"/>
      <c r="E16" s="6" t="n"/>
      <c r="F16" s="8" t="n"/>
      <c r="G16" s="8" t="n"/>
      <c r="H16" s="8" t="n"/>
      <c r="I16" s="18" t="n"/>
      <c r="J16" s="18" t="n"/>
      <c r="K16" s="19">
        <f>IF($A16="","",IF($I16="","",$I16-$J16))</f>
        <v/>
      </c>
      <c r="L16" s="14">
        <f>IF($A16="","",IF($H16&lt;&gt;"","Access",IF(OR($G16="",$G16="None"),"","Dietary")))</f>
        <v/>
      </c>
      <c r="M16" s="8" t="n"/>
      <c r="O16" s="15" t="inlineStr">
        <is>
          <t>Attended on the day</t>
        </is>
      </c>
      <c r="P16" s="16">
        <f>COUNTIFS(Attendees!$F$5:$F$204,"Attended")</f>
        <v/>
      </c>
    </row>
    <row r="17">
      <c r="A17" s="8" t="n"/>
      <c r="B17" s="8" t="n"/>
      <c r="C17" s="8" t="n"/>
      <c r="D17" s="8" t="n"/>
      <c r="E17" s="6" t="n"/>
      <c r="F17" s="8" t="n"/>
      <c r="G17" s="8" t="n"/>
      <c r="H17" s="8" t="n"/>
      <c r="I17" s="18" t="n"/>
      <c r="J17" s="18" t="n"/>
      <c r="K17" s="19">
        <f>IF($A17="","",IF($I17="","",$I17-$J17))</f>
        <v/>
      </c>
      <c r="L17" s="14">
        <f>IF($A17="","",IF($H17&lt;&gt;"","Access",IF(OR($G17="",$G17="None"),"","Dietary")))</f>
        <v/>
      </c>
      <c r="M17" s="8" t="n"/>
      <c r="O17" s="15" t="inlineStr">
        <is>
          <t>No-shows</t>
        </is>
      </c>
      <c r="P17" s="16">
        <f>COUNTIFS(Attendees!$F$5:$F$204,"No-show")</f>
        <v/>
      </c>
    </row>
    <row r="18">
      <c r="A18" s="8" t="n"/>
      <c r="B18" s="8" t="n"/>
      <c r="C18" s="8" t="n"/>
      <c r="D18" s="8" t="n"/>
      <c r="E18" s="6" t="n"/>
      <c r="F18" s="8" t="n"/>
      <c r="G18" s="8" t="n"/>
      <c r="H18" s="8" t="n"/>
      <c r="I18" s="18" t="n"/>
      <c r="J18" s="18" t="n"/>
      <c r="K18" s="19">
        <f>IF($A18="","",IF($I18="","",$I18-$J18))</f>
        <v/>
      </c>
      <c r="L18" s="14">
        <f>IF($A18="","",IF($H18&lt;&gt;"","Access",IF(OR($G18="",$G18="None"),"","Dietary")))</f>
        <v/>
      </c>
      <c r="M18" s="8" t="n"/>
      <c r="O18" s="15" t="inlineStr">
        <is>
          <t>No-show rate</t>
        </is>
      </c>
      <c r="P18" s="17">
        <f>IFERROR(COUNTIFS(Attendees!$F$5:$F$204,"No-show")/(COUNTIFS(Attendees!$F$5:$F$204,"Attended")+COUNTIFS(Attendees!$F$5:$F$204,"No-show")),0)</f>
        <v/>
      </c>
    </row>
    <row r="19">
      <c r="A19" s="8" t="n"/>
      <c r="B19" s="8" t="n"/>
      <c r="C19" s="8" t="n"/>
      <c r="D19" s="8" t="n"/>
      <c r="E19" s="6" t="n"/>
      <c r="F19" s="8" t="n"/>
      <c r="G19" s="8" t="n"/>
      <c r="H19" s="8" t="n"/>
      <c r="I19" s="18" t="n"/>
      <c r="J19" s="18" t="n"/>
      <c r="K19" s="19">
        <f>IF($A19="","",IF($I19="","",$I19-$J19))</f>
        <v/>
      </c>
      <c r="L19" s="14">
        <f>IF($A19="","",IF($H19&lt;&gt;"","Access",IF(OR($G19="",$G19="None"),"","Dietary")))</f>
        <v/>
      </c>
      <c r="M19" s="8" t="n"/>
    </row>
    <row r="20">
      <c r="A20" s="8" t="n"/>
      <c r="B20" s="8" t="n"/>
      <c r="C20" s="8" t="n"/>
      <c r="D20" s="8" t="n"/>
      <c r="E20" s="6" t="n"/>
      <c r="F20" s="8" t="n"/>
      <c r="G20" s="8" t="n"/>
      <c r="H20" s="8" t="n"/>
      <c r="I20" s="18" t="n"/>
      <c r="J20" s="18" t="n"/>
      <c r="K20" s="19">
        <f>IF($A20="","",IF($I20="","",$I20-$J20))</f>
        <v/>
      </c>
      <c r="L20" s="14">
        <f>IF($A20="","",IF($H20&lt;&gt;"","Access",IF(OR($G20="",$G20="None"),"","Dietary")))</f>
        <v/>
      </c>
      <c r="M20" s="8" t="n"/>
    </row>
    <row r="21">
      <c r="A21" s="8" t="n"/>
      <c r="B21" s="8" t="n"/>
      <c r="C21" s="8" t="n"/>
      <c r="D21" s="8" t="n"/>
      <c r="E21" s="6" t="n"/>
      <c r="F21" s="8" t="n"/>
      <c r="G21" s="8" t="n"/>
      <c r="H21" s="8" t="n"/>
      <c r="I21" s="18" t="n"/>
      <c r="J21" s="18" t="n"/>
      <c r="K21" s="19">
        <f>IF($A21="","",IF($I21="","",$I21-$J21))</f>
        <v/>
      </c>
      <c r="L21" s="14">
        <f>IF($A21="","",IF($H21&lt;&gt;"","Access",IF(OR($G21="",$G21="None"),"","Dietary")))</f>
        <v/>
      </c>
      <c r="M21" s="8" t="n"/>
      <c r="O21" s="7" t="inlineStr">
        <is>
          <t>Dietary breakdown — the caterer's brief</t>
        </is>
      </c>
      <c r="P21" s="7" t="inlineStr">
        <is>
          <t>People</t>
        </is>
      </c>
    </row>
    <row r="22">
      <c r="A22" s="8" t="n"/>
      <c r="B22" s="8" t="n"/>
      <c r="C22" s="8" t="n"/>
      <c r="D22" s="8" t="n"/>
      <c r="E22" s="6" t="n"/>
      <c r="F22" s="8" t="n"/>
      <c r="G22" s="8" t="n"/>
      <c r="H22" s="8" t="n"/>
      <c r="I22" s="18" t="n"/>
      <c r="J22" s="18" t="n"/>
      <c r="K22" s="19">
        <f>IF($A22="","",IF($I22="","",$I22-$J22))</f>
        <v/>
      </c>
      <c r="L22" s="14">
        <f>IF($A22="","",IF($H22&lt;&gt;"","Access",IF(OR($G22="",$G22="None"),"","Dietary")))</f>
        <v/>
      </c>
      <c r="M22" s="8" t="n"/>
      <c r="O22" s="14" t="inlineStr">
        <is>
          <t>Vegetarian</t>
        </is>
      </c>
      <c r="P22" s="12">
        <f>COUNTIFS(Attendees!$G$5:$G$204,$O22,Attendees!$F$5:$F$204,"Confirmed")+COUNTIFS(Attendees!$G$5:$G$204,$O22,Attendees!$F$5:$F$204,"Registered")</f>
        <v/>
      </c>
    </row>
    <row r="23">
      <c r="A23" s="8" t="n"/>
      <c r="B23" s="8" t="n"/>
      <c r="C23" s="8" t="n"/>
      <c r="D23" s="8" t="n"/>
      <c r="E23" s="6" t="n"/>
      <c r="F23" s="8" t="n"/>
      <c r="G23" s="8" t="n"/>
      <c r="H23" s="8" t="n"/>
      <c r="I23" s="18" t="n"/>
      <c r="J23" s="18" t="n"/>
      <c r="K23" s="19">
        <f>IF($A23="","",IF($I23="","",$I23-$J23))</f>
        <v/>
      </c>
      <c r="L23" s="14">
        <f>IF($A23="","",IF($H23&lt;&gt;"","Access",IF(OR($G23="",$G23="None"),"","Dietary")))</f>
        <v/>
      </c>
      <c r="M23" s="8" t="n"/>
      <c r="O23" s="14" t="inlineStr">
        <is>
          <t>Vegan</t>
        </is>
      </c>
      <c r="P23" s="12">
        <f>COUNTIFS(Attendees!$G$5:$G$204,$O23,Attendees!$F$5:$F$204,"Confirmed")+COUNTIFS(Attendees!$G$5:$G$204,$O23,Attendees!$F$5:$F$204,"Registered")</f>
        <v/>
      </c>
    </row>
    <row r="24">
      <c r="A24" s="8" t="n"/>
      <c r="B24" s="8" t="n"/>
      <c r="C24" s="8" t="n"/>
      <c r="D24" s="8" t="n"/>
      <c r="E24" s="6" t="n"/>
      <c r="F24" s="8" t="n"/>
      <c r="G24" s="8" t="n"/>
      <c r="H24" s="8" t="n"/>
      <c r="I24" s="18" t="n"/>
      <c r="J24" s="18" t="n"/>
      <c r="K24" s="19">
        <f>IF($A24="","",IF($I24="","",$I24-$J24))</f>
        <v/>
      </c>
      <c r="L24" s="14">
        <f>IF($A24="","",IF($H24&lt;&gt;"","Access",IF(OR($G24="",$G24="None"),"","Dietary")))</f>
        <v/>
      </c>
      <c r="M24" s="8" t="n"/>
      <c r="O24" s="14" t="inlineStr">
        <is>
          <t>Gluten-free</t>
        </is>
      </c>
      <c r="P24" s="12">
        <f>COUNTIFS(Attendees!$G$5:$G$204,$O24,Attendees!$F$5:$F$204,"Confirmed")+COUNTIFS(Attendees!$G$5:$G$204,$O24,Attendees!$F$5:$F$204,"Registered")</f>
        <v/>
      </c>
    </row>
    <row r="25">
      <c r="A25" s="8" t="n"/>
      <c r="B25" s="8" t="n"/>
      <c r="C25" s="8" t="n"/>
      <c r="D25" s="8" t="n"/>
      <c r="E25" s="6" t="n"/>
      <c r="F25" s="8" t="n"/>
      <c r="G25" s="8" t="n"/>
      <c r="H25" s="8" t="n"/>
      <c r="I25" s="18" t="n"/>
      <c r="J25" s="18" t="n"/>
      <c r="K25" s="19">
        <f>IF($A25="","",IF($I25="","",$I25-$J25))</f>
        <v/>
      </c>
      <c r="L25" s="14">
        <f>IF($A25="","",IF($H25&lt;&gt;"","Access",IF(OR($G25="",$G25="None"),"","Dietary")))</f>
        <v/>
      </c>
      <c r="M25" s="8" t="n"/>
      <c r="O25" s="14" t="inlineStr">
        <is>
          <t>Dairy-free</t>
        </is>
      </c>
      <c r="P25" s="12">
        <f>COUNTIFS(Attendees!$G$5:$G$204,$O25,Attendees!$F$5:$F$204,"Confirmed")+COUNTIFS(Attendees!$G$5:$G$204,$O25,Attendees!$F$5:$F$204,"Registered")</f>
        <v/>
      </c>
    </row>
    <row r="26">
      <c r="A26" s="8" t="n"/>
      <c r="B26" s="8" t="n"/>
      <c r="C26" s="8" t="n"/>
      <c r="D26" s="8" t="n"/>
      <c r="E26" s="6" t="n"/>
      <c r="F26" s="8" t="n"/>
      <c r="G26" s="8" t="n"/>
      <c r="H26" s="8" t="n"/>
      <c r="I26" s="18" t="n"/>
      <c r="J26" s="18" t="n"/>
      <c r="K26" s="19">
        <f>IF($A26="","",IF($I26="","",$I26-$J26))</f>
        <v/>
      </c>
      <c r="L26" s="14">
        <f>IF($A26="","",IF($H26&lt;&gt;"","Access",IF(OR($G26="",$G26="None"),"","Dietary")))</f>
        <v/>
      </c>
      <c r="M26" s="8" t="n"/>
      <c r="O26" s="14" t="inlineStr">
        <is>
          <t>Halal</t>
        </is>
      </c>
      <c r="P26" s="12">
        <f>COUNTIFS(Attendees!$G$5:$G$204,$O26,Attendees!$F$5:$F$204,"Confirmed")+COUNTIFS(Attendees!$G$5:$G$204,$O26,Attendees!$F$5:$F$204,"Registered")</f>
        <v/>
      </c>
    </row>
    <row r="27">
      <c r="A27" s="8" t="n"/>
      <c r="B27" s="8" t="n"/>
      <c r="C27" s="8" t="n"/>
      <c r="D27" s="8" t="n"/>
      <c r="E27" s="6" t="n"/>
      <c r="F27" s="8" t="n"/>
      <c r="G27" s="8" t="n"/>
      <c r="H27" s="8" t="n"/>
      <c r="I27" s="18" t="n"/>
      <c r="J27" s="18" t="n"/>
      <c r="K27" s="19">
        <f>IF($A27="","",IF($I27="","",$I27-$J27))</f>
        <v/>
      </c>
      <c r="L27" s="14">
        <f>IF($A27="","",IF($H27&lt;&gt;"","Access",IF(OR($G27="",$G27="None"),"","Dietary")))</f>
        <v/>
      </c>
      <c r="M27" s="8" t="n"/>
      <c r="O27" s="14" t="inlineStr">
        <is>
          <t>Kosher</t>
        </is>
      </c>
      <c r="P27" s="12">
        <f>COUNTIFS(Attendees!$G$5:$G$204,$O27,Attendees!$F$5:$F$204,"Confirmed")+COUNTIFS(Attendees!$G$5:$G$204,$O27,Attendees!$F$5:$F$204,"Registered")</f>
        <v/>
      </c>
    </row>
    <row r="28">
      <c r="A28" s="8" t="n"/>
      <c r="B28" s="8" t="n"/>
      <c r="C28" s="8" t="n"/>
      <c r="D28" s="8" t="n"/>
      <c r="E28" s="6" t="n"/>
      <c r="F28" s="8" t="n"/>
      <c r="G28" s="8" t="n"/>
      <c r="H28" s="8" t="n"/>
      <c r="I28" s="18" t="n"/>
      <c r="J28" s="18" t="n"/>
      <c r="K28" s="19">
        <f>IF($A28="","",IF($I28="","",$I28-$J28))</f>
        <v/>
      </c>
      <c r="L28" s="14">
        <f>IF($A28="","",IF($H28&lt;&gt;"","Access",IF(OR($G28="",$G28="None"),"","Dietary")))</f>
        <v/>
      </c>
      <c r="M28" s="8" t="n"/>
      <c r="O28" s="14" t="inlineStr">
        <is>
          <t>Nut allergy</t>
        </is>
      </c>
      <c r="P28" s="12">
        <f>COUNTIFS(Attendees!$G$5:$G$204,$O28,Attendees!$F$5:$F$204,"Confirmed")+COUNTIFS(Attendees!$G$5:$G$204,$O28,Attendees!$F$5:$F$204,"Registered")</f>
        <v/>
      </c>
    </row>
    <row r="29">
      <c r="A29" s="8" t="n"/>
      <c r="B29" s="8" t="n"/>
      <c r="C29" s="8" t="n"/>
      <c r="D29" s="8" t="n"/>
      <c r="E29" s="6" t="n"/>
      <c r="F29" s="8" t="n"/>
      <c r="G29" s="8" t="n"/>
      <c r="H29" s="8" t="n"/>
      <c r="I29" s="18" t="n"/>
      <c r="J29" s="18" t="n"/>
      <c r="K29" s="19">
        <f>IF($A29="","",IF($I29="","",$I29-$J29))</f>
        <v/>
      </c>
      <c r="L29" s="14">
        <f>IF($A29="","",IF($H29&lt;&gt;"","Access",IF(OR($G29="",$G29="None"),"","Dietary")))</f>
        <v/>
      </c>
      <c r="M29" s="8" t="n"/>
      <c r="O29" s="14" t="inlineStr">
        <is>
          <t>None</t>
        </is>
      </c>
      <c r="P29" s="12">
        <f>COUNTIFS(Attendees!$G$5:$G$204,$O29,Attendees!$F$5:$F$204,"Confirmed")+COUNTIFS(Attendees!$G$5:$G$204,$O29,Attendees!$F$5:$F$204,"Registered")</f>
        <v/>
      </c>
    </row>
    <row r="30">
      <c r="A30" s="8" t="n"/>
      <c r="B30" s="8" t="n"/>
      <c r="C30" s="8" t="n"/>
      <c r="D30" s="8" t="n"/>
      <c r="E30" s="6" t="n"/>
      <c r="F30" s="8" t="n"/>
      <c r="G30" s="8" t="n"/>
      <c r="H30" s="8" t="n"/>
      <c r="I30" s="18" t="n"/>
      <c r="J30" s="18" t="n"/>
      <c r="K30" s="19">
        <f>IF($A30="","",IF($I30="","",$I30-$J30))</f>
        <v/>
      </c>
      <c r="L30" s="14">
        <f>IF($A30="","",IF($H30&lt;&gt;"","Access",IF(OR($G30="",$G30="None"),"","Dietary")))</f>
        <v/>
      </c>
      <c r="M30" s="8" t="n"/>
    </row>
    <row r="31">
      <c r="A31" s="8" t="n"/>
      <c r="B31" s="8" t="n"/>
      <c r="C31" s="8" t="n"/>
      <c r="D31" s="8" t="n"/>
      <c r="E31" s="6" t="n"/>
      <c r="F31" s="8" t="n"/>
      <c r="G31" s="8" t="n"/>
      <c r="H31" s="8" t="n"/>
      <c r="I31" s="18" t="n"/>
      <c r="J31" s="18" t="n"/>
      <c r="K31" s="19">
        <f>IF($A31="","",IF($I31="","",$I31-$J31))</f>
        <v/>
      </c>
      <c r="L31" s="14">
        <f>IF($A31="","",IF($H31&lt;&gt;"","Access",IF(OR($G31="",$G31="None"),"","Dietary")))</f>
        <v/>
      </c>
      <c r="M31" s="8" t="n"/>
      <c r="O31" s="2" t="inlineStr">
        <is>
          <t>Counts confirmed and registered only, because that is the number the caterer is given seven days out and the number that gets invoiced.</t>
        </is>
      </c>
    </row>
    <row r="32">
      <c r="A32" s="8" t="n"/>
      <c r="B32" s="8" t="n"/>
      <c r="C32" s="8" t="n"/>
      <c r="D32" s="8" t="n"/>
      <c r="E32" s="6" t="n"/>
      <c r="F32" s="8" t="n"/>
      <c r="G32" s="8" t="n"/>
      <c r="H32" s="8" t="n"/>
      <c r="I32" s="18" t="n"/>
      <c r="J32" s="18" t="n"/>
      <c r="K32" s="19">
        <f>IF($A32="","",IF($I32="","",$I32-$J32))</f>
        <v/>
      </c>
      <c r="L32" s="14">
        <f>IF($A32="","",IF($H32&lt;&gt;"","Access",IF(OR($G32="",$G32="None"),"","Dietary")))</f>
        <v/>
      </c>
      <c r="M32" s="8" t="n"/>
    </row>
    <row r="33">
      <c r="A33" s="8" t="n"/>
      <c r="B33" s="8" t="n"/>
      <c r="C33" s="8" t="n"/>
      <c r="D33" s="8" t="n"/>
      <c r="E33" s="6" t="n"/>
      <c r="F33" s="8" t="n"/>
      <c r="G33" s="8" t="n"/>
      <c r="H33" s="8" t="n"/>
      <c r="I33" s="18" t="n"/>
      <c r="J33" s="18" t="n"/>
      <c r="K33" s="19">
        <f>IF($A33="","",IF($I33="","",$I33-$J33))</f>
        <v/>
      </c>
      <c r="L33" s="14">
        <f>IF($A33="","",IF($H33&lt;&gt;"","Access",IF(OR($G33="",$G33="None"),"","Dietary")))</f>
        <v/>
      </c>
      <c r="M33" s="8" t="n"/>
    </row>
    <row r="34">
      <c r="A34" s="8" t="n"/>
      <c r="B34" s="8" t="n"/>
      <c r="C34" s="8" t="n"/>
      <c r="D34" s="8" t="n"/>
      <c r="E34" s="6" t="n"/>
      <c r="F34" s="8" t="n"/>
      <c r="G34" s="8" t="n"/>
      <c r="H34" s="8" t="n"/>
      <c r="I34" s="18" t="n"/>
      <c r="J34" s="18" t="n"/>
      <c r="K34" s="19">
        <f>IF($A34="","",IF($I34="","",$I34-$J34))</f>
        <v/>
      </c>
      <c r="L34" s="14">
        <f>IF($A34="","",IF($H34&lt;&gt;"","Access",IF(OR($G34="",$G34="None"),"","Dietary")))</f>
        <v/>
      </c>
      <c r="M34" s="8" t="n"/>
    </row>
    <row r="35">
      <c r="A35" s="8" t="n"/>
      <c r="B35" s="8" t="n"/>
      <c r="C35" s="8" t="n"/>
      <c r="D35" s="8" t="n"/>
      <c r="E35" s="6" t="n"/>
      <c r="F35" s="8" t="n"/>
      <c r="G35" s="8" t="n"/>
      <c r="H35" s="8" t="n"/>
      <c r="I35" s="18" t="n"/>
      <c r="J35" s="18" t="n"/>
      <c r="K35" s="19">
        <f>IF($A35="","",IF($I35="","",$I35-$J35))</f>
        <v/>
      </c>
      <c r="L35" s="14">
        <f>IF($A35="","",IF($H35&lt;&gt;"","Access",IF(OR($G35="",$G35="None"),"","Dietary")))</f>
        <v/>
      </c>
      <c r="M35" s="8" t="n"/>
    </row>
    <row r="36">
      <c r="A36" s="8" t="n"/>
      <c r="B36" s="8" t="n"/>
      <c r="C36" s="8" t="n"/>
      <c r="D36" s="8" t="n"/>
      <c r="E36" s="6" t="n"/>
      <c r="F36" s="8" t="n"/>
      <c r="G36" s="8" t="n"/>
      <c r="H36" s="8" t="n"/>
      <c r="I36" s="18" t="n"/>
      <c r="J36" s="18" t="n"/>
      <c r="K36" s="19">
        <f>IF($A36="","",IF($I36="","",$I36-$J36))</f>
        <v/>
      </c>
      <c r="L36" s="14">
        <f>IF($A36="","",IF($H36&lt;&gt;"","Access",IF(OR($G36="",$G36="None"),"","Dietary")))</f>
        <v/>
      </c>
      <c r="M36" s="8" t="n"/>
    </row>
    <row r="37">
      <c r="A37" s="8" t="n"/>
      <c r="B37" s="8" t="n"/>
      <c r="C37" s="8" t="n"/>
      <c r="D37" s="8" t="n"/>
      <c r="E37" s="6" t="n"/>
      <c r="F37" s="8" t="n"/>
      <c r="G37" s="8" t="n"/>
      <c r="H37" s="8" t="n"/>
      <c r="I37" s="18" t="n"/>
      <c r="J37" s="18" t="n"/>
      <c r="K37" s="19">
        <f>IF($A37="","",IF($I37="","",$I37-$J37))</f>
        <v/>
      </c>
      <c r="L37" s="14">
        <f>IF($A37="","",IF($H37&lt;&gt;"","Access",IF(OR($G37="",$G37="None"),"","Dietary")))</f>
        <v/>
      </c>
      <c r="M37" s="8" t="n"/>
    </row>
    <row r="38">
      <c r="A38" s="8" t="n"/>
      <c r="B38" s="8" t="n"/>
      <c r="C38" s="8" t="n"/>
      <c r="D38" s="8" t="n"/>
      <c r="E38" s="6" t="n"/>
      <c r="F38" s="8" t="n"/>
      <c r="G38" s="8" t="n"/>
      <c r="H38" s="8" t="n"/>
      <c r="I38" s="18" t="n"/>
      <c r="J38" s="18" t="n"/>
      <c r="K38" s="19">
        <f>IF($A38="","",IF($I38="","",$I38-$J38))</f>
        <v/>
      </c>
      <c r="L38" s="14">
        <f>IF($A38="","",IF($H38&lt;&gt;"","Access",IF(OR($G38="",$G38="None"),"","Dietary")))</f>
        <v/>
      </c>
      <c r="M38" s="8" t="n"/>
    </row>
    <row r="39">
      <c r="A39" s="8" t="n"/>
      <c r="B39" s="8" t="n"/>
      <c r="C39" s="8" t="n"/>
      <c r="D39" s="8" t="n"/>
      <c r="E39" s="6" t="n"/>
      <c r="F39" s="8" t="n"/>
      <c r="G39" s="8" t="n"/>
      <c r="H39" s="8" t="n"/>
      <c r="I39" s="18" t="n"/>
      <c r="J39" s="18" t="n"/>
      <c r="K39" s="19">
        <f>IF($A39="","",IF($I39="","",$I39-$J39))</f>
        <v/>
      </c>
      <c r="L39" s="14">
        <f>IF($A39="","",IF($H39&lt;&gt;"","Access",IF(OR($G39="",$G39="None"),"","Dietary")))</f>
        <v/>
      </c>
      <c r="M39" s="8" t="n"/>
    </row>
    <row r="40">
      <c r="A40" s="8" t="n"/>
      <c r="B40" s="8" t="n"/>
      <c r="C40" s="8" t="n"/>
      <c r="D40" s="8" t="n"/>
      <c r="E40" s="6" t="n"/>
      <c r="F40" s="8" t="n"/>
      <c r="G40" s="8" t="n"/>
      <c r="H40" s="8" t="n"/>
      <c r="I40" s="18" t="n"/>
      <c r="J40" s="18" t="n"/>
      <c r="K40" s="19">
        <f>IF($A40="","",IF($I40="","",$I40-$J40))</f>
        <v/>
      </c>
      <c r="L40" s="14">
        <f>IF($A40="","",IF($H40&lt;&gt;"","Access",IF(OR($G40="",$G40="None"),"","Dietary")))</f>
        <v/>
      </c>
      <c r="M40" s="8" t="n"/>
    </row>
    <row r="41">
      <c r="A41" s="8" t="n"/>
      <c r="B41" s="8" t="n"/>
      <c r="C41" s="8" t="n"/>
      <c r="D41" s="8" t="n"/>
      <c r="E41" s="6" t="n"/>
      <c r="F41" s="8" t="n"/>
      <c r="G41" s="8" t="n"/>
      <c r="H41" s="8" t="n"/>
      <c r="I41" s="18" t="n"/>
      <c r="J41" s="18" t="n"/>
      <c r="K41" s="19">
        <f>IF($A41="","",IF($I41="","",$I41-$J41))</f>
        <v/>
      </c>
      <c r="L41" s="14">
        <f>IF($A41="","",IF($H41&lt;&gt;"","Access",IF(OR($G41="",$G41="None"),"","Dietary")))</f>
        <v/>
      </c>
      <c r="M41" s="8" t="n"/>
    </row>
    <row r="42">
      <c r="A42" s="8" t="n"/>
      <c r="B42" s="8" t="n"/>
      <c r="C42" s="8" t="n"/>
      <c r="D42" s="8" t="n"/>
      <c r="E42" s="6" t="n"/>
      <c r="F42" s="8" t="n"/>
      <c r="G42" s="8" t="n"/>
      <c r="H42" s="8" t="n"/>
      <c r="I42" s="18" t="n"/>
      <c r="J42" s="18" t="n"/>
      <c r="K42" s="19">
        <f>IF($A42="","",IF($I42="","",$I42-$J42))</f>
        <v/>
      </c>
      <c r="L42" s="14">
        <f>IF($A42="","",IF($H42&lt;&gt;"","Access",IF(OR($G42="",$G42="None"),"","Dietary")))</f>
        <v/>
      </c>
      <c r="M42" s="8" t="n"/>
    </row>
    <row r="43">
      <c r="A43" s="8" t="n"/>
      <c r="B43" s="8" t="n"/>
      <c r="C43" s="8" t="n"/>
      <c r="D43" s="8" t="n"/>
      <c r="E43" s="6" t="n"/>
      <c r="F43" s="8" t="n"/>
      <c r="G43" s="8" t="n"/>
      <c r="H43" s="8" t="n"/>
      <c r="I43" s="18" t="n"/>
      <c r="J43" s="18" t="n"/>
      <c r="K43" s="19">
        <f>IF($A43="","",IF($I43="","",$I43-$J43))</f>
        <v/>
      </c>
      <c r="L43" s="14">
        <f>IF($A43="","",IF($H43&lt;&gt;"","Access",IF(OR($G43="",$G43="None"),"","Dietary")))</f>
        <v/>
      </c>
      <c r="M43" s="8" t="n"/>
    </row>
    <row r="44">
      <c r="A44" s="8" t="n"/>
      <c r="B44" s="8" t="n"/>
      <c r="C44" s="8" t="n"/>
      <c r="D44" s="8" t="n"/>
      <c r="E44" s="6" t="n"/>
      <c r="F44" s="8" t="n"/>
      <c r="G44" s="8" t="n"/>
      <c r="H44" s="8" t="n"/>
      <c r="I44" s="18" t="n"/>
      <c r="J44" s="18" t="n"/>
      <c r="K44" s="19">
        <f>IF($A44="","",IF($I44="","",$I44-$J44))</f>
        <v/>
      </c>
      <c r="L44" s="14">
        <f>IF($A44="","",IF($H44&lt;&gt;"","Access",IF(OR($G44="",$G44="None"),"","Dietary")))</f>
        <v/>
      </c>
      <c r="M44" s="8" t="n"/>
    </row>
    <row r="45">
      <c r="A45" s="8" t="n"/>
      <c r="B45" s="8" t="n"/>
      <c r="C45" s="8" t="n"/>
      <c r="D45" s="8" t="n"/>
      <c r="E45" s="6" t="n"/>
      <c r="F45" s="8" t="n"/>
      <c r="G45" s="8" t="n"/>
      <c r="H45" s="8" t="n"/>
      <c r="I45" s="18" t="n"/>
      <c r="J45" s="18" t="n"/>
      <c r="K45" s="19">
        <f>IF($A45="","",IF($I45="","",$I45-$J45))</f>
        <v/>
      </c>
      <c r="L45" s="14">
        <f>IF($A45="","",IF($H45&lt;&gt;"","Access",IF(OR($G45="",$G45="None"),"","Dietary")))</f>
        <v/>
      </c>
      <c r="M45" s="8" t="n"/>
    </row>
    <row r="46">
      <c r="A46" s="8" t="n"/>
      <c r="B46" s="8" t="n"/>
      <c r="C46" s="8" t="n"/>
      <c r="D46" s="8" t="n"/>
      <c r="E46" s="6" t="n"/>
      <c r="F46" s="8" t="n"/>
      <c r="G46" s="8" t="n"/>
      <c r="H46" s="8" t="n"/>
      <c r="I46" s="18" t="n"/>
      <c r="J46" s="18" t="n"/>
      <c r="K46" s="19">
        <f>IF($A46="","",IF($I46="","",$I46-$J46))</f>
        <v/>
      </c>
      <c r="L46" s="14">
        <f>IF($A46="","",IF($H46&lt;&gt;"","Access",IF(OR($G46="",$G46="None"),"","Dietary")))</f>
        <v/>
      </c>
      <c r="M46" s="8" t="n"/>
    </row>
    <row r="47">
      <c r="A47" s="8" t="n"/>
      <c r="B47" s="8" t="n"/>
      <c r="C47" s="8" t="n"/>
      <c r="D47" s="8" t="n"/>
      <c r="E47" s="6" t="n"/>
      <c r="F47" s="8" t="n"/>
      <c r="G47" s="8" t="n"/>
      <c r="H47" s="8" t="n"/>
      <c r="I47" s="18" t="n"/>
      <c r="J47" s="18" t="n"/>
      <c r="K47" s="19">
        <f>IF($A47="","",IF($I47="","",$I47-$J47))</f>
        <v/>
      </c>
      <c r="L47" s="14">
        <f>IF($A47="","",IF($H47&lt;&gt;"","Access",IF(OR($G47="",$G47="None"),"","Dietary")))</f>
        <v/>
      </c>
      <c r="M47" s="8" t="n"/>
    </row>
    <row r="48">
      <c r="A48" s="8" t="n"/>
      <c r="B48" s="8" t="n"/>
      <c r="C48" s="8" t="n"/>
      <c r="D48" s="8" t="n"/>
      <c r="E48" s="6" t="n"/>
      <c r="F48" s="8" t="n"/>
      <c r="G48" s="8" t="n"/>
      <c r="H48" s="8" t="n"/>
      <c r="I48" s="18" t="n"/>
      <c r="J48" s="18" t="n"/>
      <c r="K48" s="19">
        <f>IF($A48="","",IF($I48="","",$I48-$J48))</f>
        <v/>
      </c>
      <c r="L48" s="14">
        <f>IF($A48="","",IF($H48&lt;&gt;"","Access",IF(OR($G48="",$G48="None"),"","Dietary")))</f>
        <v/>
      </c>
      <c r="M48" s="8" t="n"/>
    </row>
    <row r="49">
      <c r="A49" s="8" t="n"/>
      <c r="B49" s="8" t="n"/>
      <c r="C49" s="8" t="n"/>
      <c r="D49" s="8" t="n"/>
      <c r="E49" s="6" t="n"/>
      <c r="F49" s="8" t="n"/>
      <c r="G49" s="8" t="n"/>
      <c r="H49" s="8" t="n"/>
      <c r="I49" s="18" t="n"/>
      <c r="J49" s="18" t="n"/>
      <c r="K49" s="19">
        <f>IF($A49="","",IF($I49="","",$I49-$J49))</f>
        <v/>
      </c>
      <c r="L49" s="14">
        <f>IF($A49="","",IF($H49&lt;&gt;"","Access",IF(OR($G49="",$G49="None"),"","Dietary")))</f>
        <v/>
      </c>
      <c r="M49" s="8" t="n"/>
    </row>
    <row r="50">
      <c r="A50" s="8" t="n"/>
      <c r="B50" s="8" t="n"/>
      <c r="C50" s="8" t="n"/>
      <c r="D50" s="8" t="n"/>
      <c r="E50" s="6" t="n"/>
      <c r="F50" s="8" t="n"/>
      <c r="G50" s="8" t="n"/>
      <c r="H50" s="8" t="n"/>
      <c r="I50" s="18" t="n"/>
      <c r="J50" s="18" t="n"/>
      <c r="K50" s="19">
        <f>IF($A50="","",IF($I50="","",$I50-$J50))</f>
        <v/>
      </c>
      <c r="L50" s="14">
        <f>IF($A50="","",IF($H50&lt;&gt;"","Access",IF(OR($G50="",$G50="None"),"","Dietary")))</f>
        <v/>
      </c>
      <c r="M50" s="8" t="n"/>
    </row>
    <row r="51">
      <c r="A51" s="8" t="n"/>
      <c r="B51" s="8" t="n"/>
      <c r="C51" s="8" t="n"/>
      <c r="D51" s="8" t="n"/>
      <c r="E51" s="6" t="n"/>
      <c r="F51" s="8" t="n"/>
      <c r="G51" s="8" t="n"/>
      <c r="H51" s="8" t="n"/>
      <c r="I51" s="18" t="n"/>
      <c r="J51" s="18" t="n"/>
      <c r="K51" s="19">
        <f>IF($A51="","",IF($I51="","",$I51-$J51))</f>
        <v/>
      </c>
      <c r="L51" s="14">
        <f>IF($A51="","",IF($H51&lt;&gt;"","Access",IF(OR($G51="",$G51="None"),"","Dietary")))</f>
        <v/>
      </c>
      <c r="M51" s="8" t="n"/>
    </row>
    <row r="52">
      <c r="A52" s="8" t="n"/>
      <c r="B52" s="8" t="n"/>
      <c r="C52" s="8" t="n"/>
      <c r="D52" s="8" t="n"/>
      <c r="E52" s="6" t="n"/>
      <c r="F52" s="8" t="n"/>
      <c r="G52" s="8" t="n"/>
      <c r="H52" s="8" t="n"/>
      <c r="I52" s="18" t="n"/>
      <c r="J52" s="18" t="n"/>
      <c r="K52" s="19">
        <f>IF($A52="","",IF($I52="","",$I52-$J52))</f>
        <v/>
      </c>
      <c r="L52" s="14">
        <f>IF($A52="","",IF($H52&lt;&gt;"","Access",IF(OR($G52="",$G52="None"),"","Dietary")))</f>
        <v/>
      </c>
      <c r="M52" s="8" t="n"/>
    </row>
    <row r="53">
      <c r="A53" s="8" t="n"/>
      <c r="B53" s="8" t="n"/>
      <c r="C53" s="8" t="n"/>
      <c r="D53" s="8" t="n"/>
      <c r="E53" s="6" t="n"/>
      <c r="F53" s="8" t="n"/>
      <c r="G53" s="8" t="n"/>
      <c r="H53" s="8" t="n"/>
      <c r="I53" s="18" t="n"/>
      <c r="J53" s="18" t="n"/>
      <c r="K53" s="19">
        <f>IF($A53="","",IF($I53="","",$I53-$J53))</f>
        <v/>
      </c>
      <c r="L53" s="14">
        <f>IF($A53="","",IF($H53&lt;&gt;"","Access",IF(OR($G53="",$G53="None"),"","Dietary")))</f>
        <v/>
      </c>
      <c r="M53" s="8" t="n"/>
    </row>
    <row r="54">
      <c r="A54" s="8" t="n"/>
      <c r="B54" s="8" t="n"/>
      <c r="C54" s="8" t="n"/>
      <c r="D54" s="8" t="n"/>
      <c r="E54" s="6" t="n"/>
      <c r="F54" s="8" t="n"/>
      <c r="G54" s="8" t="n"/>
      <c r="H54" s="8" t="n"/>
      <c r="I54" s="18" t="n"/>
      <c r="J54" s="18" t="n"/>
      <c r="K54" s="19">
        <f>IF($A54="","",IF($I54="","",$I54-$J54))</f>
        <v/>
      </c>
      <c r="L54" s="14">
        <f>IF($A54="","",IF($H54&lt;&gt;"","Access",IF(OR($G54="",$G54="None"),"","Dietary")))</f>
        <v/>
      </c>
      <c r="M54" s="8" t="n"/>
    </row>
    <row r="55">
      <c r="A55" s="8" t="n"/>
      <c r="B55" s="8" t="n"/>
      <c r="C55" s="8" t="n"/>
      <c r="D55" s="8" t="n"/>
      <c r="E55" s="6" t="n"/>
      <c r="F55" s="8" t="n"/>
      <c r="G55" s="8" t="n"/>
      <c r="H55" s="8" t="n"/>
      <c r="I55" s="18" t="n"/>
      <c r="J55" s="18" t="n"/>
      <c r="K55" s="19">
        <f>IF($A55="","",IF($I55="","",$I55-$J55))</f>
        <v/>
      </c>
      <c r="L55" s="14">
        <f>IF($A55="","",IF($H55&lt;&gt;"","Access",IF(OR($G55="",$G55="None"),"","Dietary")))</f>
        <v/>
      </c>
      <c r="M55" s="8" t="n"/>
    </row>
    <row r="56">
      <c r="A56" s="8" t="n"/>
      <c r="B56" s="8" t="n"/>
      <c r="C56" s="8" t="n"/>
      <c r="D56" s="8" t="n"/>
      <c r="E56" s="6" t="n"/>
      <c r="F56" s="8" t="n"/>
      <c r="G56" s="8" t="n"/>
      <c r="H56" s="8" t="n"/>
      <c r="I56" s="18" t="n"/>
      <c r="J56" s="18" t="n"/>
      <c r="K56" s="19">
        <f>IF($A56="","",IF($I56="","",$I56-$J56))</f>
        <v/>
      </c>
      <c r="L56" s="14">
        <f>IF($A56="","",IF($H56&lt;&gt;"","Access",IF(OR($G56="",$G56="None"),"","Dietary")))</f>
        <v/>
      </c>
      <c r="M56" s="8" t="n"/>
    </row>
    <row r="57">
      <c r="A57" s="8" t="n"/>
      <c r="B57" s="8" t="n"/>
      <c r="C57" s="8" t="n"/>
      <c r="D57" s="8" t="n"/>
      <c r="E57" s="6" t="n"/>
      <c r="F57" s="8" t="n"/>
      <c r="G57" s="8" t="n"/>
      <c r="H57" s="8" t="n"/>
      <c r="I57" s="18" t="n"/>
      <c r="J57" s="18" t="n"/>
      <c r="K57" s="19">
        <f>IF($A57="","",IF($I57="","",$I57-$J57))</f>
        <v/>
      </c>
      <c r="L57" s="14">
        <f>IF($A57="","",IF($H57&lt;&gt;"","Access",IF(OR($G57="",$G57="None"),"","Dietary")))</f>
        <v/>
      </c>
      <c r="M57" s="8" t="n"/>
    </row>
    <row r="58">
      <c r="A58" s="8" t="n"/>
      <c r="B58" s="8" t="n"/>
      <c r="C58" s="8" t="n"/>
      <c r="D58" s="8" t="n"/>
      <c r="E58" s="6" t="n"/>
      <c r="F58" s="8" t="n"/>
      <c r="G58" s="8" t="n"/>
      <c r="H58" s="8" t="n"/>
      <c r="I58" s="18" t="n"/>
      <c r="J58" s="18" t="n"/>
      <c r="K58" s="19">
        <f>IF($A58="","",IF($I58="","",$I58-$J58))</f>
        <v/>
      </c>
      <c r="L58" s="14">
        <f>IF($A58="","",IF($H58&lt;&gt;"","Access",IF(OR($G58="",$G58="None"),"","Dietary")))</f>
        <v/>
      </c>
      <c r="M58" s="8" t="n"/>
    </row>
    <row r="59">
      <c r="A59" s="8" t="n"/>
      <c r="B59" s="8" t="n"/>
      <c r="C59" s="8" t="n"/>
      <c r="D59" s="8" t="n"/>
      <c r="E59" s="6" t="n"/>
      <c r="F59" s="8" t="n"/>
      <c r="G59" s="8" t="n"/>
      <c r="H59" s="8" t="n"/>
      <c r="I59" s="18" t="n"/>
      <c r="J59" s="18" t="n"/>
      <c r="K59" s="19">
        <f>IF($A59="","",IF($I59="","",$I59-$J59))</f>
        <v/>
      </c>
      <c r="L59" s="14">
        <f>IF($A59="","",IF($H59&lt;&gt;"","Access",IF(OR($G59="",$G59="None"),"","Dietary")))</f>
        <v/>
      </c>
      <c r="M59" s="8" t="n"/>
    </row>
    <row r="60">
      <c r="A60" s="8" t="n"/>
      <c r="B60" s="8" t="n"/>
      <c r="C60" s="8" t="n"/>
      <c r="D60" s="8" t="n"/>
      <c r="E60" s="6" t="n"/>
      <c r="F60" s="8" t="n"/>
      <c r="G60" s="8" t="n"/>
      <c r="H60" s="8" t="n"/>
      <c r="I60" s="18" t="n"/>
      <c r="J60" s="18" t="n"/>
      <c r="K60" s="19">
        <f>IF($A60="","",IF($I60="","",$I60-$J60))</f>
        <v/>
      </c>
      <c r="L60" s="14">
        <f>IF($A60="","",IF($H60&lt;&gt;"","Access",IF(OR($G60="",$G60="None"),"","Dietary")))</f>
        <v/>
      </c>
      <c r="M60" s="8" t="n"/>
    </row>
    <row r="61">
      <c r="A61" s="8" t="n"/>
      <c r="B61" s="8" t="n"/>
      <c r="C61" s="8" t="n"/>
      <c r="D61" s="8" t="n"/>
      <c r="E61" s="6" t="n"/>
      <c r="F61" s="8" t="n"/>
      <c r="G61" s="8" t="n"/>
      <c r="H61" s="8" t="n"/>
      <c r="I61" s="18" t="n"/>
      <c r="J61" s="18" t="n"/>
      <c r="K61" s="19">
        <f>IF($A61="","",IF($I61="","",$I61-$J61))</f>
        <v/>
      </c>
      <c r="L61" s="14">
        <f>IF($A61="","",IF($H61&lt;&gt;"","Access",IF(OR($G61="",$G61="None"),"","Dietary")))</f>
        <v/>
      </c>
      <c r="M61" s="8" t="n"/>
    </row>
    <row r="62">
      <c r="A62" s="8" t="n"/>
      <c r="B62" s="8" t="n"/>
      <c r="C62" s="8" t="n"/>
      <c r="D62" s="8" t="n"/>
      <c r="E62" s="6" t="n"/>
      <c r="F62" s="8" t="n"/>
      <c r="G62" s="8" t="n"/>
      <c r="H62" s="8" t="n"/>
      <c r="I62" s="18" t="n"/>
      <c r="J62" s="18" t="n"/>
      <c r="K62" s="19">
        <f>IF($A62="","",IF($I62="","",$I62-$J62))</f>
        <v/>
      </c>
      <c r="L62" s="14">
        <f>IF($A62="","",IF($H62&lt;&gt;"","Access",IF(OR($G62="",$G62="None"),"","Dietary")))</f>
        <v/>
      </c>
      <c r="M62" s="8" t="n"/>
    </row>
    <row r="63">
      <c r="A63" s="8" t="n"/>
      <c r="B63" s="8" t="n"/>
      <c r="C63" s="8" t="n"/>
      <c r="D63" s="8" t="n"/>
      <c r="E63" s="6" t="n"/>
      <c r="F63" s="8" t="n"/>
      <c r="G63" s="8" t="n"/>
      <c r="H63" s="8" t="n"/>
      <c r="I63" s="18" t="n"/>
      <c r="J63" s="18" t="n"/>
      <c r="K63" s="19">
        <f>IF($A63="","",IF($I63="","",$I63-$J63))</f>
        <v/>
      </c>
      <c r="L63" s="14">
        <f>IF($A63="","",IF($H63&lt;&gt;"","Access",IF(OR($G63="",$G63="None"),"","Dietary")))</f>
        <v/>
      </c>
      <c r="M63" s="8" t="n"/>
    </row>
    <row r="64">
      <c r="A64" s="8" t="n"/>
      <c r="B64" s="8" t="n"/>
      <c r="C64" s="8" t="n"/>
      <c r="D64" s="8" t="n"/>
      <c r="E64" s="6" t="n"/>
      <c r="F64" s="8" t="n"/>
      <c r="G64" s="8" t="n"/>
      <c r="H64" s="8" t="n"/>
      <c r="I64" s="18" t="n"/>
      <c r="J64" s="18" t="n"/>
      <c r="K64" s="19">
        <f>IF($A64="","",IF($I64="","",$I64-$J64))</f>
        <v/>
      </c>
      <c r="L64" s="14">
        <f>IF($A64="","",IF($H64&lt;&gt;"","Access",IF(OR($G64="",$G64="None"),"","Dietary")))</f>
        <v/>
      </c>
      <c r="M64" s="8" t="n"/>
    </row>
    <row r="65">
      <c r="A65" s="8" t="n"/>
      <c r="B65" s="8" t="n"/>
      <c r="C65" s="8" t="n"/>
      <c r="D65" s="8" t="n"/>
      <c r="E65" s="6" t="n"/>
      <c r="F65" s="8" t="n"/>
      <c r="G65" s="8" t="n"/>
      <c r="H65" s="8" t="n"/>
      <c r="I65" s="18" t="n"/>
      <c r="J65" s="18" t="n"/>
      <c r="K65" s="19">
        <f>IF($A65="","",IF($I65="","",$I65-$J65))</f>
        <v/>
      </c>
      <c r="L65" s="14">
        <f>IF($A65="","",IF($H65&lt;&gt;"","Access",IF(OR($G65="",$G65="None"),"","Dietary")))</f>
        <v/>
      </c>
      <c r="M65" s="8" t="n"/>
    </row>
    <row r="66">
      <c r="A66" s="8" t="n"/>
      <c r="B66" s="8" t="n"/>
      <c r="C66" s="8" t="n"/>
      <c r="D66" s="8" t="n"/>
      <c r="E66" s="6" t="n"/>
      <c r="F66" s="8" t="n"/>
      <c r="G66" s="8" t="n"/>
      <c r="H66" s="8" t="n"/>
      <c r="I66" s="18" t="n"/>
      <c r="J66" s="18" t="n"/>
      <c r="K66" s="19">
        <f>IF($A66="","",IF($I66="","",$I66-$J66))</f>
        <v/>
      </c>
      <c r="L66" s="14">
        <f>IF($A66="","",IF($H66&lt;&gt;"","Access",IF(OR($G66="",$G66="None"),"","Dietary")))</f>
        <v/>
      </c>
      <c r="M66" s="8" t="n"/>
    </row>
    <row r="67">
      <c r="A67" s="8" t="n"/>
      <c r="B67" s="8" t="n"/>
      <c r="C67" s="8" t="n"/>
      <c r="D67" s="8" t="n"/>
      <c r="E67" s="6" t="n"/>
      <c r="F67" s="8" t="n"/>
      <c r="G67" s="8" t="n"/>
      <c r="H67" s="8" t="n"/>
      <c r="I67" s="18" t="n"/>
      <c r="J67" s="18" t="n"/>
      <c r="K67" s="19">
        <f>IF($A67="","",IF($I67="","",$I67-$J67))</f>
        <v/>
      </c>
      <c r="L67" s="14">
        <f>IF($A67="","",IF($H67&lt;&gt;"","Access",IF(OR($G67="",$G67="None"),"","Dietary")))</f>
        <v/>
      </c>
      <c r="M67" s="8" t="n"/>
    </row>
    <row r="68">
      <c r="A68" s="8" t="n"/>
      <c r="B68" s="8" t="n"/>
      <c r="C68" s="8" t="n"/>
      <c r="D68" s="8" t="n"/>
      <c r="E68" s="6" t="n"/>
      <c r="F68" s="8" t="n"/>
      <c r="G68" s="8" t="n"/>
      <c r="H68" s="8" t="n"/>
      <c r="I68" s="18" t="n"/>
      <c r="J68" s="18" t="n"/>
      <c r="K68" s="19">
        <f>IF($A68="","",IF($I68="","",$I68-$J68))</f>
        <v/>
      </c>
      <c r="L68" s="14">
        <f>IF($A68="","",IF($H68&lt;&gt;"","Access",IF(OR($G68="",$G68="None"),"","Dietary")))</f>
        <v/>
      </c>
      <c r="M68" s="8" t="n"/>
    </row>
    <row r="69">
      <c r="A69" s="8" t="n"/>
      <c r="B69" s="8" t="n"/>
      <c r="C69" s="8" t="n"/>
      <c r="D69" s="8" t="n"/>
      <c r="E69" s="6" t="n"/>
      <c r="F69" s="8" t="n"/>
      <c r="G69" s="8" t="n"/>
      <c r="H69" s="8" t="n"/>
      <c r="I69" s="18" t="n"/>
      <c r="J69" s="18" t="n"/>
      <c r="K69" s="19">
        <f>IF($A69="","",IF($I69="","",$I69-$J69))</f>
        <v/>
      </c>
      <c r="L69" s="14">
        <f>IF($A69="","",IF($H69&lt;&gt;"","Access",IF(OR($G69="",$G69="None"),"","Dietary")))</f>
        <v/>
      </c>
      <c r="M69" s="8" t="n"/>
    </row>
    <row r="70">
      <c r="A70" s="8" t="n"/>
      <c r="B70" s="8" t="n"/>
      <c r="C70" s="8" t="n"/>
      <c r="D70" s="8" t="n"/>
      <c r="E70" s="6" t="n"/>
      <c r="F70" s="8" t="n"/>
      <c r="G70" s="8" t="n"/>
      <c r="H70" s="8" t="n"/>
      <c r="I70" s="18" t="n"/>
      <c r="J70" s="18" t="n"/>
      <c r="K70" s="19">
        <f>IF($A70="","",IF($I70="","",$I70-$J70))</f>
        <v/>
      </c>
      <c r="L70" s="14">
        <f>IF($A70="","",IF($H70&lt;&gt;"","Access",IF(OR($G70="",$G70="None"),"","Dietary")))</f>
        <v/>
      </c>
      <c r="M70" s="8" t="n"/>
    </row>
    <row r="71">
      <c r="A71" s="8" t="n"/>
      <c r="B71" s="8" t="n"/>
      <c r="C71" s="8" t="n"/>
      <c r="D71" s="8" t="n"/>
      <c r="E71" s="6" t="n"/>
      <c r="F71" s="8" t="n"/>
      <c r="G71" s="8" t="n"/>
      <c r="H71" s="8" t="n"/>
      <c r="I71" s="18" t="n"/>
      <c r="J71" s="18" t="n"/>
      <c r="K71" s="19">
        <f>IF($A71="","",IF($I71="","",$I71-$J71))</f>
        <v/>
      </c>
      <c r="L71" s="14">
        <f>IF($A71="","",IF($H71&lt;&gt;"","Access",IF(OR($G71="",$G71="None"),"","Dietary")))</f>
        <v/>
      </c>
      <c r="M71" s="8" t="n"/>
    </row>
    <row r="72">
      <c r="A72" s="8" t="n"/>
      <c r="B72" s="8" t="n"/>
      <c r="C72" s="8" t="n"/>
      <c r="D72" s="8" t="n"/>
      <c r="E72" s="6" t="n"/>
      <c r="F72" s="8" t="n"/>
      <c r="G72" s="8" t="n"/>
      <c r="H72" s="8" t="n"/>
      <c r="I72" s="18" t="n"/>
      <c r="J72" s="18" t="n"/>
      <c r="K72" s="19">
        <f>IF($A72="","",IF($I72="","",$I72-$J72))</f>
        <v/>
      </c>
      <c r="L72" s="14">
        <f>IF($A72="","",IF($H72&lt;&gt;"","Access",IF(OR($G72="",$G72="None"),"","Dietary")))</f>
        <v/>
      </c>
      <c r="M72" s="8" t="n"/>
    </row>
    <row r="73">
      <c r="A73" s="8" t="n"/>
      <c r="B73" s="8" t="n"/>
      <c r="C73" s="8" t="n"/>
      <c r="D73" s="8" t="n"/>
      <c r="E73" s="6" t="n"/>
      <c r="F73" s="8" t="n"/>
      <c r="G73" s="8" t="n"/>
      <c r="H73" s="8" t="n"/>
      <c r="I73" s="18" t="n"/>
      <c r="J73" s="18" t="n"/>
      <c r="K73" s="19">
        <f>IF($A73="","",IF($I73="","",$I73-$J73))</f>
        <v/>
      </c>
      <c r="L73" s="14">
        <f>IF($A73="","",IF($H73&lt;&gt;"","Access",IF(OR($G73="",$G73="None"),"","Dietary")))</f>
        <v/>
      </c>
      <c r="M73" s="8" t="n"/>
    </row>
    <row r="74">
      <c r="A74" s="8" t="n"/>
      <c r="B74" s="8" t="n"/>
      <c r="C74" s="8" t="n"/>
      <c r="D74" s="8" t="n"/>
      <c r="E74" s="6" t="n"/>
      <c r="F74" s="8" t="n"/>
      <c r="G74" s="8" t="n"/>
      <c r="H74" s="8" t="n"/>
      <c r="I74" s="18" t="n"/>
      <c r="J74" s="18" t="n"/>
      <c r="K74" s="19">
        <f>IF($A74="","",IF($I74="","",$I74-$J74))</f>
        <v/>
      </c>
      <c r="L74" s="14">
        <f>IF($A74="","",IF($H74&lt;&gt;"","Access",IF(OR($G74="",$G74="None"),"","Dietary")))</f>
        <v/>
      </c>
      <c r="M74" s="8" t="n"/>
    </row>
    <row r="75">
      <c r="A75" s="8" t="n"/>
      <c r="B75" s="8" t="n"/>
      <c r="C75" s="8" t="n"/>
      <c r="D75" s="8" t="n"/>
      <c r="E75" s="6" t="n"/>
      <c r="F75" s="8" t="n"/>
      <c r="G75" s="8" t="n"/>
      <c r="H75" s="8" t="n"/>
      <c r="I75" s="18" t="n"/>
      <c r="J75" s="18" t="n"/>
      <c r="K75" s="19">
        <f>IF($A75="","",IF($I75="","",$I75-$J75))</f>
        <v/>
      </c>
      <c r="L75" s="14">
        <f>IF($A75="","",IF($H75&lt;&gt;"","Access",IF(OR($G75="",$G75="None"),"","Dietary")))</f>
        <v/>
      </c>
      <c r="M75" s="8" t="n"/>
    </row>
    <row r="76">
      <c r="A76" s="8" t="n"/>
      <c r="B76" s="8" t="n"/>
      <c r="C76" s="8" t="n"/>
      <c r="D76" s="8" t="n"/>
      <c r="E76" s="6" t="n"/>
      <c r="F76" s="8" t="n"/>
      <c r="G76" s="8" t="n"/>
      <c r="H76" s="8" t="n"/>
      <c r="I76" s="18" t="n"/>
      <c r="J76" s="18" t="n"/>
      <c r="K76" s="19">
        <f>IF($A76="","",IF($I76="","",$I76-$J76))</f>
        <v/>
      </c>
      <c r="L76" s="14">
        <f>IF($A76="","",IF($H76&lt;&gt;"","Access",IF(OR($G76="",$G76="None"),"","Dietary")))</f>
        <v/>
      </c>
      <c r="M76" s="8" t="n"/>
    </row>
    <row r="77">
      <c r="A77" s="8" t="n"/>
      <c r="B77" s="8" t="n"/>
      <c r="C77" s="8" t="n"/>
      <c r="D77" s="8" t="n"/>
      <c r="E77" s="6" t="n"/>
      <c r="F77" s="8" t="n"/>
      <c r="G77" s="8" t="n"/>
      <c r="H77" s="8" t="n"/>
      <c r="I77" s="18" t="n"/>
      <c r="J77" s="18" t="n"/>
      <c r="K77" s="19">
        <f>IF($A77="","",IF($I77="","",$I77-$J77))</f>
        <v/>
      </c>
      <c r="L77" s="14">
        <f>IF($A77="","",IF($H77&lt;&gt;"","Access",IF(OR($G77="",$G77="None"),"","Dietary")))</f>
        <v/>
      </c>
      <c r="M77" s="8" t="n"/>
    </row>
    <row r="78">
      <c r="A78" s="8" t="n"/>
      <c r="B78" s="8" t="n"/>
      <c r="C78" s="8" t="n"/>
      <c r="D78" s="8" t="n"/>
      <c r="E78" s="6" t="n"/>
      <c r="F78" s="8" t="n"/>
      <c r="G78" s="8" t="n"/>
      <c r="H78" s="8" t="n"/>
      <c r="I78" s="18" t="n"/>
      <c r="J78" s="18" t="n"/>
      <c r="K78" s="19">
        <f>IF($A78="","",IF($I78="","",$I78-$J78))</f>
        <v/>
      </c>
      <c r="L78" s="14">
        <f>IF($A78="","",IF($H78&lt;&gt;"","Access",IF(OR($G78="",$G78="None"),"","Dietary")))</f>
        <v/>
      </c>
      <c r="M78" s="8" t="n"/>
    </row>
    <row r="79">
      <c r="A79" s="8" t="n"/>
      <c r="B79" s="8" t="n"/>
      <c r="C79" s="8" t="n"/>
      <c r="D79" s="8" t="n"/>
      <c r="E79" s="6" t="n"/>
      <c r="F79" s="8" t="n"/>
      <c r="G79" s="8" t="n"/>
      <c r="H79" s="8" t="n"/>
      <c r="I79" s="18" t="n"/>
      <c r="J79" s="18" t="n"/>
      <c r="K79" s="19">
        <f>IF($A79="","",IF($I79="","",$I79-$J79))</f>
        <v/>
      </c>
      <c r="L79" s="14">
        <f>IF($A79="","",IF($H79&lt;&gt;"","Access",IF(OR($G79="",$G79="None"),"","Dietary")))</f>
        <v/>
      </c>
      <c r="M79" s="8" t="n"/>
    </row>
    <row r="80">
      <c r="A80" s="8" t="n"/>
      <c r="B80" s="8" t="n"/>
      <c r="C80" s="8" t="n"/>
      <c r="D80" s="8" t="n"/>
      <c r="E80" s="6" t="n"/>
      <c r="F80" s="8" t="n"/>
      <c r="G80" s="8" t="n"/>
      <c r="H80" s="8" t="n"/>
      <c r="I80" s="18" t="n"/>
      <c r="J80" s="18" t="n"/>
      <c r="K80" s="19">
        <f>IF($A80="","",IF($I80="","",$I80-$J80))</f>
        <v/>
      </c>
      <c r="L80" s="14">
        <f>IF($A80="","",IF($H80&lt;&gt;"","Access",IF(OR($G80="",$G80="None"),"","Dietary")))</f>
        <v/>
      </c>
      <c r="M80" s="8" t="n"/>
    </row>
    <row r="81">
      <c r="A81" s="8" t="n"/>
      <c r="B81" s="8" t="n"/>
      <c r="C81" s="8" t="n"/>
      <c r="D81" s="8" t="n"/>
      <c r="E81" s="6" t="n"/>
      <c r="F81" s="8" t="n"/>
      <c r="G81" s="8" t="n"/>
      <c r="H81" s="8" t="n"/>
      <c r="I81" s="18" t="n"/>
      <c r="J81" s="18" t="n"/>
      <c r="K81" s="19">
        <f>IF($A81="","",IF($I81="","",$I81-$J81))</f>
        <v/>
      </c>
      <c r="L81" s="14">
        <f>IF($A81="","",IF($H81&lt;&gt;"","Access",IF(OR($G81="",$G81="None"),"","Dietary")))</f>
        <v/>
      </c>
      <c r="M81" s="8" t="n"/>
    </row>
    <row r="82">
      <c r="A82" s="8" t="n"/>
      <c r="B82" s="8" t="n"/>
      <c r="C82" s="8" t="n"/>
      <c r="D82" s="8" t="n"/>
      <c r="E82" s="6" t="n"/>
      <c r="F82" s="8" t="n"/>
      <c r="G82" s="8" t="n"/>
      <c r="H82" s="8" t="n"/>
      <c r="I82" s="18" t="n"/>
      <c r="J82" s="18" t="n"/>
      <c r="K82" s="19">
        <f>IF($A82="","",IF($I82="","",$I82-$J82))</f>
        <v/>
      </c>
      <c r="L82" s="14">
        <f>IF($A82="","",IF($H82&lt;&gt;"","Access",IF(OR($G82="",$G82="None"),"","Dietary")))</f>
        <v/>
      </c>
      <c r="M82" s="8" t="n"/>
    </row>
    <row r="83">
      <c r="A83" s="8" t="n"/>
      <c r="B83" s="8" t="n"/>
      <c r="C83" s="8" t="n"/>
      <c r="D83" s="8" t="n"/>
      <c r="E83" s="6" t="n"/>
      <c r="F83" s="8" t="n"/>
      <c r="G83" s="8" t="n"/>
      <c r="H83" s="8" t="n"/>
      <c r="I83" s="18" t="n"/>
      <c r="J83" s="18" t="n"/>
      <c r="K83" s="19">
        <f>IF($A83="","",IF($I83="","",$I83-$J83))</f>
        <v/>
      </c>
      <c r="L83" s="14">
        <f>IF($A83="","",IF($H83&lt;&gt;"","Access",IF(OR($G83="",$G83="None"),"","Dietary")))</f>
        <v/>
      </c>
      <c r="M83" s="8" t="n"/>
    </row>
    <row r="84">
      <c r="A84" s="8" t="n"/>
      <c r="B84" s="8" t="n"/>
      <c r="C84" s="8" t="n"/>
      <c r="D84" s="8" t="n"/>
      <c r="E84" s="6" t="n"/>
      <c r="F84" s="8" t="n"/>
      <c r="G84" s="8" t="n"/>
      <c r="H84" s="8" t="n"/>
      <c r="I84" s="18" t="n"/>
      <c r="J84" s="18" t="n"/>
      <c r="K84" s="19">
        <f>IF($A84="","",IF($I84="","",$I84-$J84))</f>
        <v/>
      </c>
      <c r="L84" s="14">
        <f>IF($A84="","",IF($H84&lt;&gt;"","Access",IF(OR($G84="",$G84="None"),"","Dietary")))</f>
        <v/>
      </c>
      <c r="M84" s="8" t="n"/>
    </row>
    <row r="85">
      <c r="A85" s="8" t="n"/>
      <c r="B85" s="8" t="n"/>
      <c r="C85" s="8" t="n"/>
      <c r="D85" s="8" t="n"/>
      <c r="E85" s="6" t="n"/>
      <c r="F85" s="8" t="n"/>
      <c r="G85" s="8" t="n"/>
      <c r="H85" s="8" t="n"/>
      <c r="I85" s="18" t="n"/>
      <c r="J85" s="18" t="n"/>
      <c r="K85" s="19">
        <f>IF($A85="","",IF($I85="","",$I85-$J85))</f>
        <v/>
      </c>
      <c r="L85" s="14">
        <f>IF($A85="","",IF($H85&lt;&gt;"","Access",IF(OR($G85="",$G85="None"),"","Dietary")))</f>
        <v/>
      </c>
      <c r="M85" s="8" t="n"/>
    </row>
    <row r="86">
      <c r="A86" s="8" t="n"/>
      <c r="B86" s="8" t="n"/>
      <c r="C86" s="8" t="n"/>
      <c r="D86" s="8" t="n"/>
      <c r="E86" s="6" t="n"/>
      <c r="F86" s="8" t="n"/>
      <c r="G86" s="8" t="n"/>
      <c r="H86" s="8" t="n"/>
      <c r="I86" s="18" t="n"/>
      <c r="J86" s="18" t="n"/>
      <c r="K86" s="19">
        <f>IF($A86="","",IF($I86="","",$I86-$J86))</f>
        <v/>
      </c>
      <c r="L86" s="14">
        <f>IF($A86="","",IF($H86&lt;&gt;"","Access",IF(OR($G86="",$G86="None"),"","Dietary")))</f>
        <v/>
      </c>
      <c r="M86" s="8" t="n"/>
    </row>
    <row r="87">
      <c r="A87" s="8" t="n"/>
      <c r="B87" s="8" t="n"/>
      <c r="C87" s="8" t="n"/>
      <c r="D87" s="8" t="n"/>
      <c r="E87" s="6" t="n"/>
      <c r="F87" s="8" t="n"/>
      <c r="G87" s="8" t="n"/>
      <c r="H87" s="8" t="n"/>
      <c r="I87" s="18" t="n"/>
      <c r="J87" s="18" t="n"/>
      <c r="K87" s="19">
        <f>IF($A87="","",IF($I87="","",$I87-$J87))</f>
        <v/>
      </c>
      <c r="L87" s="14">
        <f>IF($A87="","",IF($H87&lt;&gt;"","Access",IF(OR($G87="",$G87="None"),"","Dietary")))</f>
        <v/>
      </c>
      <c r="M87" s="8" t="n"/>
    </row>
    <row r="88">
      <c r="A88" s="8" t="n"/>
      <c r="B88" s="8" t="n"/>
      <c r="C88" s="8" t="n"/>
      <c r="D88" s="8" t="n"/>
      <c r="E88" s="6" t="n"/>
      <c r="F88" s="8" t="n"/>
      <c r="G88" s="8" t="n"/>
      <c r="H88" s="8" t="n"/>
      <c r="I88" s="18" t="n"/>
      <c r="J88" s="18" t="n"/>
      <c r="K88" s="19">
        <f>IF($A88="","",IF($I88="","",$I88-$J88))</f>
        <v/>
      </c>
      <c r="L88" s="14">
        <f>IF($A88="","",IF($H88&lt;&gt;"","Access",IF(OR($G88="",$G88="None"),"","Dietary")))</f>
        <v/>
      </c>
      <c r="M88" s="8" t="n"/>
    </row>
    <row r="89">
      <c r="A89" s="8" t="n"/>
      <c r="B89" s="8" t="n"/>
      <c r="C89" s="8" t="n"/>
      <c r="D89" s="8" t="n"/>
      <c r="E89" s="6" t="n"/>
      <c r="F89" s="8" t="n"/>
      <c r="G89" s="8" t="n"/>
      <c r="H89" s="8" t="n"/>
      <c r="I89" s="18" t="n"/>
      <c r="J89" s="18" t="n"/>
      <c r="K89" s="19">
        <f>IF($A89="","",IF($I89="","",$I89-$J89))</f>
        <v/>
      </c>
      <c r="L89" s="14">
        <f>IF($A89="","",IF($H89&lt;&gt;"","Access",IF(OR($G89="",$G89="None"),"","Dietary")))</f>
        <v/>
      </c>
      <c r="M89" s="8" t="n"/>
    </row>
    <row r="90">
      <c r="A90" s="8" t="n"/>
      <c r="B90" s="8" t="n"/>
      <c r="C90" s="8" t="n"/>
      <c r="D90" s="8" t="n"/>
      <c r="E90" s="6" t="n"/>
      <c r="F90" s="8" t="n"/>
      <c r="G90" s="8" t="n"/>
      <c r="H90" s="8" t="n"/>
      <c r="I90" s="18" t="n"/>
      <c r="J90" s="18" t="n"/>
      <c r="K90" s="19">
        <f>IF($A90="","",IF($I90="","",$I90-$J90))</f>
        <v/>
      </c>
      <c r="L90" s="14">
        <f>IF($A90="","",IF($H90&lt;&gt;"","Access",IF(OR($G90="",$G90="None"),"","Dietary")))</f>
        <v/>
      </c>
      <c r="M90" s="8" t="n"/>
    </row>
    <row r="91">
      <c r="A91" s="8" t="n"/>
      <c r="B91" s="8" t="n"/>
      <c r="C91" s="8" t="n"/>
      <c r="D91" s="8" t="n"/>
      <c r="E91" s="6" t="n"/>
      <c r="F91" s="8" t="n"/>
      <c r="G91" s="8" t="n"/>
      <c r="H91" s="8" t="n"/>
      <c r="I91" s="18" t="n"/>
      <c r="J91" s="18" t="n"/>
      <c r="K91" s="19">
        <f>IF($A91="","",IF($I91="","",$I91-$J91))</f>
        <v/>
      </c>
      <c r="L91" s="14">
        <f>IF($A91="","",IF($H91&lt;&gt;"","Access",IF(OR($G91="",$G91="None"),"","Dietary")))</f>
        <v/>
      </c>
      <c r="M91" s="8" t="n"/>
    </row>
    <row r="92">
      <c r="A92" s="8" t="n"/>
      <c r="B92" s="8" t="n"/>
      <c r="C92" s="8" t="n"/>
      <c r="D92" s="8" t="n"/>
      <c r="E92" s="6" t="n"/>
      <c r="F92" s="8" t="n"/>
      <c r="G92" s="8" t="n"/>
      <c r="H92" s="8" t="n"/>
      <c r="I92" s="18" t="n"/>
      <c r="J92" s="18" t="n"/>
      <c r="K92" s="19">
        <f>IF($A92="","",IF($I92="","",$I92-$J92))</f>
        <v/>
      </c>
      <c r="L92" s="14">
        <f>IF($A92="","",IF($H92&lt;&gt;"","Access",IF(OR($G92="",$G92="None"),"","Dietary")))</f>
        <v/>
      </c>
      <c r="M92" s="8" t="n"/>
    </row>
    <row r="93">
      <c r="A93" s="8" t="n"/>
      <c r="B93" s="8" t="n"/>
      <c r="C93" s="8" t="n"/>
      <c r="D93" s="8" t="n"/>
      <c r="E93" s="6" t="n"/>
      <c r="F93" s="8" t="n"/>
      <c r="G93" s="8" t="n"/>
      <c r="H93" s="8" t="n"/>
      <c r="I93" s="18" t="n"/>
      <c r="J93" s="18" t="n"/>
      <c r="K93" s="19">
        <f>IF($A93="","",IF($I93="","",$I93-$J93))</f>
        <v/>
      </c>
      <c r="L93" s="14">
        <f>IF($A93="","",IF($H93&lt;&gt;"","Access",IF(OR($G93="",$G93="None"),"","Dietary")))</f>
        <v/>
      </c>
      <c r="M93" s="8" t="n"/>
    </row>
    <row r="94">
      <c r="A94" s="8" t="n"/>
      <c r="B94" s="8" t="n"/>
      <c r="C94" s="8" t="n"/>
      <c r="D94" s="8" t="n"/>
      <c r="E94" s="6" t="n"/>
      <c r="F94" s="8" t="n"/>
      <c r="G94" s="8" t="n"/>
      <c r="H94" s="8" t="n"/>
      <c r="I94" s="18" t="n"/>
      <c r="J94" s="18" t="n"/>
      <c r="K94" s="19">
        <f>IF($A94="","",IF($I94="","",$I94-$J94))</f>
        <v/>
      </c>
      <c r="L94" s="14">
        <f>IF($A94="","",IF($H94&lt;&gt;"","Access",IF(OR($G94="",$G94="None"),"","Dietary")))</f>
        <v/>
      </c>
      <c r="M94" s="8" t="n"/>
    </row>
    <row r="95">
      <c r="A95" s="8" t="n"/>
      <c r="B95" s="8" t="n"/>
      <c r="C95" s="8" t="n"/>
      <c r="D95" s="8" t="n"/>
      <c r="E95" s="6" t="n"/>
      <c r="F95" s="8" t="n"/>
      <c r="G95" s="8" t="n"/>
      <c r="H95" s="8" t="n"/>
      <c r="I95" s="18" t="n"/>
      <c r="J95" s="18" t="n"/>
      <c r="K95" s="19">
        <f>IF($A95="","",IF($I95="","",$I95-$J95))</f>
        <v/>
      </c>
      <c r="L95" s="14">
        <f>IF($A95="","",IF($H95&lt;&gt;"","Access",IF(OR($G95="",$G95="None"),"","Dietary")))</f>
        <v/>
      </c>
      <c r="M95" s="8" t="n"/>
    </row>
    <row r="96">
      <c r="A96" s="8" t="n"/>
      <c r="B96" s="8" t="n"/>
      <c r="C96" s="8" t="n"/>
      <c r="D96" s="8" t="n"/>
      <c r="E96" s="6" t="n"/>
      <c r="F96" s="8" t="n"/>
      <c r="G96" s="8" t="n"/>
      <c r="H96" s="8" t="n"/>
      <c r="I96" s="18" t="n"/>
      <c r="J96" s="18" t="n"/>
      <c r="K96" s="19">
        <f>IF($A96="","",IF($I96="","",$I96-$J96))</f>
        <v/>
      </c>
      <c r="L96" s="14">
        <f>IF($A96="","",IF($H96&lt;&gt;"","Access",IF(OR($G96="",$G96="None"),"","Dietary")))</f>
        <v/>
      </c>
      <c r="M96" s="8" t="n"/>
    </row>
    <row r="97">
      <c r="A97" s="8" t="n"/>
      <c r="B97" s="8" t="n"/>
      <c r="C97" s="8" t="n"/>
      <c r="D97" s="8" t="n"/>
      <c r="E97" s="6" t="n"/>
      <c r="F97" s="8" t="n"/>
      <c r="G97" s="8" t="n"/>
      <c r="H97" s="8" t="n"/>
      <c r="I97" s="18" t="n"/>
      <c r="J97" s="18" t="n"/>
      <c r="K97" s="19">
        <f>IF($A97="","",IF($I97="","",$I97-$J97))</f>
        <v/>
      </c>
      <c r="L97" s="14">
        <f>IF($A97="","",IF($H97&lt;&gt;"","Access",IF(OR($G97="",$G97="None"),"","Dietary")))</f>
        <v/>
      </c>
      <c r="M97" s="8" t="n"/>
    </row>
    <row r="98">
      <c r="A98" s="8" t="n"/>
      <c r="B98" s="8" t="n"/>
      <c r="C98" s="8" t="n"/>
      <c r="D98" s="8" t="n"/>
      <c r="E98" s="6" t="n"/>
      <c r="F98" s="8" t="n"/>
      <c r="G98" s="8" t="n"/>
      <c r="H98" s="8" t="n"/>
      <c r="I98" s="18" t="n"/>
      <c r="J98" s="18" t="n"/>
      <c r="K98" s="19">
        <f>IF($A98="","",IF($I98="","",$I98-$J98))</f>
        <v/>
      </c>
      <c r="L98" s="14">
        <f>IF($A98="","",IF($H98&lt;&gt;"","Access",IF(OR($G98="",$G98="None"),"","Dietary")))</f>
        <v/>
      </c>
      <c r="M98" s="8" t="n"/>
    </row>
    <row r="99">
      <c r="A99" s="8" t="n"/>
      <c r="B99" s="8" t="n"/>
      <c r="C99" s="8" t="n"/>
      <c r="D99" s="8" t="n"/>
      <c r="E99" s="6" t="n"/>
      <c r="F99" s="8" t="n"/>
      <c r="G99" s="8" t="n"/>
      <c r="H99" s="8" t="n"/>
      <c r="I99" s="18" t="n"/>
      <c r="J99" s="18" t="n"/>
      <c r="K99" s="19">
        <f>IF($A99="","",IF($I99="","",$I99-$J99))</f>
        <v/>
      </c>
      <c r="L99" s="14">
        <f>IF($A99="","",IF($H99&lt;&gt;"","Access",IF(OR($G99="",$G99="None"),"","Dietary")))</f>
        <v/>
      </c>
      <c r="M99" s="8" t="n"/>
    </row>
    <row r="100">
      <c r="A100" s="8" t="n"/>
      <c r="B100" s="8" t="n"/>
      <c r="C100" s="8" t="n"/>
      <c r="D100" s="8" t="n"/>
      <c r="E100" s="6" t="n"/>
      <c r="F100" s="8" t="n"/>
      <c r="G100" s="8" t="n"/>
      <c r="H100" s="8" t="n"/>
      <c r="I100" s="18" t="n"/>
      <c r="J100" s="18" t="n"/>
      <c r="K100" s="19">
        <f>IF($A100="","",IF($I100="","",$I100-$J100))</f>
        <v/>
      </c>
      <c r="L100" s="14">
        <f>IF($A100="","",IF($H100&lt;&gt;"","Access",IF(OR($G100="",$G100="None"),"","Dietary")))</f>
        <v/>
      </c>
      <c r="M100" s="8" t="n"/>
    </row>
    <row r="101">
      <c r="A101" s="8" t="n"/>
      <c r="B101" s="8" t="n"/>
      <c r="C101" s="8" t="n"/>
      <c r="D101" s="8" t="n"/>
      <c r="E101" s="6" t="n"/>
      <c r="F101" s="8" t="n"/>
      <c r="G101" s="8" t="n"/>
      <c r="H101" s="8" t="n"/>
      <c r="I101" s="18" t="n"/>
      <c r="J101" s="18" t="n"/>
      <c r="K101" s="19">
        <f>IF($A101="","",IF($I101="","",$I101-$J101))</f>
        <v/>
      </c>
      <c r="L101" s="14">
        <f>IF($A101="","",IF($H101&lt;&gt;"","Access",IF(OR($G101="",$G101="None"),"","Dietary")))</f>
        <v/>
      </c>
      <c r="M101" s="8" t="n"/>
    </row>
    <row r="102">
      <c r="A102" s="8" t="n"/>
      <c r="B102" s="8" t="n"/>
      <c r="C102" s="8" t="n"/>
      <c r="D102" s="8" t="n"/>
      <c r="E102" s="6" t="n"/>
      <c r="F102" s="8" t="n"/>
      <c r="G102" s="8" t="n"/>
      <c r="H102" s="8" t="n"/>
      <c r="I102" s="18" t="n"/>
      <c r="J102" s="18" t="n"/>
      <c r="K102" s="19">
        <f>IF($A102="","",IF($I102="","",$I102-$J102))</f>
        <v/>
      </c>
      <c r="L102" s="14">
        <f>IF($A102="","",IF($H102&lt;&gt;"","Access",IF(OR($G102="",$G102="None"),"","Dietary")))</f>
        <v/>
      </c>
      <c r="M102" s="8" t="n"/>
    </row>
    <row r="103">
      <c r="A103" s="8" t="n"/>
      <c r="B103" s="8" t="n"/>
      <c r="C103" s="8" t="n"/>
      <c r="D103" s="8" t="n"/>
      <c r="E103" s="6" t="n"/>
      <c r="F103" s="8" t="n"/>
      <c r="G103" s="8" t="n"/>
      <c r="H103" s="8" t="n"/>
      <c r="I103" s="18" t="n"/>
      <c r="J103" s="18" t="n"/>
      <c r="K103" s="19">
        <f>IF($A103="","",IF($I103="","",$I103-$J103))</f>
        <v/>
      </c>
      <c r="L103" s="14">
        <f>IF($A103="","",IF($H103&lt;&gt;"","Access",IF(OR($G103="",$G103="None"),"","Dietary")))</f>
        <v/>
      </c>
      <c r="M103" s="8" t="n"/>
    </row>
    <row r="104">
      <c r="A104" s="8" t="n"/>
      <c r="B104" s="8" t="n"/>
      <c r="C104" s="8" t="n"/>
      <c r="D104" s="8" t="n"/>
      <c r="E104" s="6" t="n"/>
      <c r="F104" s="8" t="n"/>
      <c r="G104" s="8" t="n"/>
      <c r="H104" s="8" t="n"/>
      <c r="I104" s="18" t="n"/>
      <c r="J104" s="18" t="n"/>
      <c r="K104" s="19">
        <f>IF($A104="","",IF($I104="","",$I104-$J104))</f>
        <v/>
      </c>
      <c r="L104" s="14">
        <f>IF($A104="","",IF($H104&lt;&gt;"","Access",IF(OR($G104="",$G104="None"),"","Dietary")))</f>
        <v/>
      </c>
      <c r="M104" s="8" t="n"/>
    </row>
    <row r="105">
      <c r="A105" s="8" t="n"/>
      <c r="B105" s="8" t="n"/>
      <c r="C105" s="8" t="n"/>
      <c r="D105" s="8" t="n"/>
      <c r="E105" s="6" t="n"/>
      <c r="F105" s="8" t="n"/>
      <c r="G105" s="8" t="n"/>
      <c r="H105" s="8" t="n"/>
      <c r="I105" s="18" t="n"/>
      <c r="J105" s="18" t="n"/>
      <c r="K105" s="19">
        <f>IF($A105="","",IF($I105="","",$I105-$J105))</f>
        <v/>
      </c>
      <c r="L105" s="14">
        <f>IF($A105="","",IF($H105&lt;&gt;"","Access",IF(OR($G105="",$G105="None"),"","Dietary")))</f>
        <v/>
      </c>
      <c r="M105" s="8" t="n"/>
    </row>
    <row r="106">
      <c r="A106" s="8" t="n"/>
      <c r="B106" s="8" t="n"/>
      <c r="C106" s="8" t="n"/>
      <c r="D106" s="8" t="n"/>
      <c r="E106" s="6" t="n"/>
      <c r="F106" s="8" t="n"/>
      <c r="G106" s="8" t="n"/>
      <c r="H106" s="8" t="n"/>
      <c r="I106" s="18" t="n"/>
      <c r="J106" s="18" t="n"/>
      <c r="K106" s="19">
        <f>IF($A106="","",IF($I106="","",$I106-$J106))</f>
        <v/>
      </c>
      <c r="L106" s="14">
        <f>IF($A106="","",IF($H106&lt;&gt;"","Access",IF(OR($G106="",$G106="None"),"","Dietary")))</f>
        <v/>
      </c>
      <c r="M106" s="8" t="n"/>
    </row>
    <row r="107">
      <c r="A107" s="8" t="n"/>
      <c r="B107" s="8" t="n"/>
      <c r="C107" s="8" t="n"/>
      <c r="D107" s="8" t="n"/>
      <c r="E107" s="6" t="n"/>
      <c r="F107" s="8" t="n"/>
      <c r="G107" s="8" t="n"/>
      <c r="H107" s="8" t="n"/>
      <c r="I107" s="18" t="n"/>
      <c r="J107" s="18" t="n"/>
      <c r="K107" s="19">
        <f>IF($A107="","",IF($I107="","",$I107-$J107))</f>
        <v/>
      </c>
      <c r="L107" s="14">
        <f>IF($A107="","",IF($H107&lt;&gt;"","Access",IF(OR($G107="",$G107="None"),"","Dietary")))</f>
        <v/>
      </c>
      <c r="M107" s="8" t="n"/>
    </row>
    <row r="108">
      <c r="A108" s="8" t="n"/>
      <c r="B108" s="8" t="n"/>
      <c r="C108" s="8" t="n"/>
      <c r="D108" s="8" t="n"/>
      <c r="E108" s="6" t="n"/>
      <c r="F108" s="8" t="n"/>
      <c r="G108" s="8" t="n"/>
      <c r="H108" s="8" t="n"/>
      <c r="I108" s="18" t="n"/>
      <c r="J108" s="18" t="n"/>
      <c r="K108" s="19">
        <f>IF($A108="","",IF($I108="","",$I108-$J108))</f>
        <v/>
      </c>
      <c r="L108" s="14">
        <f>IF($A108="","",IF($H108&lt;&gt;"","Access",IF(OR($G108="",$G108="None"),"","Dietary")))</f>
        <v/>
      </c>
      <c r="M108" s="8" t="n"/>
    </row>
    <row r="109">
      <c r="A109" s="8" t="n"/>
      <c r="B109" s="8" t="n"/>
      <c r="C109" s="8" t="n"/>
      <c r="D109" s="8" t="n"/>
      <c r="E109" s="6" t="n"/>
      <c r="F109" s="8" t="n"/>
      <c r="G109" s="8" t="n"/>
      <c r="H109" s="8" t="n"/>
      <c r="I109" s="18" t="n"/>
      <c r="J109" s="18" t="n"/>
      <c r="K109" s="19">
        <f>IF($A109="","",IF($I109="","",$I109-$J109))</f>
        <v/>
      </c>
      <c r="L109" s="14">
        <f>IF($A109="","",IF($H109&lt;&gt;"","Access",IF(OR($G109="",$G109="None"),"","Dietary")))</f>
        <v/>
      </c>
      <c r="M109" s="8" t="n"/>
    </row>
    <row r="110">
      <c r="A110" s="8" t="n"/>
      <c r="B110" s="8" t="n"/>
      <c r="C110" s="8" t="n"/>
      <c r="D110" s="8" t="n"/>
      <c r="E110" s="6" t="n"/>
      <c r="F110" s="8" t="n"/>
      <c r="G110" s="8" t="n"/>
      <c r="H110" s="8" t="n"/>
      <c r="I110" s="18" t="n"/>
      <c r="J110" s="18" t="n"/>
      <c r="K110" s="19">
        <f>IF($A110="","",IF($I110="","",$I110-$J110))</f>
        <v/>
      </c>
      <c r="L110" s="14">
        <f>IF($A110="","",IF($H110&lt;&gt;"","Access",IF(OR($G110="",$G110="None"),"","Dietary")))</f>
        <v/>
      </c>
      <c r="M110" s="8" t="n"/>
    </row>
    <row r="111">
      <c r="A111" s="8" t="n"/>
      <c r="B111" s="8" t="n"/>
      <c r="C111" s="8" t="n"/>
      <c r="D111" s="8" t="n"/>
      <c r="E111" s="6" t="n"/>
      <c r="F111" s="8" t="n"/>
      <c r="G111" s="8" t="n"/>
      <c r="H111" s="8" t="n"/>
      <c r="I111" s="18" t="n"/>
      <c r="J111" s="18" t="n"/>
      <c r="K111" s="19">
        <f>IF($A111="","",IF($I111="","",$I111-$J111))</f>
        <v/>
      </c>
      <c r="L111" s="14">
        <f>IF($A111="","",IF($H111&lt;&gt;"","Access",IF(OR($G111="",$G111="None"),"","Dietary")))</f>
        <v/>
      </c>
      <c r="M111" s="8" t="n"/>
    </row>
    <row r="112">
      <c r="A112" s="8" t="n"/>
      <c r="B112" s="8" t="n"/>
      <c r="C112" s="8" t="n"/>
      <c r="D112" s="8" t="n"/>
      <c r="E112" s="6" t="n"/>
      <c r="F112" s="8" t="n"/>
      <c r="G112" s="8" t="n"/>
      <c r="H112" s="8" t="n"/>
      <c r="I112" s="18" t="n"/>
      <c r="J112" s="18" t="n"/>
      <c r="K112" s="19">
        <f>IF($A112="","",IF($I112="","",$I112-$J112))</f>
        <v/>
      </c>
      <c r="L112" s="14">
        <f>IF($A112="","",IF($H112&lt;&gt;"","Access",IF(OR($G112="",$G112="None"),"","Dietary")))</f>
        <v/>
      </c>
      <c r="M112" s="8" t="n"/>
    </row>
    <row r="113">
      <c r="A113" s="8" t="n"/>
      <c r="B113" s="8" t="n"/>
      <c r="C113" s="8" t="n"/>
      <c r="D113" s="8" t="n"/>
      <c r="E113" s="6" t="n"/>
      <c r="F113" s="8" t="n"/>
      <c r="G113" s="8" t="n"/>
      <c r="H113" s="8" t="n"/>
      <c r="I113" s="18" t="n"/>
      <c r="J113" s="18" t="n"/>
      <c r="K113" s="19">
        <f>IF($A113="","",IF($I113="","",$I113-$J113))</f>
        <v/>
      </c>
      <c r="L113" s="14">
        <f>IF($A113="","",IF($H113&lt;&gt;"","Access",IF(OR($G113="",$G113="None"),"","Dietary")))</f>
        <v/>
      </c>
      <c r="M113" s="8" t="n"/>
    </row>
    <row r="114">
      <c r="A114" s="8" t="n"/>
      <c r="B114" s="8" t="n"/>
      <c r="C114" s="8" t="n"/>
      <c r="D114" s="8" t="n"/>
      <c r="E114" s="6" t="n"/>
      <c r="F114" s="8" t="n"/>
      <c r="G114" s="8" t="n"/>
      <c r="H114" s="8" t="n"/>
      <c r="I114" s="18" t="n"/>
      <c r="J114" s="18" t="n"/>
      <c r="K114" s="19">
        <f>IF($A114="","",IF($I114="","",$I114-$J114))</f>
        <v/>
      </c>
      <c r="L114" s="14">
        <f>IF($A114="","",IF($H114&lt;&gt;"","Access",IF(OR($G114="",$G114="None"),"","Dietary")))</f>
        <v/>
      </c>
      <c r="M114" s="8" t="n"/>
    </row>
    <row r="115">
      <c r="A115" s="8" t="n"/>
      <c r="B115" s="8" t="n"/>
      <c r="C115" s="8" t="n"/>
      <c r="D115" s="8" t="n"/>
      <c r="E115" s="6" t="n"/>
      <c r="F115" s="8" t="n"/>
      <c r="G115" s="8" t="n"/>
      <c r="H115" s="8" t="n"/>
      <c r="I115" s="18" t="n"/>
      <c r="J115" s="18" t="n"/>
      <c r="K115" s="19">
        <f>IF($A115="","",IF($I115="","",$I115-$J115))</f>
        <v/>
      </c>
      <c r="L115" s="14">
        <f>IF($A115="","",IF($H115&lt;&gt;"","Access",IF(OR($G115="",$G115="None"),"","Dietary")))</f>
        <v/>
      </c>
      <c r="M115" s="8" t="n"/>
    </row>
    <row r="116">
      <c r="A116" s="8" t="n"/>
      <c r="B116" s="8" t="n"/>
      <c r="C116" s="8" t="n"/>
      <c r="D116" s="8" t="n"/>
      <c r="E116" s="6" t="n"/>
      <c r="F116" s="8" t="n"/>
      <c r="G116" s="8" t="n"/>
      <c r="H116" s="8" t="n"/>
      <c r="I116" s="18" t="n"/>
      <c r="J116" s="18" t="n"/>
      <c r="K116" s="19">
        <f>IF($A116="","",IF($I116="","",$I116-$J116))</f>
        <v/>
      </c>
      <c r="L116" s="14">
        <f>IF($A116="","",IF($H116&lt;&gt;"","Access",IF(OR($G116="",$G116="None"),"","Dietary")))</f>
        <v/>
      </c>
      <c r="M116" s="8" t="n"/>
    </row>
    <row r="117">
      <c r="A117" s="8" t="n"/>
      <c r="B117" s="8" t="n"/>
      <c r="C117" s="8" t="n"/>
      <c r="D117" s="8" t="n"/>
      <c r="E117" s="6" t="n"/>
      <c r="F117" s="8" t="n"/>
      <c r="G117" s="8" t="n"/>
      <c r="H117" s="8" t="n"/>
      <c r="I117" s="18" t="n"/>
      <c r="J117" s="18" t="n"/>
      <c r="K117" s="19">
        <f>IF($A117="","",IF($I117="","",$I117-$J117))</f>
        <v/>
      </c>
      <c r="L117" s="14">
        <f>IF($A117="","",IF($H117&lt;&gt;"","Access",IF(OR($G117="",$G117="None"),"","Dietary")))</f>
        <v/>
      </c>
      <c r="M117" s="8" t="n"/>
    </row>
    <row r="118">
      <c r="A118" s="8" t="n"/>
      <c r="B118" s="8" t="n"/>
      <c r="C118" s="8" t="n"/>
      <c r="D118" s="8" t="n"/>
      <c r="E118" s="6" t="n"/>
      <c r="F118" s="8" t="n"/>
      <c r="G118" s="8" t="n"/>
      <c r="H118" s="8" t="n"/>
      <c r="I118" s="18" t="n"/>
      <c r="J118" s="18" t="n"/>
      <c r="K118" s="19">
        <f>IF($A118="","",IF($I118="","",$I118-$J118))</f>
        <v/>
      </c>
      <c r="L118" s="14">
        <f>IF($A118="","",IF($H118&lt;&gt;"","Access",IF(OR($G118="",$G118="None"),"","Dietary")))</f>
        <v/>
      </c>
      <c r="M118" s="8" t="n"/>
    </row>
    <row r="119">
      <c r="A119" s="8" t="n"/>
      <c r="B119" s="8" t="n"/>
      <c r="C119" s="8" t="n"/>
      <c r="D119" s="8" t="n"/>
      <c r="E119" s="6" t="n"/>
      <c r="F119" s="8" t="n"/>
      <c r="G119" s="8" t="n"/>
      <c r="H119" s="8" t="n"/>
      <c r="I119" s="18" t="n"/>
      <c r="J119" s="18" t="n"/>
      <c r="K119" s="19">
        <f>IF($A119="","",IF($I119="","",$I119-$J119))</f>
        <v/>
      </c>
      <c r="L119" s="14">
        <f>IF($A119="","",IF($H119&lt;&gt;"","Access",IF(OR($G119="",$G119="None"),"","Dietary")))</f>
        <v/>
      </c>
      <c r="M119" s="8" t="n"/>
    </row>
    <row r="120">
      <c r="A120" s="8" t="n"/>
      <c r="B120" s="8" t="n"/>
      <c r="C120" s="8" t="n"/>
      <c r="D120" s="8" t="n"/>
      <c r="E120" s="6" t="n"/>
      <c r="F120" s="8" t="n"/>
      <c r="G120" s="8" t="n"/>
      <c r="H120" s="8" t="n"/>
      <c r="I120" s="18" t="n"/>
      <c r="J120" s="18" t="n"/>
      <c r="K120" s="19">
        <f>IF($A120="","",IF($I120="","",$I120-$J120))</f>
        <v/>
      </c>
      <c r="L120" s="14">
        <f>IF($A120="","",IF($H120&lt;&gt;"","Access",IF(OR($G120="",$G120="None"),"","Dietary")))</f>
        <v/>
      </c>
      <c r="M120" s="8" t="n"/>
    </row>
    <row r="121">
      <c r="A121" s="8" t="n"/>
      <c r="B121" s="8" t="n"/>
      <c r="C121" s="8" t="n"/>
      <c r="D121" s="8" t="n"/>
      <c r="E121" s="6" t="n"/>
      <c r="F121" s="8" t="n"/>
      <c r="G121" s="8" t="n"/>
      <c r="H121" s="8" t="n"/>
      <c r="I121" s="18" t="n"/>
      <c r="J121" s="18" t="n"/>
      <c r="K121" s="19">
        <f>IF($A121="","",IF($I121="","",$I121-$J121))</f>
        <v/>
      </c>
      <c r="L121" s="14">
        <f>IF($A121="","",IF($H121&lt;&gt;"","Access",IF(OR($G121="",$G121="None"),"","Dietary")))</f>
        <v/>
      </c>
      <c r="M121" s="8" t="n"/>
    </row>
    <row r="122">
      <c r="A122" s="8" t="n"/>
      <c r="B122" s="8" t="n"/>
      <c r="C122" s="8" t="n"/>
      <c r="D122" s="8" t="n"/>
      <c r="E122" s="6" t="n"/>
      <c r="F122" s="8" t="n"/>
      <c r="G122" s="8" t="n"/>
      <c r="H122" s="8" t="n"/>
      <c r="I122" s="18" t="n"/>
      <c r="J122" s="18" t="n"/>
      <c r="K122" s="19">
        <f>IF($A122="","",IF($I122="","",$I122-$J122))</f>
        <v/>
      </c>
      <c r="L122" s="14">
        <f>IF($A122="","",IF($H122&lt;&gt;"","Access",IF(OR($G122="",$G122="None"),"","Dietary")))</f>
        <v/>
      </c>
      <c r="M122" s="8" t="n"/>
    </row>
    <row r="123">
      <c r="A123" s="8" t="n"/>
      <c r="B123" s="8" t="n"/>
      <c r="C123" s="8" t="n"/>
      <c r="D123" s="8" t="n"/>
      <c r="E123" s="6" t="n"/>
      <c r="F123" s="8" t="n"/>
      <c r="G123" s="8" t="n"/>
      <c r="H123" s="8" t="n"/>
      <c r="I123" s="18" t="n"/>
      <c r="J123" s="18" t="n"/>
      <c r="K123" s="19">
        <f>IF($A123="","",IF($I123="","",$I123-$J123))</f>
        <v/>
      </c>
      <c r="L123" s="14">
        <f>IF($A123="","",IF($H123&lt;&gt;"","Access",IF(OR($G123="",$G123="None"),"","Dietary")))</f>
        <v/>
      </c>
      <c r="M123" s="8" t="n"/>
    </row>
    <row r="124">
      <c r="A124" s="8" t="n"/>
      <c r="B124" s="8" t="n"/>
      <c r="C124" s="8" t="n"/>
      <c r="D124" s="8" t="n"/>
      <c r="E124" s="6" t="n"/>
      <c r="F124" s="8" t="n"/>
      <c r="G124" s="8" t="n"/>
      <c r="H124" s="8" t="n"/>
      <c r="I124" s="18" t="n"/>
      <c r="J124" s="18" t="n"/>
      <c r="K124" s="19">
        <f>IF($A124="","",IF($I124="","",$I124-$J124))</f>
        <v/>
      </c>
      <c r="L124" s="14">
        <f>IF($A124="","",IF($H124&lt;&gt;"","Access",IF(OR($G124="",$G124="None"),"","Dietary")))</f>
        <v/>
      </c>
      <c r="M124" s="8" t="n"/>
    </row>
    <row r="125">
      <c r="A125" s="8" t="n"/>
      <c r="B125" s="8" t="n"/>
      <c r="C125" s="8" t="n"/>
      <c r="D125" s="8" t="n"/>
      <c r="E125" s="6" t="n"/>
      <c r="F125" s="8" t="n"/>
      <c r="G125" s="8" t="n"/>
      <c r="H125" s="8" t="n"/>
      <c r="I125" s="18" t="n"/>
      <c r="J125" s="18" t="n"/>
      <c r="K125" s="19">
        <f>IF($A125="","",IF($I125="","",$I125-$J125))</f>
        <v/>
      </c>
      <c r="L125" s="14">
        <f>IF($A125="","",IF($H125&lt;&gt;"","Access",IF(OR($G125="",$G125="None"),"","Dietary")))</f>
        <v/>
      </c>
      <c r="M125" s="8" t="n"/>
    </row>
    <row r="126">
      <c r="A126" s="8" t="n"/>
      <c r="B126" s="8" t="n"/>
      <c r="C126" s="8" t="n"/>
      <c r="D126" s="8" t="n"/>
      <c r="E126" s="6" t="n"/>
      <c r="F126" s="8" t="n"/>
      <c r="G126" s="8" t="n"/>
      <c r="H126" s="8" t="n"/>
      <c r="I126" s="18" t="n"/>
      <c r="J126" s="18" t="n"/>
      <c r="K126" s="19">
        <f>IF($A126="","",IF($I126="","",$I126-$J126))</f>
        <v/>
      </c>
      <c r="L126" s="14">
        <f>IF($A126="","",IF($H126&lt;&gt;"","Access",IF(OR($G126="",$G126="None"),"","Dietary")))</f>
        <v/>
      </c>
      <c r="M126" s="8" t="n"/>
    </row>
    <row r="127">
      <c r="A127" s="8" t="n"/>
      <c r="B127" s="8" t="n"/>
      <c r="C127" s="8" t="n"/>
      <c r="D127" s="8" t="n"/>
      <c r="E127" s="6" t="n"/>
      <c r="F127" s="8" t="n"/>
      <c r="G127" s="8" t="n"/>
      <c r="H127" s="8" t="n"/>
      <c r="I127" s="18" t="n"/>
      <c r="J127" s="18" t="n"/>
      <c r="K127" s="19">
        <f>IF($A127="","",IF($I127="","",$I127-$J127))</f>
        <v/>
      </c>
      <c r="L127" s="14">
        <f>IF($A127="","",IF($H127&lt;&gt;"","Access",IF(OR($G127="",$G127="None"),"","Dietary")))</f>
        <v/>
      </c>
      <c r="M127" s="8" t="n"/>
    </row>
    <row r="128">
      <c r="A128" s="8" t="n"/>
      <c r="B128" s="8" t="n"/>
      <c r="C128" s="8" t="n"/>
      <c r="D128" s="8" t="n"/>
      <c r="E128" s="6" t="n"/>
      <c r="F128" s="8" t="n"/>
      <c r="G128" s="8" t="n"/>
      <c r="H128" s="8" t="n"/>
      <c r="I128" s="18" t="n"/>
      <c r="J128" s="18" t="n"/>
      <c r="K128" s="19">
        <f>IF($A128="","",IF($I128="","",$I128-$J128))</f>
        <v/>
      </c>
      <c r="L128" s="14">
        <f>IF($A128="","",IF($H128&lt;&gt;"","Access",IF(OR($G128="",$G128="None"),"","Dietary")))</f>
        <v/>
      </c>
      <c r="M128" s="8" t="n"/>
    </row>
    <row r="129">
      <c r="A129" s="8" t="n"/>
      <c r="B129" s="8" t="n"/>
      <c r="C129" s="8" t="n"/>
      <c r="D129" s="8" t="n"/>
      <c r="E129" s="6" t="n"/>
      <c r="F129" s="8" t="n"/>
      <c r="G129" s="8" t="n"/>
      <c r="H129" s="8" t="n"/>
      <c r="I129" s="18" t="n"/>
      <c r="J129" s="18" t="n"/>
      <c r="K129" s="19">
        <f>IF($A129="","",IF($I129="","",$I129-$J129))</f>
        <v/>
      </c>
      <c r="L129" s="14">
        <f>IF($A129="","",IF($H129&lt;&gt;"","Access",IF(OR($G129="",$G129="None"),"","Dietary")))</f>
        <v/>
      </c>
      <c r="M129" s="8" t="n"/>
    </row>
    <row r="130">
      <c r="A130" s="8" t="n"/>
      <c r="B130" s="8" t="n"/>
      <c r="C130" s="8" t="n"/>
      <c r="D130" s="8" t="n"/>
      <c r="E130" s="6" t="n"/>
      <c r="F130" s="8" t="n"/>
      <c r="G130" s="8" t="n"/>
      <c r="H130" s="8" t="n"/>
      <c r="I130" s="18" t="n"/>
      <c r="J130" s="18" t="n"/>
      <c r="K130" s="19">
        <f>IF($A130="","",IF($I130="","",$I130-$J130))</f>
        <v/>
      </c>
      <c r="L130" s="14">
        <f>IF($A130="","",IF($H130&lt;&gt;"","Access",IF(OR($G130="",$G130="None"),"","Dietary")))</f>
        <v/>
      </c>
      <c r="M130" s="8" t="n"/>
    </row>
    <row r="131">
      <c r="A131" s="8" t="n"/>
      <c r="B131" s="8" t="n"/>
      <c r="C131" s="8" t="n"/>
      <c r="D131" s="8" t="n"/>
      <c r="E131" s="6" t="n"/>
      <c r="F131" s="8" t="n"/>
      <c r="G131" s="8" t="n"/>
      <c r="H131" s="8" t="n"/>
      <c r="I131" s="18" t="n"/>
      <c r="J131" s="18" t="n"/>
      <c r="K131" s="19">
        <f>IF($A131="","",IF($I131="","",$I131-$J131))</f>
        <v/>
      </c>
      <c r="L131" s="14">
        <f>IF($A131="","",IF($H131&lt;&gt;"","Access",IF(OR($G131="",$G131="None"),"","Dietary")))</f>
        <v/>
      </c>
      <c r="M131" s="8" t="n"/>
    </row>
    <row r="132">
      <c r="A132" s="8" t="n"/>
      <c r="B132" s="8" t="n"/>
      <c r="C132" s="8" t="n"/>
      <c r="D132" s="8" t="n"/>
      <c r="E132" s="6" t="n"/>
      <c r="F132" s="8" t="n"/>
      <c r="G132" s="8" t="n"/>
      <c r="H132" s="8" t="n"/>
      <c r="I132" s="18" t="n"/>
      <c r="J132" s="18" t="n"/>
      <c r="K132" s="19">
        <f>IF($A132="","",IF($I132="","",$I132-$J132))</f>
        <v/>
      </c>
      <c r="L132" s="14">
        <f>IF($A132="","",IF($H132&lt;&gt;"","Access",IF(OR($G132="",$G132="None"),"","Dietary")))</f>
        <v/>
      </c>
      <c r="M132" s="8" t="n"/>
    </row>
    <row r="133">
      <c r="A133" s="8" t="n"/>
      <c r="B133" s="8" t="n"/>
      <c r="C133" s="8" t="n"/>
      <c r="D133" s="8" t="n"/>
      <c r="E133" s="6" t="n"/>
      <c r="F133" s="8" t="n"/>
      <c r="G133" s="8" t="n"/>
      <c r="H133" s="8" t="n"/>
      <c r="I133" s="18" t="n"/>
      <c r="J133" s="18" t="n"/>
      <c r="K133" s="19">
        <f>IF($A133="","",IF($I133="","",$I133-$J133))</f>
        <v/>
      </c>
      <c r="L133" s="14">
        <f>IF($A133="","",IF($H133&lt;&gt;"","Access",IF(OR($G133="",$G133="None"),"","Dietary")))</f>
        <v/>
      </c>
      <c r="M133" s="8" t="n"/>
    </row>
    <row r="134">
      <c r="A134" s="8" t="n"/>
      <c r="B134" s="8" t="n"/>
      <c r="C134" s="8" t="n"/>
      <c r="D134" s="8" t="n"/>
      <c r="E134" s="6" t="n"/>
      <c r="F134" s="8" t="n"/>
      <c r="G134" s="8" t="n"/>
      <c r="H134" s="8" t="n"/>
      <c r="I134" s="18" t="n"/>
      <c r="J134" s="18" t="n"/>
      <c r="K134" s="19">
        <f>IF($A134="","",IF($I134="","",$I134-$J134))</f>
        <v/>
      </c>
      <c r="L134" s="14">
        <f>IF($A134="","",IF($H134&lt;&gt;"","Access",IF(OR($G134="",$G134="None"),"","Dietary")))</f>
        <v/>
      </c>
      <c r="M134" s="8" t="n"/>
    </row>
    <row r="135">
      <c r="A135" s="8" t="n"/>
      <c r="B135" s="8" t="n"/>
      <c r="C135" s="8" t="n"/>
      <c r="D135" s="8" t="n"/>
      <c r="E135" s="6" t="n"/>
      <c r="F135" s="8" t="n"/>
      <c r="G135" s="8" t="n"/>
      <c r="H135" s="8" t="n"/>
      <c r="I135" s="18" t="n"/>
      <c r="J135" s="18" t="n"/>
      <c r="K135" s="19">
        <f>IF($A135="","",IF($I135="","",$I135-$J135))</f>
        <v/>
      </c>
      <c r="L135" s="14">
        <f>IF($A135="","",IF($H135&lt;&gt;"","Access",IF(OR($G135="",$G135="None"),"","Dietary")))</f>
        <v/>
      </c>
      <c r="M135" s="8" t="n"/>
    </row>
    <row r="136">
      <c r="A136" s="8" t="n"/>
      <c r="B136" s="8" t="n"/>
      <c r="C136" s="8" t="n"/>
      <c r="D136" s="8" t="n"/>
      <c r="E136" s="6" t="n"/>
      <c r="F136" s="8" t="n"/>
      <c r="G136" s="8" t="n"/>
      <c r="H136" s="8" t="n"/>
      <c r="I136" s="18" t="n"/>
      <c r="J136" s="18" t="n"/>
      <c r="K136" s="19">
        <f>IF($A136="","",IF($I136="","",$I136-$J136))</f>
        <v/>
      </c>
      <c r="L136" s="14">
        <f>IF($A136="","",IF($H136&lt;&gt;"","Access",IF(OR($G136="",$G136="None"),"","Dietary")))</f>
        <v/>
      </c>
      <c r="M136" s="8" t="n"/>
    </row>
    <row r="137">
      <c r="A137" s="8" t="n"/>
      <c r="B137" s="8" t="n"/>
      <c r="C137" s="8" t="n"/>
      <c r="D137" s="8" t="n"/>
      <c r="E137" s="6" t="n"/>
      <c r="F137" s="8" t="n"/>
      <c r="G137" s="8" t="n"/>
      <c r="H137" s="8" t="n"/>
      <c r="I137" s="18" t="n"/>
      <c r="J137" s="18" t="n"/>
      <c r="K137" s="19">
        <f>IF($A137="","",IF($I137="","",$I137-$J137))</f>
        <v/>
      </c>
      <c r="L137" s="14">
        <f>IF($A137="","",IF($H137&lt;&gt;"","Access",IF(OR($G137="",$G137="None"),"","Dietary")))</f>
        <v/>
      </c>
      <c r="M137" s="8" t="n"/>
    </row>
    <row r="138">
      <c r="A138" s="8" t="n"/>
      <c r="B138" s="8" t="n"/>
      <c r="C138" s="8" t="n"/>
      <c r="D138" s="8" t="n"/>
      <c r="E138" s="6" t="n"/>
      <c r="F138" s="8" t="n"/>
      <c r="G138" s="8" t="n"/>
      <c r="H138" s="8" t="n"/>
      <c r="I138" s="18" t="n"/>
      <c r="J138" s="18" t="n"/>
      <c r="K138" s="19">
        <f>IF($A138="","",IF($I138="","",$I138-$J138))</f>
        <v/>
      </c>
      <c r="L138" s="14">
        <f>IF($A138="","",IF($H138&lt;&gt;"","Access",IF(OR($G138="",$G138="None"),"","Dietary")))</f>
        <v/>
      </c>
      <c r="M138" s="8" t="n"/>
    </row>
    <row r="139">
      <c r="A139" s="8" t="n"/>
      <c r="B139" s="8" t="n"/>
      <c r="C139" s="8" t="n"/>
      <c r="D139" s="8" t="n"/>
      <c r="E139" s="6" t="n"/>
      <c r="F139" s="8" t="n"/>
      <c r="G139" s="8" t="n"/>
      <c r="H139" s="8" t="n"/>
      <c r="I139" s="18" t="n"/>
      <c r="J139" s="18" t="n"/>
      <c r="K139" s="19">
        <f>IF($A139="","",IF($I139="","",$I139-$J139))</f>
        <v/>
      </c>
      <c r="L139" s="14">
        <f>IF($A139="","",IF($H139&lt;&gt;"","Access",IF(OR($G139="",$G139="None"),"","Dietary")))</f>
        <v/>
      </c>
      <c r="M139" s="8" t="n"/>
    </row>
    <row r="140">
      <c r="A140" s="8" t="n"/>
      <c r="B140" s="8" t="n"/>
      <c r="C140" s="8" t="n"/>
      <c r="D140" s="8" t="n"/>
      <c r="E140" s="6" t="n"/>
      <c r="F140" s="8" t="n"/>
      <c r="G140" s="8" t="n"/>
      <c r="H140" s="8" t="n"/>
      <c r="I140" s="18" t="n"/>
      <c r="J140" s="18" t="n"/>
      <c r="K140" s="19">
        <f>IF($A140="","",IF($I140="","",$I140-$J140))</f>
        <v/>
      </c>
      <c r="L140" s="14">
        <f>IF($A140="","",IF($H140&lt;&gt;"","Access",IF(OR($G140="",$G140="None"),"","Dietary")))</f>
        <v/>
      </c>
      <c r="M140" s="8" t="n"/>
    </row>
    <row r="141">
      <c r="A141" s="8" t="n"/>
      <c r="B141" s="8" t="n"/>
      <c r="C141" s="8" t="n"/>
      <c r="D141" s="8" t="n"/>
      <c r="E141" s="6" t="n"/>
      <c r="F141" s="8" t="n"/>
      <c r="G141" s="8" t="n"/>
      <c r="H141" s="8" t="n"/>
      <c r="I141" s="18" t="n"/>
      <c r="J141" s="18" t="n"/>
      <c r="K141" s="19">
        <f>IF($A141="","",IF($I141="","",$I141-$J141))</f>
        <v/>
      </c>
      <c r="L141" s="14">
        <f>IF($A141="","",IF($H141&lt;&gt;"","Access",IF(OR($G141="",$G141="None"),"","Dietary")))</f>
        <v/>
      </c>
      <c r="M141" s="8" t="n"/>
    </row>
    <row r="142">
      <c r="A142" s="8" t="n"/>
      <c r="B142" s="8" t="n"/>
      <c r="C142" s="8" t="n"/>
      <c r="D142" s="8" t="n"/>
      <c r="E142" s="6" t="n"/>
      <c r="F142" s="8" t="n"/>
      <c r="G142" s="8" t="n"/>
      <c r="H142" s="8" t="n"/>
      <c r="I142" s="18" t="n"/>
      <c r="J142" s="18" t="n"/>
      <c r="K142" s="19">
        <f>IF($A142="","",IF($I142="","",$I142-$J142))</f>
        <v/>
      </c>
      <c r="L142" s="14">
        <f>IF($A142="","",IF($H142&lt;&gt;"","Access",IF(OR($G142="",$G142="None"),"","Dietary")))</f>
        <v/>
      </c>
      <c r="M142" s="8" t="n"/>
    </row>
    <row r="143">
      <c r="A143" s="8" t="n"/>
      <c r="B143" s="8" t="n"/>
      <c r="C143" s="8" t="n"/>
      <c r="D143" s="8" t="n"/>
      <c r="E143" s="6" t="n"/>
      <c r="F143" s="8" t="n"/>
      <c r="G143" s="8" t="n"/>
      <c r="H143" s="8" t="n"/>
      <c r="I143" s="18" t="n"/>
      <c r="J143" s="18" t="n"/>
      <c r="K143" s="19">
        <f>IF($A143="","",IF($I143="","",$I143-$J143))</f>
        <v/>
      </c>
      <c r="L143" s="14">
        <f>IF($A143="","",IF($H143&lt;&gt;"","Access",IF(OR($G143="",$G143="None"),"","Dietary")))</f>
        <v/>
      </c>
      <c r="M143" s="8" t="n"/>
    </row>
    <row r="144">
      <c r="A144" s="8" t="n"/>
      <c r="B144" s="8" t="n"/>
      <c r="C144" s="8" t="n"/>
      <c r="D144" s="8" t="n"/>
      <c r="E144" s="6" t="n"/>
      <c r="F144" s="8" t="n"/>
      <c r="G144" s="8" t="n"/>
      <c r="H144" s="8" t="n"/>
      <c r="I144" s="18" t="n"/>
      <c r="J144" s="18" t="n"/>
      <c r="K144" s="19">
        <f>IF($A144="","",IF($I144="","",$I144-$J144))</f>
        <v/>
      </c>
      <c r="L144" s="14">
        <f>IF($A144="","",IF($H144&lt;&gt;"","Access",IF(OR($G144="",$G144="None"),"","Dietary")))</f>
        <v/>
      </c>
      <c r="M144" s="8" t="n"/>
    </row>
    <row r="145">
      <c r="A145" s="8" t="n"/>
      <c r="B145" s="8" t="n"/>
      <c r="C145" s="8" t="n"/>
      <c r="D145" s="8" t="n"/>
      <c r="E145" s="6" t="n"/>
      <c r="F145" s="8" t="n"/>
      <c r="G145" s="8" t="n"/>
      <c r="H145" s="8" t="n"/>
      <c r="I145" s="18" t="n"/>
      <c r="J145" s="18" t="n"/>
      <c r="K145" s="19">
        <f>IF($A145="","",IF($I145="","",$I145-$J145))</f>
        <v/>
      </c>
      <c r="L145" s="14">
        <f>IF($A145="","",IF($H145&lt;&gt;"","Access",IF(OR($G145="",$G145="None"),"","Dietary")))</f>
        <v/>
      </c>
      <c r="M145" s="8" t="n"/>
    </row>
    <row r="146">
      <c r="A146" s="8" t="n"/>
      <c r="B146" s="8" t="n"/>
      <c r="C146" s="8" t="n"/>
      <c r="D146" s="8" t="n"/>
      <c r="E146" s="6" t="n"/>
      <c r="F146" s="8" t="n"/>
      <c r="G146" s="8" t="n"/>
      <c r="H146" s="8" t="n"/>
      <c r="I146" s="18" t="n"/>
      <c r="J146" s="18" t="n"/>
      <c r="K146" s="19">
        <f>IF($A146="","",IF($I146="","",$I146-$J146))</f>
        <v/>
      </c>
      <c r="L146" s="14">
        <f>IF($A146="","",IF($H146&lt;&gt;"","Access",IF(OR($G146="",$G146="None"),"","Dietary")))</f>
        <v/>
      </c>
      <c r="M146" s="8" t="n"/>
    </row>
    <row r="147">
      <c r="A147" s="8" t="n"/>
      <c r="B147" s="8" t="n"/>
      <c r="C147" s="8" t="n"/>
      <c r="D147" s="8" t="n"/>
      <c r="E147" s="6" t="n"/>
      <c r="F147" s="8" t="n"/>
      <c r="G147" s="8" t="n"/>
      <c r="H147" s="8" t="n"/>
      <c r="I147" s="18" t="n"/>
      <c r="J147" s="18" t="n"/>
      <c r="K147" s="19">
        <f>IF($A147="","",IF($I147="","",$I147-$J147))</f>
        <v/>
      </c>
      <c r="L147" s="14">
        <f>IF($A147="","",IF($H147&lt;&gt;"","Access",IF(OR($G147="",$G147="None"),"","Dietary")))</f>
        <v/>
      </c>
      <c r="M147" s="8" t="n"/>
    </row>
    <row r="148">
      <c r="A148" s="8" t="n"/>
      <c r="B148" s="8" t="n"/>
      <c r="C148" s="8" t="n"/>
      <c r="D148" s="8" t="n"/>
      <c r="E148" s="6" t="n"/>
      <c r="F148" s="8" t="n"/>
      <c r="G148" s="8" t="n"/>
      <c r="H148" s="8" t="n"/>
      <c r="I148" s="18" t="n"/>
      <c r="J148" s="18" t="n"/>
      <c r="K148" s="19">
        <f>IF($A148="","",IF($I148="","",$I148-$J148))</f>
        <v/>
      </c>
      <c r="L148" s="14">
        <f>IF($A148="","",IF($H148&lt;&gt;"","Access",IF(OR($G148="",$G148="None"),"","Dietary")))</f>
        <v/>
      </c>
      <c r="M148" s="8" t="n"/>
    </row>
    <row r="149">
      <c r="A149" s="8" t="n"/>
      <c r="B149" s="8" t="n"/>
      <c r="C149" s="8" t="n"/>
      <c r="D149" s="8" t="n"/>
      <c r="E149" s="6" t="n"/>
      <c r="F149" s="8" t="n"/>
      <c r="G149" s="8" t="n"/>
      <c r="H149" s="8" t="n"/>
      <c r="I149" s="18" t="n"/>
      <c r="J149" s="18" t="n"/>
      <c r="K149" s="19">
        <f>IF($A149="","",IF($I149="","",$I149-$J149))</f>
        <v/>
      </c>
      <c r="L149" s="14">
        <f>IF($A149="","",IF($H149&lt;&gt;"","Access",IF(OR($G149="",$G149="None"),"","Dietary")))</f>
        <v/>
      </c>
      <c r="M149" s="8" t="n"/>
    </row>
    <row r="150">
      <c r="A150" s="8" t="n"/>
      <c r="B150" s="8" t="n"/>
      <c r="C150" s="8" t="n"/>
      <c r="D150" s="8" t="n"/>
      <c r="E150" s="6" t="n"/>
      <c r="F150" s="8" t="n"/>
      <c r="G150" s="8" t="n"/>
      <c r="H150" s="8" t="n"/>
      <c r="I150" s="18" t="n"/>
      <c r="J150" s="18" t="n"/>
      <c r="K150" s="19">
        <f>IF($A150="","",IF($I150="","",$I150-$J150))</f>
        <v/>
      </c>
      <c r="L150" s="14">
        <f>IF($A150="","",IF($H150&lt;&gt;"","Access",IF(OR($G150="",$G150="None"),"","Dietary")))</f>
        <v/>
      </c>
      <c r="M150" s="8" t="n"/>
    </row>
    <row r="151">
      <c r="A151" s="8" t="n"/>
      <c r="B151" s="8" t="n"/>
      <c r="C151" s="8" t="n"/>
      <c r="D151" s="8" t="n"/>
      <c r="E151" s="6" t="n"/>
      <c r="F151" s="8" t="n"/>
      <c r="G151" s="8" t="n"/>
      <c r="H151" s="8" t="n"/>
      <c r="I151" s="18" t="n"/>
      <c r="J151" s="18" t="n"/>
      <c r="K151" s="19">
        <f>IF($A151="","",IF($I151="","",$I151-$J151))</f>
        <v/>
      </c>
      <c r="L151" s="14">
        <f>IF($A151="","",IF($H151&lt;&gt;"","Access",IF(OR($G151="",$G151="None"),"","Dietary")))</f>
        <v/>
      </c>
      <c r="M151" s="8" t="n"/>
    </row>
    <row r="152">
      <c r="A152" s="8" t="n"/>
      <c r="B152" s="8" t="n"/>
      <c r="C152" s="8" t="n"/>
      <c r="D152" s="8" t="n"/>
      <c r="E152" s="6" t="n"/>
      <c r="F152" s="8" t="n"/>
      <c r="G152" s="8" t="n"/>
      <c r="H152" s="8" t="n"/>
      <c r="I152" s="18" t="n"/>
      <c r="J152" s="18" t="n"/>
      <c r="K152" s="19">
        <f>IF($A152="","",IF($I152="","",$I152-$J152))</f>
        <v/>
      </c>
      <c r="L152" s="14">
        <f>IF($A152="","",IF($H152&lt;&gt;"","Access",IF(OR($G152="",$G152="None"),"","Dietary")))</f>
        <v/>
      </c>
      <c r="M152" s="8" t="n"/>
    </row>
    <row r="153">
      <c r="A153" s="8" t="n"/>
      <c r="B153" s="8" t="n"/>
      <c r="C153" s="8" t="n"/>
      <c r="D153" s="8" t="n"/>
      <c r="E153" s="6" t="n"/>
      <c r="F153" s="8" t="n"/>
      <c r="G153" s="8" t="n"/>
      <c r="H153" s="8" t="n"/>
      <c r="I153" s="18" t="n"/>
      <c r="J153" s="18" t="n"/>
      <c r="K153" s="19">
        <f>IF($A153="","",IF($I153="","",$I153-$J153))</f>
        <v/>
      </c>
      <c r="L153" s="14">
        <f>IF($A153="","",IF($H153&lt;&gt;"","Access",IF(OR($G153="",$G153="None"),"","Dietary")))</f>
        <v/>
      </c>
      <c r="M153" s="8" t="n"/>
    </row>
    <row r="154">
      <c r="A154" s="8" t="n"/>
      <c r="B154" s="8" t="n"/>
      <c r="C154" s="8" t="n"/>
      <c r="D154" s="8" t="n"/>
      <c r="E154" s="6" t="n"/>
      <c r="F154" s="8" t="n"/>
      <c r="G154" s="8" t="n"/>
      <c r="H154" s="8" t="n"/>
      <c r="I154" s="18" t="n"/>
      <c r="J154" s="18" t="n"/>
      <c r="K154" s="19">
        <f>IF($A154="","",IF($I154="","",$I154-$J154))</f>
        <v/>
      </c>
      <c r="L154" s="14">
        <f>IF($A154="","",IF($H154&lt;&gt;"","Access",IF(OR($G154="",$G154="None"),"","Dietary")))</f>
        <v/>
      </c>
      <c r="M154" s="8" t="n"/>
    </row>
    <row r="155">
      <c r="A155" s="8" t="n"/>
      <c r="B155" s="8" t="n"/>
      <c r="C155" s="8" t="n"/>
      <c r="D155" s="8" t="n"/>
      <c r="E155" s="6" t="n"/>
      <c r="F155" s="8" t="n"/>
      <c r="G155" s="8" t="n"/>
      <c r="H155" s="8" t="n"/>
      <c r="I155" s="18" t="n"/>
      <c r="J155" s="18" t="n"/>
      <c r="K155" s="19">
        <f>IF($A155="","",IF($I155="","",$I155-$J155))</f>
        <v/>
      </c>
      <c r="L155" s="14">
        <f>IF($A155="","",IF($H155&lt;&gt;"","Access",IF(OR($G155="",$G155="None"),"","Dietary")))</f>
        <v/>
      </c>
      <c r="M155" s="8" t="n"/>
    </row>
    <row r="156">
      <c r="A156" s="8" t="n"/>
      <c r="B156" s="8" t="n"/>
      <c r="C156" s="8" t="n"/>
      <c r="D156" s="8" t="n"/>
      <c r="E156" s="6" t="n"/>
      <c r="F156" s="8" t="n"/>
      <c r="G156" s="8" t="n"/>
      <c r="H156" s="8" t="n"/>
      <c r="I156" s="18" t="n"/>
      <c r="J156" s="18" t="n"/>
      <c r="K156" s="19">
        <f>IF($A156="","",IF($I156="","",$I156-$J156))</f>
        <v/>
      </c>
      <c r="L156" s="14">
        <f>IF($A156="","",IF($H156&lt;&gt;"","Access",IF(OR($G156="",$G156="None"),"","Dietary")))</f>
        <v/>
      </c>
      <c r="M156" s="8" t="n"/>
    </row>
    <row r="157">
      <c r="A157" s="8" t="n"/>
      <c r="B157" s="8" t="n"/>
      <c r="C157" s="8" t="n"/>
      <c r="D157" s="8" t="n"/>
      <c r="E157" s="6" t="n"/>
      <c r="F157" s="8" t="n"/>
      <c r="G157" s="8" t="n"/>
      <c r="H157" s="8" t="n"/>
      <c r="I157" s="18" t="n"/>
      <c r="J157" s="18" t="n"/>
      <c r="K157" s="19">
        <f>IF($A157="","",IF($I157="","",$I157-$J157))</f>
        <v/>
      </c>
      <c r="L157" s="14">
        <f>IF($A157="","",IF($H157&lt;&gt;"","Access",IF(OR($G157="",$G157="None"),"","Dietary")))</f>
        <v/>
      </c>
      <c r="M157" s="8" t="n"/>
    </row>
    <row r="158">
      <c r="A158" s="8" t="n"/>
      <c r="B158" s="8" t="n"/>
      <c r="C158" s="8" t="n"/>
      <c r="D158" s="8" t="n"/>
      <c r="E158" s="6" t="n"/>
      <c r="F158" s="8" t="n"/>
      <c r="G158" s="8" t="n"/>
      <c r="H158" s="8" t="n"/>
      <c r="I158" s="18" t="n"/>
      <c r="J158" s="18" t="n"/>
      <c r="K158" s="19">
        <f>IF($A158="","",IF($I158="","",$I158-$J158))</f>
        <v/>
      </c>
      <c r="L158" s="14">
        <f>IF($A158="","",IF($H158&lt;&gt;"","Access",IF(OR($G158="",$G158="None"),"","Dietary")))</f>
        <v/>
      </c>
      <c r="M158" s="8" t="n"/>
    </row>
    <row r="159">
      <c r="A159" s="8" t="n"/>
      <c r="B159" s="8" t="n"/>
      <c r="C159" s="8" t="n"/>
      <c r="D159" s="8" t="n"/>
      <c r="E159" s="6" t="n"/>
      <c r="F159" s="8" t="n"/>
      <c r="G159" s="8" t="n"/>
      <c r="H159" s="8" t="n"/>
      <c r="I159" s="18" t="n"/>
      <c r="J159" s="18" t="n"/>
      <c r="K159" s="19">
        <f>IF($A159="","",IF($I159="","",$I159-$J159))</f>
        <v/>
      </c>
      <c r="L159" s="14">
        <f>IF($A159="","",IF($H159&lt;&gt;"","Access",IF(OR($G159="",$G159="None"),"","Dietary")))</f>
        <v/>
      </c>
      <c r="M159" s="8" t="n"/>
    </row>
    <row r="160">
      <c r="A160" s="8" t="n"/>
      <c r="B160" s="8" t="n"/>
      <c r="C160" s="8" t="n"/>
      <c r="D160" s="8" t="n"/>
      <c r="E160" s="6" t="n"/>
      <c r="F160" s="8" t="n"/>
      <c r="G160" s="8" t="n"/>
      <c r="H160" s="8" t="n"/>
      <c r="I160" s="18" t="n"/>
      <c r="J160" s="18" t="n"/>
      <c r="K160" s="19">
        <f>IF($A160="","",IF($I160="","",$I160-$J160))</f>
        <v/>
      </c>
      <c r="L160" s="14">
        <f>IF($A160="","",IF($H160&lt;&gt;"","Access",IF(OR($G160="",$G160="None"),"","Dietary")))</f>
        <v/>
      </c>
      <c r="M160" s="8" t="n"/>
    </row>
    <row r="161">
      <c r="A161" s="8" t="n"/>
      <c r="B161" s="8" t="n"/>
      <c r="C161" s="8" t="n"/>
      <c r="D161" s="8" t="n"/>
      <c r="E161" s="6" t="n"/>
      <c r="F161" s="8" t="n"/>
      <c r="G161" s="8" t="n"/>
      <c r="H161" s="8" t="n"/>
      <c r="I161" s="18" t="n"/>
      <c r="J161" s="18" t="n"/>
      <c r="K161" s="19">
        <f>IF($A161="","",IF($I161="","",$I161-$J161))</f>
        <v/>
      </c>
      <c r="L161" s="14">
        <f>IF($A161="","",IF($H161&lt;&gt;"","Access",IF(OR($G161="",$G161="None"),"","Dietary")))</f>
        <v/>
      </c>
      <c r="M161" s="8" t="n"/>
    </row>
    <row r="162">
      <c r="A162" s="8" t="n"/>
      <c r="B162" s="8" t="n"/>
      <c r="C162" s="8" t="n"/>
      <c r="D162" s="8" t="n"/>
      <c r="E162" s="6" t="n"/>
      <c r="F162" s="8" t="n"/>
      <c r="G162" s="8" t="n"/>
      <c r="H162" s="8" t="n"/>
      <c r="I162" s="18" t="n"/>
      <c r="J162" s="18" t="n"/>
      <c r="K162" s="19">
        <f>IF($A162="","",IF($I162="","",$I162-$J162))</f>
        <v/>
      </c>
      <c r="L162" s="14">
        <f>IF($A162="","",IF($H162&lt;&gt;"","Access",IF(OR($G162="",$G162="None"),"","Dietary")))</f>
        <v/>
      </c>
      <c r="M162" s="8" t="n"/>
    </row>
    <row r="163">
      <c r="A163" s="8" t="n"/>
      <c r="B163" s="8" t="n"/>
      <c r="C163" s="8" t="n"/>
      <c r="D163" s="8" t="n"/>
      <c r="E163" s="6" t="n"/>
      <c r="F163" s="8" t="n"/>
      <c r="G163" s="8" t="n"/>
      <c r="H163" s="8" t="n"/>
      <c r="I163" s="18" t="n"/>
      <c r="J163" s="18" t="n"/>
      <c r="K163" s="19">
        <f>IF($A163="","",IF($I163="","",$I163-$J163))</f>
        <v/>
      </c>
      <c r="L163" s="14">
        <f>IF($A163="","",IF($H163&lt;&gt;"","Access",IF(OR($G163="",$G163="None"),"","Dietary")))</f>
        <v/>
      </c>
      <c r="M163" s="8" t="n"/>
    </row>
    <row r="164">
      <c r="A164" s="8" t="n"/>
      <c r="B164" s="8" t="n"/>
      <c r="C164" s="8" t="n"/>
      <c r="D164" s="8" t="n"/>
      <c r="E164" s="6" t="n"/>
      <c r="F164" s="8" t="n"/>
      <c r="G164" s="8" t="n"/>
      <c r="H164" s="8" t="n"/>
      <c r="I164" s="18" t="n"/>
      <c r="J164" s="18" t="n"/>
      <c r="K164" s="19">
        <f>IF($A164="","",IF($I164="","",$I164-$J164))</f>
        <v/>
      </c>
      <c r="L164" s="14">
        <f>IF($A164="","",IF($H164&lt;&gt;"","Access",IF(OR($G164="",$G164="None"),"","Dietary")))</f>
        <v/>
      </c>
      <c r="M164" s="8" t="n"/>
    </row>
    <row r="165">
      <c r="A165" s="8" t="n"/>
      <c r="B165" s="8" t="n"/>
      <c r="C165" s="8" t="n"/>
      <c r="D165" s="8" t="n"/>
      <c r="E165" s="6" t="n"/>
      <c r="F165" s="8" t="n"/>
      <c r="G165" s="8" t="n"/>
      <c r="H165" s="8" t="n"/>
      <c r="I165" s="18" t="n"/>
      <c r="J165" s="18" t="n"/>
      <c r="K165" s="19">
        <f>IF($A165="","",IF($I165="","",$I165-$J165))</f>
        <v/>
      </c>
      <c r="L165" s="14">
        <f>IF($A165="","",IF($H165&lt;&gt;"","Access",IF(OR($G165="",$G165="None"),"","Dietary")))</f>
        <v/>
      </c>
      <c r="M165" s="8" t="n"/>
    </row>
    <row r="166">
      <c r="A166" s="8" t="n"/>
      <c r="B166" s="8" t="n"/>
      <c r="C166" s="8" t="n"/>
      <c r="D166" s="8" t="n"/>
      <c r="E166" s="6" t="n"/>
      <c r="F166" s="8" t="n"/>
      <c r="G166" s="8" t="n"/>
      <c r="H166" s="8" t="n"/>
      <c r="I166" s="18" t="n"/>
      <c r="J166" s="18" t="n"/>
      <c r="K166" s="19">
        <f>IF($A166="","",IF($I166="","",$I166-$J166))</f>
        <v/>
      </c>
      <c r="L166" s="14">
        <f>IF($A166="","",IF($H166&lt;&gt;"","Access",IF(OR($G166="",$G166="None"),"","Dietary")))</f>
        <v/>
      </c>
      <c r="M166" s="8" t="n"/>
    </row>
    <row r="167">
      <c r="A167" s="8" t="n"/>
      <c r="B167" s="8" t="n"/>
      <c r="C167" s="8" t="n"/>
      <c r="D167" s="8" t="n"/>
      <c r="E167" s="6" t="n"/>
      <c r="F167" s="8" t="n"/>
      <c r="G167" s="8" t="n"/>
      <c r="H167" s="8" t="n"/>
      <c r="I167" s="18" t="n"/>
      <c r="J167" s="18" t="n"/>
      <c r="K167" s="19">
        <f>IF($A167="","",IF($I167="","",$I167-$J167))</f>
        <v/>
      </c>
      <c r="L167" s="14">
        <f>IF($A167="","",IF($H167&lt;&gt;"","Access",IF(OR($G167="",$G167="None"),"","Dietary")))</f>
        <v/>
      </c>
      <c r="M167" s="8" t="n"/>
    </row>
    <row r="168">
      <c r="A168" s="8" t="n"/>
      <c r="B168" s="8" t="n"/>
      <c r="C168" s="8" t="n"/>
      <c r="D168" s="8" t="n"/>
      <c r="E168" s="6" t="n"/>
      <c r="F168" s="8" t="n"/>
      <c r="G168" s="8" t="n"/>
      <c r="H168" s="8" t="n"/>
      <c r="I168" s="18" t="n"/>
      <c r="J168" s="18" t="n"/>
      <c r="K168" s="19">
        <f>IF($A168="","",IF($I168="","",$I168-$J168))</f>
        <v/>
      </c>
      <c r="L168" s="14">
        <f>IF($A168="","",IF($H168&lt;&gt;"","Access",IF(OR($G168="",$G168="None"),"","Dietary")))</f>
        <v/>
      </c>
      <c r="M168" s="8" t="n"/>
    </row>
    <row r="169">
      <c r="A169" s="8" t="n"/>
      <c r="B169" s="8" t="n"/>
      <c r="C169" s="8" t="n"/>
      <c r="D169" s="8" t="n"/>
      <c r="E169" s="6" t="n"/>
      <c r="F169" s="8" t="n"/>
      <c r="G169" s="8" t="n"/>
      <c r="H169" s="8" t="n"/>
      <c r="I169" s="18" t="n"/>
      <c r="J169" s="18" t="n"/>
      <c r="K169" s="19">
        <f>IF($A169="","",IF($I169="","",$I169-$J169))</f>
        <v/>
      </c>
      <c r="L169" s="14">
        <f>IF($A169="","",IF($H169&lt;&gt;"","Access",IF(OR($G169="",$G169="None"),"","Dietary")))</f>
        <v/>
      </c>
      <c r="M169" s="8" t="n"/>
    </row>
    <row r="170">
      <c r="A170" s="8" t="n"/>
      <c r="B170" s="8" t="n"/>
      <c r="C170" s="8" t="n"/>
      <c r="D170" s="8" t="n"/>
      <c r="E170" s="6" t="n"/>
      <c r="F170" s="8" t="n"/>
      <c r="G170" s="8" t="n"/>
      <c r="H170" s="8" t="n"/>
      <c r="I170" s="18" t="n"/>
      <c r="J170" s="18" t="n"/>
      <c r="K170" s="19">
        <f>IF($A170="","",IF($I170="","",$I170-$J170))</f>
        <v/>
      </c>
      <c r="L170" s="14">
        <f>IF($A170="","",IF($H170&lt;&gt;"","Access",IF(OR($G170="",$G170="None"),"","Dietary")))</f>
        <v/>
      </c>
      <c r="M170" s="8" t="n"/>
    </row>
    <row r="171">
      <c r="A171" s="8" t="n"/>
      <c r="B171" s="8" t="n"/>
      <c r="C171" s="8" t="n"/>
      <c r="D171" s="8" t="n"/>
      <c r="E171" s="6" t="n"/>
      <c r="F171" s="8" t="n"/>
      <c r="G171" s="8" t="n"/>
      <c r="H171" s="8" t="n"/>
      <c r="I171" s="18" t="n"/>
      <c r="J171" s="18" t="n"/>
      <c r="K171" s="19">
        <f>IF($A171="","",IF($I171="","",$I171-$J171))</f>
        <v/>
      </c>
      <c r="L171" s="14">
        <f>IF($A171="","",IF($H171&lt;&gt;"","Access",IF(OR($G171="",$G171="None"),"","Dietary")))</f>
        <v/>
      </c>
      <c r="M171" s="8" t="n"/>
    </row>
    <row r="172">
      <c r="A172" s="8" t="n"/>
      <c r="B172" s="8" t="n"/>
      <c r="C172" s="8" t="n"/>
      <c r="D172" s="8" t="n"/>
      <c r="E172" s="6" t="n"/>
      <c r="F172" s="8" t="n"/>
      <c r="G172" s="8" t="n"/>
      <c r="H172" s="8" t="n"/>
      <c r="I172" s="18" t="n"/>
      <c r="J172" s="18" t="n"/>
      <c r="K172" s="19">
        <f>IF($A172="","",IF($I172="","",$I172-$J172))</f>
        <v/>
      </c>
      <c r="L172" s="14">
        <f>IF($A172="","",IF($H172&lt;&gt;"","Access",IF(OR($G172="",$G172="None"),"","Dietary")))</f>
        <v/>
      </c>
      <c r="M172" s="8" t="n"/>
    </row>
    <row r="173">
      <c r="A173" s="8" t="n"/>
      <c r="B173" s="8" t="n"/>
      <c r="C173" s="8" t="n"/>
      <c r="D173" s="8" t="n"/>
      <c r="E173" s="6" t="n"/>
      <c r="F173" s="8" t="n"/>
      <c r="G173" s="8" t="n"/>
      <c r="H173" s="8" t="n"/>
      <c r="I173" s="18" t="n"/>
      <c r="J173" s="18" t="n"/>
      <c r="K173" s="19">
        <f>IF($A173="","",IF($I173="","",$I173-$J173))</f>
        <v/>
      </c>
      <c r="L173" s="14">
        <f>IF($A173="","",IF($H173&lt;&gt;"","Access",IF(OR($G173="",$G173="None"),"","Dietary")))</f>
        <v/>
      </c>
      <c r="M173" s="8" t="n"/>
    </row>
    <row r="174">
      <c r="A174" s="8" t="n"/>
      <c r="B174" s="8" t="n"/>
      <c r="C174" s="8" t="n"/>
      <c r="D174" s="8" t="n"/>
      <c r="E174" s="6" t="n"/>
      <c r="F174" s="8" t="n"/>
      <c r="G174" s="8" t="n"/>
      <c r="H174" s="8" t="n"/>
      <c r="I174" s="18" t="n"/>
      <c r="J174" s="18" t="n"/>
      <c r="K174" s="19">
        <f>IF($A174="","",IF($I174="","",$I174-$J174))</f>
        <v/>
      </c>
      <c r="L174" s="14">
        <f>IF($A174="","",IF($H174&lt;&gt;"","Access",IF(OR($G174="",$G174="None"),"","Dietary")))</f>
        <v/>
      </c>
      <c r="M174" s="8" t="n"/>
    </row>
    <row r="175">
      <c r="A175" s="8" t="n"/>
      <c r="B175" s="8" t="n"/>
      <c r="C175" s="8" t="n"/>
      <c r="D175" s="8" t="n"/>
      <c r="E175" s="6" t="n"/>
      <c r="F175" s="8" t="n"/>
      <c r="G175" s="8" t="n"/>
      <c r="H175" s="8" t="n"/>
      <c r="I175" s="18" t="n"/>
      <c r="J175" s="18" t="n"/>
      <c r="K175" s="19">
        <f>IF($A175="","",IF($I175="","",$I175-$J175))</f>
        <v/>
      </c>
      <c r="L175" s="14">
        <f>IF($A175="","",IF($H175&lt;&gt;"","Access",IF(OR($G175="",$G175="None"),"","Dietary")))</f>
        <v/>
      </c>
      <c r="M175" s="8" t="n"/>
    </row>
    <row r="176">
      <c r="A176" s="8" t="n"/>
      <c r="B176" s="8" t="n"/>
      <c r="C176" s="8" t="n"/>
      <c r="D176" s="8" t="n"/>
      <c r="E176" s="6" t="n"/>
      <c r="F176" s="8" t="n"/>
      <c r="G176" s="8" t="n"/>
      <c r="H176" s="8" t="n"/>
      <c r="I176" s="18" t="n"/>
      <c r="J176" s="18" t="n"/>
      <c r="K176" s="19">
        <f>IF($A176="","",IF($I176="","",$I176-$J176))</f>
        <v/>
      </c>
      <c r="L176" s="14">
        <f>IF($A176="","",IF($H176&lt;&gt;"","Access",IF(OR($G176="",$G176="None"),"","Dietary")))</f>
        <v/>
      </c>
      <c r="M176" s="8" t="n"/>
    </row>
    <row r="177">
      <c r="A177" s="8" t="n"/>
      <c r="B177" s="8" t="n"/>
      <c r="C177" s="8" t="n"/>
      <c r="D177" s="8" t="n"/>
      <c r="E177" s="6" t="n"/>
      <c r="F177" s="8" t="n"/>
      <c r="G177" s="8" t="n"/>
      <c r="H177" s="8" t="n"/>
      <c r="I177" s="18" t="n"/>
      <c r="J177" s="18" t="n"/>
      <c r="K177" s="19">
        <f>IF($A177="","",IF($I177="","",$I177-$J177))</f>
        <v/>
      </c>
      <c r="L177" s="14">
        <f>IF($A177="","",IF($H177&lt;&gt;"","Access",IF(OR($G177="",$G177="None"),"","Dietary")))</f>
        <v/>
      </c>
      <c r="M177" s="8" t="n"/>
    </row>
    <row r="178">
      <c r="A178" s="8" t="n"/>
      <c r="B178" s="8" t="n"/>
      <c r="C178" s="8" t="n"/>
      <c r="D178" s="8" t="n"/>
      <c r="E178" s="6" t="n"/>
      <c r="F178" s="8" t="n"/>
      <c r="G178" s="8" t="n"/>
      <c r="H178" s="8" t="n"/>
      <c r="I178" s="18" t="n"/>
      <c r="J178" s="18" t="n"/>
      <c r="K178" s="19">
        <f>IF($A178="","",IF($I178="","",$I178-$J178))</f>
        <v/>
      </c>
      <c r="L178" s="14">
        <f>IF($A178="","",IF($H178&lt;&gt;"","Access",IF(OR($G178="",$G178="None"),"","Dietary")))</f>
        <v/>
      </c>
      <c r="M178" s="8" t="n"/>
    </row>
    <row r="179">
      <c r="A179" s="8" t="n"/>
      <c r="B179" s="8" t="n"/>
      <c r="C179" s="8" t="n"/>
      <c r="D179" s="8" t="n"/>
      <c r="E179" s="6" t="n"/>
      <c r="F179" s="8" t="n"/>
      <c r="G179" s="8" t="n"/>
      <c r="H179" s="8" t="n"/>
      <c r="I179" s="18" t="n"/>
      <c r="J179" s="18" t="n"/>
      <c r="K179" s="19">
        <f>IF($A179="","",IF($I179="","",$I179-$J179))</f>
        <v/>
      </c>
      <c r="L179" s="14">
        <f>IF($A179="","",IF($H179&lt;&gt;"","Access",IF(OR($G179="",$G179="None"),"","Dietary")))</f>
        <v/>
      </c>
      <c r="M179" s="8" t="n"/>
    </row>
    <row r="180">
      <c r="A180" s="8" t="n"/>
      <c r="B180" s="8" t="n"/>
      <c r="C180" s="8" t="n"/>
      <c r="D180" s="8" t="n"/>
      <c r="E180" s="6" t="n"/>
      <c r="F180" s="8" t="n"/>
      <c r="G180" s="8" t="n"/>
      <c r="H180" s="8" t="n"/>
      <c r="I180" s="18" t="n"/>
      <c r="J180" s="18" t="n"/>
      <c r="K180" s="19">
        <f>IF($A180="","",IF($I180="","",$I180-$J180))</f>
        <v/>
      </c>
      <c r="L180" s="14">
        <f>IF($A180="","",IF($H180&lt;&gt;"","Access",IF(OR($G180="",$G180="None"),"","Dietary")))</f>
        <v/>
      </c>
      <c r="M180" s="8" t="n"/>
    </row>
    <row r="181">
      <c r="A181" s="8" t="n"/>
      <c r="B181" s="8" t="n"/>
      <c r="C181" s="8" t="n"/>
      <c r="D181" s="8" t="n"/>
      <c r="E181" s="6" t="n"/>
      <c r="F181" s="8" t="n"/>
      <c r="G181" s="8" t="n"/>
      <c r="H181" s="8" t="n"/>
      <c r="I181" s="18" t="n"/>
      <c r="J181" s="18" t="n"/>
      <c r="K181" s="19">
        <f>IF($A181="","",IF($I181="","",$I181-$J181))</f>
        <v/>
      </c>
      <c r="L181" s="14">
        <f>IF($A181="","",IF($H181&lt;&gt;"","Access",IF(OR($G181="",$G181="None"),"","Dietary")))</f>
        <v/>
      </c>
      <c r="M181" s="8" t="n"/>
    </row>
    <row r="182">
      <c r="A182" s="8" t="n"/>
      <c r="B182" s="8" t="n"/>
      <c r="C182" s="8" t="n"/>
      <c r="D182" s="8" t="n"/>
      <c r="E182" s="6" t="n"/>
      <c r="F182" s="8" t="n"/>
      <c r="G182" s="8" t="n"/>
      <c r="H182" s="8" t="n"/>
      <c r="I182" s="18" t="n"/>
      <c r="J182" s="18" t="n"/>
      <c r="K182" s="19">
        <f>IF($A182="","",IF($I182="","",$I182-$J182))</f>
        <v/>
      </c>
      <c r="L182" s="14">
        <f>IF($A182="","",IF($H182&lt;&gt;"","Access",IF(OR($G182="",$G182="None"),"","Dietary")))</f>
        <v/>
      </c>
      <c r="M182" s="8" t="n"/>
    </row>
    <row r="183">
      <c r="A183" s="8" t="n"/>
      <c r="B183" s="8" t="n"/>
      <c r="C183" s="8" t="n"/>
      <c r="D183" s="8" t="n"/>
      <c r="E183" s="6" t="n"/>
      <c r="F183" s="8" t="n"/>
      <c r="G183" s="8" t="n"/>
      <c r="H183" s="8" t="n"/>
      <c r="I183" s="18" t="n"/>
      <c r="J183" s="18" t="n"/>
      <c r="K183" s="19">
        <f>IF($A183="","",IF($I183="","",$I183-$J183))</f>
        <v/>
      </c>
      <c r="L183" s="14">
        <f>IF($A183="","",IF($H183&lt;&gt;"","Access",IF(OR($G183="",$G183="None"),"","Dietary")))</f>
        <v/>
      </c>
      <c r="M183" s="8" t="n"/>
    </row>
    <row r="184">
      <c r="A184" s="8" t="n"/>
      <c r="B184" s="8" t="n"/>
      <c r="C184" s="8" t="n"/>
      <c r="D184" s="8" t="n"/>
      <c r="E184" s="6" t="n"/>
      <c r="F184" s="8" t="n"/>
      <c r="G184" s="8" t="n"/>
      <c r="H184" s="8" t="n"/>
      <c r="I184" s="18" t="n"/>
      <c r="J184" s="18" t="n"/>
      <c r="K184" s="19">
        <f>IF($A184="","",IF($I184="","",$I184-$J184))</f>
        <v/>
      </c>
      <c r="L184" s="14">
        <f>IF($A184="","",IF($H184&lt;&gt;"","Access",IF(OR($G184="",$G184="None"),"","Dietary")))</f>
        <v/>
      </c>
      <c r="M184" s="8" t="n"/>
    </row>
    <row r="185">
      <c r="A185" s="8" t="n"/>
      <c r="B185" s="8" t="n"/>
      <c r="C185" s="8" t="n"/>
      <c r="D185" s="8" t="n"/>
      <c r="E185" s="6" t="n"/>
      <c r="F185" s="8" t="n"/>
      <c r="G185" s="8" t="n"/>
      <c r="H185" s="8" t="n"/>
      <c r="I185" s="18" t="n"/>
      <c r="J185" s="18" t="n"/>
      <c r="K185" s="19">
        <f>IF($A185="","",IF($I185="","",$I185-$J185))</f>
        <v/>
      </c>
      <c r="L185" s="14">
        <f>IF($A185="","",IF($H185&lt;&gt;"","Access",IF(OR($G185="",$G185="None"),"","Dietary")))</f>
        <v/>
      </c>
      <c r="M185" s="8" t="n"/>
    </row>
    <row r="186">
      <c r="A186" s="8" t="n"/>
      <c r="B186" s="8" t="n"/>
      <c r="C186" s="8" t="n"/>
      <c r="D186" s="8" t="n"/>
      <c r="E186" s="6" t="n"/>
      <c r="F186" s="8" t="n"/>
      <c r="G186" s="8" t="n"/>
      <c r="H186" s="8" t="n"/>
      <c r="I186" s="18" t="n"/>
      <c r="J186" s="18" t="n"/>
      <c r="K186" s="19">
        <f>IF($A186="","",IF($I186="","",$I186-$J186))</f>
        <v/>
      </c>
      <c r="L186" s="14">
        <f>IF($A186="","",IF($H186&lt;&gt;"","Access",IF(OR($G186="",$G186="None"),"","Dietary")))</f>
        <v/>
      </c>
      <c r="M186" s="8" t="n"/>
    </row>
    <row r="187">
      <c r="A187" s="8" t="n"/>
      <c r="B187" s="8" t="n"/>
      <c r="C187" s="8" t="n"/>
      <c r="D187" s="8" t="n"/>
      <c r="E187" s="6" t="n"/>
      <c r="F187" s="8" t="n"/>
      <c r="G187" s="8" t="n"/>
      <c r="H187" s="8" t="n"/>
      <c r="I187" s="18" t="n"/>
      <c r="J187" s="18" t="n"/>
      <c r="K187" s="19">
        <f>IF($A187="","",IF($I187="","",$I187-$J187))</f>
        <v/>
      </c>
      <c r="L187" s="14">
        <f>IF($A187="","",IF($H187&lt;&gt;"","Access",IF(OR($G187="",$G187="None"),"","Dietary")))</f>
        <v/>
      </c>
      <c r="M187" s="8" t="n"/>
    </row>
    <row r="188">
      <c r="A188" s="8" t="n"/>
      <c r="B188" s="8" t="n"/>
      <c r="C188" s="8" t="n"/>
      <c r="D188" s="8" t="n"/>
      <c r="E188" s="6" t="n"/>
      <c r="F188" s="8" t="n"/>
      <c r="G188" s="8" t="n"/>
      <c r="H188" s="8" t="n"/>
      <c r="I188" s="18" t="n"/>
      <c r="J188" s="18" t="n"/>
      <c r="K188" s="19">
        <f>IF($A188="","",IF($I188="","",$I188-$J188))</f>
        <v/>
      </c>
      <c r="L188" s="14">
        <f>IF($A188="","",IF($H188&lt;&gt;"","Access",IF(OR($G188="",$G188="None"),"","Dietary")))</f>
        <v/>
      </c>
      <c r="M188" s="8" t="n"/>
    </row>
    <row r="189">
      <c r="A189" s="8" t="n"/>
      <c r="B189" s="8" t="n"/>
      <c r="C189" s="8" t="n"/>
      <c r="D189" s="8" t="n"/>
      <c r="E189" s="6" t="n"/>
      <c r="F189" s="8" t="n"/>
      <c r="G189" s="8" t="n"/>
      <c r="H189" s="8" t="n"/>
      <c r="I189" s="18" t="n"/>
      <c r="J189" s="18" t="n"/>
      <c r="K189" s="19">
        <f>IF($A189="","",IF($I189="","",$I189-$J189))</f>
        <v/>
      </c>
      <c r="L189" s="14">
        <f>IF($A189="","",IF($H189&lt;&gt;"","Access",IF(OR($G189="",$G189="None"),"","Dietary")))</f>
        <v/>
      </c>
      <c r="M189" s="8" t="n"/>
    </row>
    <row r="190">
      <c r="A190" s="8" t="n"/>
      <c r="B190" s="8" t="n"/>
      <c r="C190" s="8" t="n"/>
      <c r="D190" s="8" t="n"/>
      <c r="E190" s="6" t="n"/>
      <c r="F190" s="8" t="n"/>
      <c r="G190" s="8" t="n"/>
      <c r="H190" s="8" t="n"/>
      <c r="I190" s="18" t="n"/>
      <c r="J190" s="18" t="n"/>
      <c r="K190" s="19">
        <f>IF($A190="","",IF($I190="","",$I190-$J190))</f>
        <v/>
      </c>
      <c r="L190" s="14">
        <f>IF($A190="","",IF($H190&lt;&gt;"","Access",IF(OR($G190="",$G190="None"),"","Dietary")))</f>
        <v/>
      </c>
      <c r="M190" s="8" t="n"/>
    </row>
    <row r="191">
      <c r="A191" s="8" t="n"/>
      <c r="B191" s="8" t="n"/>
      <c r="C191" s="8" t="n"/>
      <c r="D191" s="8" t="n"/>
      <c r="E191" s="6" t="n"/>
      <c r="F191" s="8" t="n"/>
      <c r="G191" s="8" t="n"/>
      <c r="H191" s="8" t="n"/>
      <c r="I191" s="18" t="n"/>
      <c r="J191" s="18" t="n"/>
      <c r="K191" s="19">
        <f>IF($A191="","",IF($I191="","",$I191-$J191))</f>
        <v/>
      </c>
      <c r="L191" s="14">
        <f>IF($A191="","",IF($H191&lt;&gt;"","Access",IF(OR($G191="",$G191="None"),"","Dietary")))</f>
        <v/>
      </c>
      <c r="M191" s="8" t="n"/>
    </row>
    <row r="192">
      <c r="A192" s="8" t="n"/>
      <c r="B192" s="8" t="n"/>
      <c r="C192" s="8" t="n"/>
      <c r="D192" s="8" t="n"/>
      <c r="E192" s="6" t="n"/>
      <c r="F192" s="8" t="n"/>
      <c r="G192" s="8" t="n"/>
      <c r="H192" s="8" t="n"/>
      <c r="I192" s="18" t="n"/>
      <c r="J192" s="18" t="n"/>
      <c r="K192" s="19">
        <f>IF($A192="","",IF($I192="","",$I192-$J192))</f>
        <v/>
      </c>
      <c r="L192" s="14">
        <f>IF($A192="","",IF($H192&lt;&gt;"","Access",IF(OR($G192="",$G192="None"),"","Dietary")))</f>
        <v/>
      </c>
      <c r="M192" s="8" t="n"/>
    </row>
    <row r="193">
      <c r="A193" s="8" t="n"/>
      <c r="B193" s="8" t="n"/>
      <c r="C193" s="8" t="n"/>
      <c r="D193" s="8" t="n"/>
      <c r="E193" s="6" t="n"/>
      <c r="F193" s="8" t="n"/>
      <c r="G193" s="8" t="n"/>
      <c r="H193" s="8" t="n"/>
      <c r="I193" s="18" t="n"/>
      <c r="J193" s="18" t="n"/>
      <c r="K193" s="19">
        <f>IF($A193="","",IF($I193="","",$I193-$J193))</f>
        <v/>
      </c>
      <c r="L193" s="14">
        <f>IF($A193="","",IF($H193&lt;&gt;"","Access",IF(OR($G193="",$G193="None"),"","Dietary")))</f>
        <v/>
      </c>
      <c r="M193" s="8" t="n"/>
    </row>
    <row r="194">
      <c r="A194" s="8" t="n"/>
      <c r="B194" s="8" t="n"/>
      <c r="C194" s="8" t="n"/>
      <c r="D194" s="8" t="n"/>
      <c r="E194" s="6" t="n"/>
      <c r="F194" s="8" t="n"/>
      <c r="G194" s="8" t="n"/>
      <c r="H194" s="8" t="n"/>
      <c r="I194" s="18" t="n"/>
      <c r="J194" s="18" t="n"/>
      <c r="K194" s="19">
        <f>IF($A194="","",IF($I194="","",$I194-$J194))</f>
        <v/>
      </c>
      <c r="L194" s="14">
        <f>IF($A194="","",IF($H194&lt;&gt;"","Access",IF(OR($G194="",$G194="None"),"","Dietary")))</f>
        <v/>
      </c>
      <c r="M194" s="8" t="n"/>
    </row>
    <row r="195">
      <c r="A195" s="8" t="n"/>
      <c r="B195" s="8" t="n"/>
      <c r="C195" s="8" t="n"/>
      <c r="D195" s="8" t="n"/>
      <c r="E195" s="6" t="n"/>
      <c r="F195" s="8" t="n"/>
      <c r="G195" s="8" t="n"/>
      <c r="H195" s="8" t="n"/>
      <c r="I195" s="18" t="n"/>
      <c r="J195" s="18" t="n"/>
      <c r="K195" s="19">
        <f>IF($A195="","",IF($I195="","",$I195-$J195))</f>
        <v/>
      </c>
      <c r="L195" s="14">
        <f>IF($A195="","",IF($H195&lt;&gt;"","Access",IF(OR($G195="",$G195="None"),"","Dietary")))</f>
        <v/>
      </c>
      <c r="M195" s="8" t="n"/>
    </row>
    <row r="196">
      <c r="A196" s="8" t="n"/>
      <c r="B196" s="8" t="n"/>
      <c r="C196" s="8" t="n"/>
      <c r="D196" s="8" t="n"/>
      <c r="E196" s="6" t="n"/>
      <c r="F196" s="8" t="n"/>
      <c r="G196" s="8" t="n"/>
      <c r="H196" s="8" t="n"/>
      <c r="I196" s="18" t="n"/>
      <c r="J196" s="18" t="n"/>
      <c r="K196" s="19">
        <f>IF($A196="","",IF($I196="","",$I196-$J196))</f>
        <v/>
      </c>
      <c r="L196" s="14">
        <f>IF($A196="","",IF($H196&lt;&gt;"","Access",IF(OR($G196="",$G196="None"),"","Dietary")))</f>
        <v/>
      </c>
      <c r="M196" s="8" t="n"/>
    </row>
    <row r="197">
      <c r="A197" s="8" t="n"/>
      <c r="B197" s="8" t="n"/>
      <c r="C197" s="8" t="n"/>
      <c r="D197" s="8" t="n"/>
      <c r="E197" s="6" t="n"/>
      <c r="F197" s="8" t="n"/>
      <c r="G197" s="8" t="n"/>
      <c r="H197" s="8" t="n"/>
      <c r="I197" s="18" t="n"/>
      <c r="J197" s="18" t="n"/>
      <c r="K197" s="19">
        <f>IF($A197="","",IF($I197="","",$I197-$J197))</f>
        <v/>
      </c>
      <c r="L197" s="14">
        <f>IF($A197="","",IF($H197&lt;&gt;"","Access",IF(OR($G197="",$G197="None"),"","Dietary")))</f>
        <v/>
      </c>
      <c r="M197" s="8" t="n"/>
    </row>
    <row r="198">
      <c r="A198" s="8" t="n"/>
      <c r="B198" s="8" t="n"/>
      <c r="C198" s="8" t="n"/>
      <c r="D198" s="8" t="n"/>
      <c r="E198" s="6" t="n"/>
      <c r="F198" s="8" t="n"/>
      <c r="G198" s="8" t="n"/>
      <c r="H198" s="8" t="n"/>
      <c r="I198" s="18" t="n"/>
      <c r="J198" s="18" t="n"/>
      <c r="K198" s="19">
        <f>IF($A198="","",IF($I198="","",$I198-$J198))</f>
        <v/>
      </c>
      <c r="L198" s="14">
        <f>IF($A198="","",IF($H198&lt;&gt;"","Access",IF(OR($G198="",$G198="None"),"","Dietary")))</f>
        <v/>
      </c>
      <c r="M198" s="8" t="n"/>
    </row>
    <row r="199">
      <c r="A199" s="8" t="n"/>
      <c r="B199" s="8" t="n"/>
      <c r="C199" s="8" t="n"/>
      <c r="D199" s="8" t="n"/>
      <c r="E199" s="6" t="n"/>
      <c r="F199" s="8" t="n"/>
      <c r="G199" s="8" t="n"/>
      <c r="H199" s="8" t="n"/>
      <c r="I199" s="18" t="n"/>
      <c r="J199" s="18" t="n"/>
      <c r="K199" s="19">
        <f>IF($A199="","",IF($I199="","",$I199-$J199))</f>
        <v/>
      </c>
      <c r="L199" s="14">
        <f>IF($A199="","",IF($H199&lt;&gt;"","Access",IF(OR($G199="",$G199="None"),"","Dietary")))</f>
        <v/>
      </c>
      <c r="M199" s="8" t="n"/>
    </row>
    <row r="200">
      <c r="A200" s="8" t="n"/>
      <c r="B200" s="8" t="n"/>
      <c r="C200" s="8" t="n"/>
      <c r="D200" s="8" t="n"/>
      <c r="E200" s="6" t="n"/>
      <c r="F200" s="8" t="n"/>
      <c r="G200" s="8" t="n"/>
      <c r="H200" s="8" t="n"/>
      <c r="I200" s="18" t="n"/>
      <c r="J200" s="18" t="n"/>
      <c r="K200" s="19">
        <f>IF($A200="","",IF($I200="","",$I200-$J200))</f>
        <v/>
      </c>
      <c r="L200" s="14">
        <f>IF($A200="","",IF($H200&lt;&gt;"","Access",IF(OR($G200="",$G200="None"),"","Dietary")))</f>
        <v/>
      </c>
      <c r="M200" s="8" t="n"/>
    </row>
    <row r="201">
      <c r="A201" s="8" t="n"/>
      <c r="B201" s="8" t="n"/>
      <c r="C201" s="8" t="n"/>
      <c r="D201" s="8" t="n"/>
      <c r="E201" s="6" t="n"/>
      <c r="F201" s="8" t="n"/>
      <c r="G201" s="8" t="n"/>
      <c r="H201" s="8" t="n"/>
      <c r="I201" s="18" t="n"/>
      <c r="J201" s="18" t="n"/>
      <c r="K201" s="19">
        <f>IF($A201="","",IF($I201="","",$I201-$J201))</f>
        <v/>
      </c>
      <c r="L201" s="14">
        <f>IF($A201="","",IF($H201&lt;&gt;"","Access",IF(OR($G201="",$G201="None"),"","Dietary")))</f>
        <v/>
      </c>
      <c r="M201" s="8" t="n"/>
    </row>
    <row r="202">
      <c r="A202" s="8" t="n"/>
      <c r="B202" s="8" t="n"/>
      <c r="C202" s="8" t="n"/>
      <c r="D202" s="8" t="n"/>
      <c r="E202" s="6" t="n"/>
      <c r="F202" s="8" t="n"/>
      <c r="G202" s="8" t="n"/>
      <c r="H202" s="8" t="n"/>
      <c r="I202" s="18" t="n"/>
      <c r="J202" s="18" t="n"/>
      <c r="K202" s="19">
        <f>IF($A202="","",IF($I202="","",$I202-$J202))</f>
        <v/>
      </c>
      <c r="L202" s="14">
        <f>IF($A202="","",IF($H202&lt;&gt;"","Access",IF(OR($G202="",$G202="None"),"","Dietary")))</f>
        <v/>
      </c>
      <c r="M202" s="8" t="n"/>
    </row>
    <row r="203">
      <c r="A203" s="8" t="n"/>
      <c r="B203" s="8" t="n"/>
      <c r="C203" s="8" t="n"/>
      <c r="D203" s="8" t="n"/>
      <c r="E203" s="6" t="n"/>
      <c r="F203" s="8" t="n"/>
      <c r="G203" s="8" t="n"/>
      <c r="H203" s="8" t="n"/>
      <c r="I203" s="18" t="n"/>
      <c r="J203" s="18" t="n"/>
      <c r="K203" s="19">
        <f>IF($A203="","",IF($I203="","",$I203-$J203))</f>
        <v/>
      </c>
      <c r="L203" s="14">
        <f>IF($A203="","",IF($H203&lt;&gt;"","Access",IF(OR($G203="",$G203="None"),"","Dietary")))</f>
        <v/>
      </c>
      <c r="M203" s="8" t="n"/>
    </row>
    <row r="204">
      <c r="A204" s="8" t="n"/>
      <c r="B204" s="8" t="n"/>
      <c r="C204" s="8" t="n"/>
      <c r="D204" s="8" t="n"/>
      <c r="E204" s="6" t="n"/>
      <c r="F204" s="8" t="n"/>
      <c r="G204" s="8" t="n"/>
      <c r="H204" s="8" t="n"/>
      <c r="I204" s="18" t="n"/>
      <c r="J204" s="18" t="n"/>
      <c r="K204" s="19">
        <f>IF($A204="","",IF($I204="","",$I204-$J204))</f>
        <v/>
      </c>
      <c r="L204" s="14">
        <f>IF($A204="","",IF($H204&lt;&gt;"","Access",IF(OR($G204="",$G204="None"),"","Dietary")))</f>
        <v/>
      </c>
      <c r="M204" s="8" t="n"/>
    </row>
  </sheetData>
  <dataValidations count="3">
    <dataValidation sqref="F5:F204" showDropDown="0" showInputMessage="0" showErrorMessage="0" allowBlank="1" promptTitle="Status" prompt="Cancelled rows stay on the sheet; they are excluded from the counts." type="list">
      <formula1>"Registered,Confirmed,Waitlist,Cancelled,Attended,No-show"</formula1>
    </dataValidation>
    <dataValidation sqref="D5:D204" showDropDown="0" showInputMessage="0" showErrorMessage="0" allowBlank="1" type="list">
      <formula1>"Standard,Early bird,Speaker,Sponsor,Staff,Guest,Press"</formula1>
    </dataValidation>
    <dataValidation sqref="G5:G204" showDropDown="0" showInputMessage="0" showErrorMessage="0" allowBlank="1" promptTitle="Dietary" prompt="One per person. Anything unusual goes in Notes and in the caterer's brief." type="list">
      <formula1>"Vegetarian,Vegan,Gluten-free,Dairy-free,Halal,Kosher,Nut allergy,None"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2026-09-12T19:00:45Z</dcterms:created>
  <dcterms:modified xsi:type="dcterms:W3CDTF">2026-09-12T19:00:45Z</dcterms:modified>
</cp:coreProperties>
</file>