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Tasks" sheetId="2" state="visible" r:id="rId2"/>
    <sheet name="Chart" sheetId="3" state="visible" r:id="rId3"/>
    <sheet name="Critical path" sheetId="4" state="visible" r:id="rId4"/>
    <sheet name="Holidays" sheetId="5" state="visible" r:id="rId5"/>
    <sheet name="Calendar" sheetId="6" state="visible" r:id="rId6"/>
  </sheets>
  <definedNames/>
  <calcPr calcId="124519" fullCalcOnLoad="1"/>
</workbook>
</file>

<file path=xl/styles.xml><?xml version="1.0" encoding="utf-8"?>
<styleSheet xmlns="http://schemas.openxmlformats.org/spreadsheetml/2006/main">
  <numFmts count="4">
    <numFmt numFmtId="164" formatCode="yyyy-mm-dd"/>
    <numFmt numFmtId="165" formatCode="0.0%"/>
    <numFmt numFmtId="166" formatCode="#,##0;;"/>
    <numFmt numFmtId="167" formatCode="dd mmm"/>
  </numFmts>
  <fonts count="8">
    <font>
      <name val="Calibri"/>
      <family val="2"/>
      <color theme="1"/>
      <sz val="11"/>
      <scheme val="minor"/>
    </font>
    <font>
      <name val="Arial"/>
      <b val="1"/>
      <sz val="14"/>
    </font>
    <font>
      <name val="Arial"/>
      <i val="1"/>
      <color rgb="00595959"/>
      <sz val="9"/>
    </font>
    <font>
      <name val="Arial"/>
      <b val="1"/>
      <sz val="10"/>
    </font>
    <font>
      <name val="Arial"/>
      <color rgb="000000FF"/>
      <sz val="10"/>
    </font>
    <font>
      <name val="Arial"/>
      <b val="1"/>
      <color rgb="00FFFFFF"/>
      <sz val="10"/>
    </font>
    <font>
      <name val="Arial"/>
      <sz val="10"/>
    </font>
    <font>
      <name val="Arial"/>
      <b val="1"/>
      <color rgb="000000FF"/>
      <sz val="10"/>
    </font>
  </fonts>
  <fills count="5">
    <fill>
      <patternFill/>
    </fill>
    <fill>
      <patternFill patternType="gray125"/>
    </fill>
    <fill>
      <patternFill patternType="solid">
        <fgColor rgb="00FFF2CC"/>
      </patternFill>
    </fill>
    <fill>
      <patternFill patternType="solid">
        <fgColor rgb="00217346"/>
      </patternFill>
    </fill>
    <fill>
      <patternFill patternType="solid">
        <fgColor rgb="00F2F2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6" fillId="0" borderId="0" applyAlignment="1" pivotButton="0" quotePrefix="0" xfId="0">
      <alignment vertical="top" wrapText="1"/>
    </xf>
    <xf numFmtId="0" fontId="7" fillId="2" borderId="0" pivotButton="0" quotePrefix="0" xfId="0"/>
    <xf numFmtId="164" fontId="4" fillId="2" borderId="1" pivotButton="0" quotePrefix="0" xfId="0"/>
    <xf numFmtId="0" fontId="5" fillId="3" borderId="1" applyAlignment="1" pivotButton="0" quotePrefix="0" xfId="0">
      <alignment horizontal="center" vertical="center" wrapText="1"/>
    </xf>
    <xf numFmtId="0" fontId="4" fillId="2" borderId="1" pivotButton="0" quotePrefix="0" xfId="0"/>
    <xf numFmtId="164" fontId="6" fillId="0" borderId="1" pivotButton="0" quotePrefix="0" xfId="0"/>
    <xf numFmtId="3" fontId="4" fillId="2" borderId="1" pivotButton="0" quotePrefix="0" xfId="0"/>
    <xf numFmtId="164" fontId="3" fillId="0" borderId="1" pivotButton="0" quotePrefix="0" xfId="0"/>
    <xf numFmtId="3" fontId="3" fillId="0" borderId="1" pivotButton="0" quotePrefix="0" xfId="0"/>
    <xf numFmtId="3" fontId="6" fillId="0" borderId="1" pivotButton="0" quotePrefix="0" xfId="0"/>
    <xf numFmtId="0" fontId="6" fillId="0" borderId="1" pivotButton="0" quotePrefix="0" xfId="0"/>
    <xf numFmtId="165" fontId="4" fillId="2" borderId="1" pivotButton="0" quotePrefix="0" xfId="0"/>
    <xf numFmtId="0" fontId="3" fillId="0" borderId="1" pivotButton="0" quotePrefix="0" xfId="0"/>
    <xf numFmtId="166" fontId="6" fillId="4" borderId="1" pivotButton="0" quotePrefix="0" xfId="0"/>
    <xf numFmtId="0" fontId="6" fillId="0" borderId="0" pivotButton="0" quotePrefix="0" xfId="0"/>
    <xf numFmtId="165" fontId="3" fillId="0" borderId="1" pivotButton="0" quotePrefix="0" xfId="0"/>
    <xf numFmtId="167" fontId="5" fillId="3" borderId="1" applyAlignment="1" pivotButton="0" quotePrefix="0" xfId="0">
      <alignment horizontal="center" vertical="bottom" textRotation="90"/>
    </xf>
    <xf numFmtId="165" fontId="6" fillId="0" borderId="1" pivotButton="0" quotePrefix="0" xfId="0"/>
  </cellXfs>
  <cellStyles count="1">
    <cellStyle name="Normal" xfId="0" builtinId="0" hidden="0"/>
  </cellStyles>
  <dxfs count="7">
    <dxf>
      <font>
        <name val="Arial"/>
        <b val="1"/>
        <color rgb="009C0006"/>
        <sz val="10"/>
      </font>
      <fill>
        <patternFill patternType="solid">
          <fgColor rgb="00FFC7CE"/>
        </patternFill>
      </fill>
    </dxf>
    <dxf>
      <font>
        <name val="Arial"/>
        <b val="1"/>
        <color rgb="009C0006"/>
        <sz val="10"/>
      </font>
    </dxf>
    <dxf>
      <font>
        <name val="Arial"/>
        <b val="1"/>
        <color rgb="00BF8F00"/>
        <sz val="10"/>
      </font>
    </dxf>
    <dxf>
      <font>
        <name val="Arial"/>
        <color rgb="00FFC7CE"/>
        <sz val="10"/>
      </font>
      <fill>
        <patternFill patternType="solid">
          <fgColor rgb="00FFC7CE"/>
        </patternFill>
      </fill>
    </dxf>
    <dxf>
      <font>
        <name val="Arial"/>
        <color rgb="009CCFA8"/>
        <sz val="10"/>
      </font>
      <fill>
        <patternFill patternType="solid">
          <fgColor rgb="009CCFA8"/>
        </patternFill>
      </fill>
    </dxf>
    <dxf>
      <fill>
        <patternFill patternType="solid">
          <fgColor rgb="00C00000"/>
        </patternFill>
      </fill>
    </dxf>
    <dxf>
      <fill>
        <patternFill patternType="solid">
          <fgColor rgb="00F2F2F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44"/>
  <sheetViews>
    <sheetView workbookViewId="0">
      <selection activeCell="A1" sqref="A1"/>
    </sheetView>
  </sheetViews>
  <sheetFormatPr baseColWidth="8" defaultRowHeight="15"/>
  <cols>
    <col width="104" customWidth="1" min="1" max="1"/>
  </cols>
  <sheetData>
    <row r="1">
      <c r="A1" s="1" t="inlineStr">
        <is>
          <t>Gantt Chart Project Planner</t>
        </is>
      </c>
    </row>
    <row r="2">
      <c r="A2" s="2" t="inlineStr">
        <is>
          <t>Free template from spreadsheet.partners — free for commercial use, no attribution needed.</t>
        </is>
      </c>
    </row>
    <row r="4">
      <c r="A4" s="3" t="inlineStr">
        <is>
          <t>What this workbook is for</t>
        </is>
      </c>
    </row>
    <row r="5">
      <c r="A5" s="4" t="inlineStr">
        <is>
          <t>Planning work where one thing has to finish before another can start. A Gantt chart drawn by colouring cells is a picture: it is right on the day you draw it and wrong by the end of the week. Here the only date anyone types is the project start. Every task start, every end, the critical path and every bar on the Chart tab are derived from the durations and the predecessors, so a task that takes five days longer than planned moves everything downstream of it by itself.</t>
        </is>
      </c>
    </row>
    <row r="7">
      <c r="A7" s="3" t="inlineStr">
        <is>
          <t>How to add a task</t>
        </is>
      </c>
    </row>
    <row r="8">
      <c r="A8" s="4" t="inlineStr">
        <is>
          <t>Type the name in column A, the duration in working days in column D, the owner and the per cent complete. If it can only start after another task, type that task's number — column G, not the spreadsheet row — in column B. Leave B empty or type an em dash for work that can start at the project start. Column H then shows the predecessor's NAME: if that is not the task you meant, the number is wrong, and it is easier to see there than in the dates.</t>
        </is>
      </c>
    </row>
    <row r="10">
      <c r="A10" s="3" t="inlineStr">
        <is>
          <t>The one rule: a task is listed below the task it depends on</t>
        </is>
      </c>
    </row>
    <row r="11">
      <c r="A11" s="4" t="inlineStr">
        <is>
          <t>Task 7 may depend on task 3, but not on task 12. This is how the forward pass avoids a formula that reads its own column and how the backward pass avoids one that reads its own row — both of which Excel refuses as circular references. Column M says so plainly if you break it. Reordering is safe: insert a row inside rows 5 to 204, copy the formulas down from the row above, and fix the predecessor numbers, which are positions in the list and shift when the list does. Do not copy a formula from row 6 UP into row 5 — row 5 is the first task and has its own, shorter version.</t>
        </is>
      </c>
    </row>
    <row r="13">
      <c r="A13" s="3" t="inlineStr">
        <is>
          <t>Working days, and why not WORKDAY()</t>
        </is>
      </c>
    </row>
    <row r="14">
      <c r="A14" s="4" t="inlineStr">
        <is>
          <t>A 10-day task starting on a Friday finishes in two weeks, not on the following Monday. Plans built in calendar days are optimistic by roughly the number of weekends they contain. The Calendar tab counts the days: one row per calendar day, a 0 or 1 for whether it is a working day after consulting the Holidays tab, and a running working-day number. A task's start and end are that number plus arithmetic, and the date you see is a lookup back into the calendar. WORKDAY() would be one function instead of a tab, and it behaves differently in Excel 2016 and Google Sheets once holidays are supplied as a range.</t>
        </is>
      </c>
    </row>
    <row r="16">
      <c r="A16" s="3" t="inlineStr">
        <is>
          <t>Slack, and what it is for</t>
        </is>
      </c>
    </row>
    <row r="17">
      <c r="A17" s="4" t="inlineStr">
        <is>
          <t>Slack is how many working days a task can slip before the project finish date moves. Zero slack means the task is on the critical path. The number in the column is total float, not free float: it accounts for everything downstream of the task, so a task whose successor has three weeks of room shows three weeks of room itself. Two tasks running late in the same week are not the same event — the one with zero slack costs you the launch date, the one with eighteen days of float costs you nothing. Escalate the first and leave the second alone.</t>
        </is>
      </c>
    </row>
    <row r="19">
      <c r="A19" s="3" t="inlineStr">
        <is>
          <t>Milestones</t>
        </is>
      </c>
    </row>
    <row r="20">
      <c r="A20" s="4" t="inlineStr">
        <is>
          <t>A task with a duration of 0 is a milestone: it lands on a single day, the day its predecessor finishes. Give it a predecessor and no owner. It appears on the chart as a one-cell bar and, having no successors, it carries whatever slack remains to the project finish.</t>
        </is>
      </c>
    </row>
    <row r="22">
      <c r="A22" s="3" t="inlineStr">
        <is>
          <t>Holidays</t>
        </is>
      </c>
    </row>
    <row r="23">
      <c r="A23" s="4" t="inlineStr">
        <is>
          <t>The Holidays tab feeds every date calculation. Add your own public holidays and any company shutdown before trusting a plan that crosses December. A holiday that falls at a weekend changes nothing and the tab says so, which saves the usual round of adding eleven dates and wondering why the finish date did not move.</t>
        </is>
      </c>
    </row>
    <row r="25">
      <c r="A25" s="3" t="inlineStr">
        <is>
          <t>Reading the chart</t>
        </is>
      </c>
    </row>
    <row r="26">
      <c r="A26" s="4" t="inlineStr">
        <is>
          <t>The Chart tab shows one column per period, seven days wide by default. Type the first date in C3 and the days per column in G3: 7 shows a year across the screen, 1 shows the next two months day by day. Green blocks are tasks with float. Red blocks are the critical path. The dark red column header is the period containing today. Nothing on that tab is a source of anything — it reads the Tasks tab, and editing a bar does nothing at all.</t>
        </is>
      </c>
    </row>
    <row r="28">
      <c r="A28" s="3" t="inlineStr">
        <is>
          <t>The Critical path tab</t>
        </is>
      </c>
    </row>
    <row r="29">
      <c r="A29" s="4" t="inlineStr">
        <is>
          <t>The same tasks, listed, with their owners and status. It is the escalation list. A task leaves it as soon as some other chain becomes longer, which is the correct behaviour and occasionally a surprise: the critical path is a property of the plan as it stands today, not a permanent label on the work you consider important.</t>
        </is>
      </c>
    </row>
    <row r="31">
      <c r="A31" s="3" t="inlineStr">
        <is>
          <t>One predecessor per task</t>
        </is>
      </c>
    </row>
    <row r="32">
      <c r="A32" s="4" t="inlineStr">
        <is>
          <t>The model is finish-to-start with a single predecessor, which covers most projects and keeps every formula readable. Work that genuinely waits on two things needs a MAX over both end dates; if you need that, or start-to-start links, lags, or resource levelling, it is a small change and we are happy to make it as a custom build.</t>
        </is>
      </c>
    </row>
    <row r="34">
      <c r="A34" s="3" t="inlineStr">
        <is>
          <t>The rows already in the file</t>
        </is>
      </c>
    </row>
    <row r="35">
      <c r="A35" s="4" t="inlineStr">
        <is>
          <t>The page's own example: discovery, design, build, content and a launch milestone, starting 1 September 2026. Design and build have no float and content has several weeks of it, which is the point of the example — two tasks running late in the same week are not the same event. Delete the rows and type over them; the formulas run to row 204 already and do not need copying down.</t>
        </is>
      </c>
    </row>
    <row r="37">
      <c r="A37" s="3" t="inlineStr">
        <is>
          <t>Which cells you type</t>
        </is>
      </c>
    </row>
    <row r="38">
      <c r="A38" s="4" t="inlineStr">
        <is>
          <t>Tasks: the project start in C3, then columns A, B, D, I, J and N. Chart: C3 and G3. Holidays: A, B and E. Nothing on the Calendar or Critical path tabs is typed, and the grey columns O to R on the Tasks tab are the working-day numbers the dates are built from — they are visible so the arithmetic can be checked, not so it can be edited.</t>
        </is>
      </c>
    </row>
    <row r="40">
      <c r="A40" s="3" t="inlineStr">
        <is>
          <t>Ranges</t>
        </is>
      </c>
    </row>
    <row r="41">
      <c r="A41" s="4" t="inlineStr">
        <is>
          <t>Tasks holds 200 rows, the Chart renders the first 100 of them, the Critical path tab lists up to 60, Holidays holds 100 dates and the Calendar covers two years from the project start. All of those extend by selecting the last row and dragging down. Work inside the ranges rather than below them: a task typed in row 205 is in no total, no chart and no critical path.</t>
        </is>
      </c>
    </row>
    <row r="44">
      <c r="A44" s="5" t="inlineStr">
        <is>
          <t>Blue text on a yellow fill = type here. Black = calculated, leave alone.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U204"/>
  <sheetViews>
    <sheetView workbookViewId="0">
      <pane ySplit="4" topLeftCell="A5" activePane="bottomLeft" state="frozen"/>
      <selection pane="bottomLeft" activeCell="A1" sqref="A1"/>
    </sheetView>
  </sheetViews>
  <sheetFormatPr baseColWidth="8" defaultRowHeight="15"/>
  <cols>
    <col width="30" customWidth="1" min="1" max="1"/>
    <col width="7" customWidth="1" min="2" max="2"/>
    <col width="12" customWidth="1" min="3" max="3"/>
    <col width="7" customWidth="1" min="4" max="4"/>
    <col width="12" customWidth="1" min="5" max="5"/>
    <col width="8" customWidth="1" min="6" max="6"/>
    <col width="5" customWidth="1" min="7" max="7"/>
    <col width="22" customWidth="1" min="8" max="8"/>
    <col width="14" customWidth="1" min="9" max="9"/>
    <col width="11" customWidth="1" min="10" max="10"/>
    <col width="10" customWidth="1" min="11" max="11"/>
    <col width="13" customWidth="1" min="12" max="12"/>
    <col width="38" customWidth="1" min="13" max="13"/>
    <col width="34" customWidth="1" min="14" max="14"/>
    <col width="9" customWidth="1" min="15" max="15"/>
    <col width="9" customWidth="1" min="16" max="16"/>
    <col width="12" customWidth="1" min="17" max="17"/>
    <col width="9" customWidth="1" min="18" max="18"/>
    <col width="36" customWidth="1" min="20" max="20"/>
    <col width="14" customWidth="1" min="21" max="21"/>
  </cols>
  <sheetData>
    <row r="1">
      <c r="A1" s="1" t="inlineStr">
        <is>
          <t>Tasks</t>
        </is>
      </c>
    </row>
    <row r="2">
      <c r="A2" s="2" t="inlineStr">
        <is>
          <t>Type the task, its predecessor's number, the duration in working days, the owner and the per cent complete. Dates are calculated — a date you type is a date that stops moving when the plan moves.</t>
        </is>
      </c>
    </row>
    <row r="3">
      <c r="A3" s="3" t="inlineStr">
        <is>
          <t>Project start</t>
        </is>
      </c>
      <c r="C3" s="6" t="n">
        <v>46266</v>
      </c>
      <c r="E3" s="2" t="inlineStr">
        <is>
          <t>The first working day on or after this date is working day 1. Everything else is counted from there.</t>
        </is>
      </c>
    </row>
    <row r="4">
      <c r="A4" s="7" t="inlineStr">
        <is>
          <t>Task</t>
        </is>
      </c>
      <c r="B4" s="7" t="inlineStr">
        <is>
          <t>Pred.</t>
        </is>
      </c>
      <c r="C4" s="7" t="inlineStr">
        <is>
          <t>Start</t>
        </is>
      </c>
      <c r="D4" s="7" t="inlineStr">
        <is>
          <t>Days</t>
        </is>
      </c>
      <c r="E4" s="7" t="inlineStr">
        <is>
          <t>End</t>
        </is>
      </c>
      <c r="F4" s="7" t="inlineStr">
        <is>
          <t>Slack</t>
        </is>
      </c>
      <c r="G4" s="7" t="inlineStr">
        <is>
          <t>#</t>
        </is>
      </c>
      <c r="H4" s="7" t="inlineStr">
        <is>
          <t>Predecessor task</t>
        </is>
      </c>
      <c r="I4" s="7" t="inlineStr">
        <is>
          <t>Owner</t>
        </is>
      </c>
      <c r="J4" s="7" t="inlineStr">
        <is>
          <t>% complete</t>
        </is>
      </c>
      <c r="K4" s="7" t="inlineStr">
        <is>
          <t>Critical</t>
        </is>
      </c>
      <c r="L4" s="7" t="inlineStr">
        <is>
          <t>Status</t>
        </is>
      </c>
      <c r="M4" s="7" t="inlineStr">
        <is>
          <t>Check</t>
        </is>
      </c>
      <c r="N4" s="7" t="inlineStr">
        <is>
          <t>Notes</t>
        </is>
      </c>
      <c r="O4" s="7" t="inlineStr">
        <is>
          <t>Start #</t>
        </is>
      </c>
      <c r="P4" s="7" t="inlineStr">
        <is>
          <t>End #</t>
        </is>
      </c>
      <c r="Q4" s="7" t="inlineStr">
        <is>
          <t>Chain end #</t>
        </is>
      </c>
      <c r="R4" s="7" t="inlineStr">
        <is>
          <t>Crit. #</t>
        </is>
      </c>
      <c r="T4" s="7" t="inlineStr">
        <is>
          <t>The plan</t>
        </is>
      </c>
      <c r="U4" s="7" t="inlineStr">
        <is>
          <t>Value</t>
        </is>
      </c>
    </row>
    <row r="5">
      <c r="A5" s="8" t="inlineStr">
        <is>
          <t>Discovery</t>
        </is>
      </c>
      <c r="B5" s="8" t="inlineStr">
        <is>
          <t>—</t>
        </is>
      </c>
      <c r="C5" s="9">
        <f>IF($A5="","",IFERROR(INDEX(Calendar!$A$5:$A$734,MATCH($O5,Calendar!$D$5:$D$734,0)),""))</f>
        <v/>
      </c>
      <c r="D5" s="10" t="n">
        <v>10</v>
      </c>
      <c r="E5" s="11">
        <f>IF($A5="","",IFERROR(INDEX(Calendar!$A$5:$A$734,MATCH($P5,Calendar!$D$5:$D$734,0)),""))</f>
        <v/>
      </c>
      <c r="F5" s="12">
        <f>IF($A5="","",MAX(0,MAX(Tasks!$P$5:$P$204)-$Q5))</f>
        <v/>
      </c>
      <c r="G5" s="13">
        <f>IF($A5="","",ROW()-4)</f>
        <v/>
      </c>
      <c r="H5" s="14">
        <f>IF($A5="","",IF(OR($B5="",$B5="—"),"—",IFERROR(INDEX($A$5:$A$204,$B5),"?? no task with that number")))</f>
        <v/>
      </c>
      <c r="I5" s="8" t="inlineStr">
        <is>
          <t>A. Duval</t>
        </is>
      </c>
      <c r="J5" s="15" t="n">
        <v>1</v>
      </c>
      <c r="K5" s="16">
        <f>IF($A5="","",IF($F5=0,"CRITICAL",""))</f>
        <v/>
      </c>
      <c r="L5" s="14">
        <f>IF($A5="","",IF($J5&gt;=1,"Complete",IF(AND($E5&lt;&gt;"",$E5&lt;TODAY()),"Overdue",IF(AND($C5&lt;&gt;"",$C5&lt;=TODAY()),"In progress","Not started"))))</f>
        <v/>
      </c>
      <c r="M5" s="14">
        <f>IF($A5="","",IF(AND($B5&lt;&gt;"",$B5&lt;&gt;"—",OR(NOT(ISNUMBER($B5)),$B5&gt;=$G5)),"Predecessor must be the number of a task listed ABOVE this row",IF($D5="","Enter a duration in working days",IF($C5="","Past the end of the Calendar tab — extend it",""))))</f>
        <v/>
      </c>
      <c r="N5" s="8" t="inlineStr">
        <is>
          <t>Stakeholder interviews and content audit</t>
        </is>
      </c>
      <c r="O5" s="17">
        <f>IF($A5="",0,1)</f>
        <v/>
      </c>
      <c r="P5" s="17">
        <f>IF($A5="",0,$O5+MAX($D5,1)-1)</f>
        <v/>
      </c>
      <c r="Q5" s="17">
        <f>IF($A5="",0,MAX($P5,SUMPRODUCT(MAX(($B6:$B$204=$G5)*$Q6:$Q$204))))</f>
        <v/>
      </c>
      <c r="R5" s="17">
        <f>IF($A5="","",IF($F5=0,COUNTIFS($A$5:$A5,"&lt;&gt;",$F$5:$F5,0),""))</f>
        <v/>
      </c>
      <c r="T5" s="18" t="inlineStr">
        <is>
          <t>Project start (typed)</t>
        </is>
      </c>
      <c r="U5" s="11">
        <f>Tasks!$C$3</f>
        <v/>
      </c>
    </row>
    <row r="6">
      <c r="A6" s="8" t="inlineStr">
        <is>
          <t>Design</t>
        </is>
      </c>
      <c r="B6" s="8" t="n">
        <v>1</v>
      </c>
      <c r="C6" s="9">
        <f>IF($A6="","",IFERROR(INDEX(Calendar!$A$5:$A$734,MATCH($O6,Calendar!$D$5:$D$734,0)),""))</f>
        <v/>
      </c>
      <c r="D6" s="10" t="n">
        <v>15</v>
      </c>
      <c r="E6" s="11">
        <f>IF($A6="","",IFERROR(INDEX(Calendar!$A$5:$A$734,MATCH($P6,Calendar!$D$5:$D$734,0)),""))</f>
        <v/>
      </c>
      <c r="F6" s="12">
        <f>IF($A6="","",MAX(0,MAX(Tasks!$P$5:$P$204)-$Q6))</f>
        <v/>
      </c>
      <c r="G6" s="13">
        <f>IF($A6="","",ROW()-4)</f>
        <v/>
      </c>
      <c r="H6" s="14">
        <f>IF($A6="","",IF(OR($B6="",$B6="—"),"—",IFERROR(INDEX($A$5:$A$204,$B6),"?? no task with that number")))</f>
        <v/>
      </c>
      <c r="I6" s="8" t="inlineStr">
        <is>
          <t>K. Owens</t>
        </is>
      </c>
      <c r="J6" s="15" t="n">
        <v>0.6</v>
      </c>
      <c r="K6" s="16">
        <f>IF($A6="","",IF($F6=0,"CRITICAL",""))</f>
        <v/>
      </c>
      <c r="L6" s="14">
        <f>IF($A6="","",IF($J6&gt;=1,"Complete",IF(AND($E6&lt;&gt;"",$E6&lt;TODAY()),"Overdue",IF(AND($C6&lt;&gt;"",$C6&lt;=TODAY()),"In progress","Not started"))))</f>
        <v/>
      </c>
      <c r="M6" s="14">
        <f>IF($A6="","",IF(AND($B6&lt;&gt;"",$B6&lt;&gt;"—",OR(NOT(ISNUMBER($B6)),$B6&gt;=$G6)),"Predecessor must be the number of a task listed ABOVE this row",IF($D6="","Enter a duration in working days",IF($C6="","Past the end of the Calendar tab — extend it",""))))</f>
        <v/>
      </c>
      <c r="N6" s="8" t="inlineStr">
        <is>
          <t>Wireframes, then visual design</t>
        </is>
      </c>
      <c r="O6" s="17">
        <f>IF($A6="",0,IF(OR($B6="",$B6="—"),1,IFERROR(INDEX($P$5:P5,$B6)+1,1)))</f>
        <v/>
      </c>
      <c r="P6" s="17">
        <f>IF($A6="",0,$O6+MAX($D6,1)-1)</f>
        <v/>
      </c>
      <c r="Q6" s="17">
        <f>IF($A6="",0,MAX($P6,SUMPRODUCT(MAX(($B7:$B$204=$G6)*$Q7:$Q$204))))</f>
        <v/>
      </c>
      <c r="R6" s="17">
        <f>IF($A6="","",IF($F6=0,COUNTIFS($A$5:$A6,"&lt;&gt;",$F$5:$F6,0),""))</f>
        <v/>
      </c>
      <c r="T6" s="18" t="inlineStr">
        <is>
          <t>First task starts</t>
        </is>
      </c>
      <c r="U6" s="11">
        <f>IF(COUNT(Tasks!$C$5:$C$204)=0,"",MIN(Tasks!$C$5:$C$204))</f>
        <v/>
      </c>
    </row>
    <row r="7">
      <c r="A7" s="8" t="inlineStr">
        <is>
          <t>Build</t>
        </is>
      </c>
      <c r="B7" s="8" t="n">
        <v>2</v>
      </c>
      <c r="C7" s="9">
        <f>IF($A7="","",IFERROR(INDEX(Calendar!$A$5:$A$734,MATCH($O7,Calendar!$D$5:$D$734,0)),""))</f>
        <v/>
      </c>
      <c r="D7" s="10" t="n">
        <v>30</v>
      </c>
      <c r="E7" s="11">
        <f>IF($A7="","",IFERROR(INDEX(Calendar!$A$5:$A$734,MATCH($P7,Calendar!$D$5:$D$734,0)),""))</f>
        <v/>
      </c>
      <c r="F7" s="12">
        <f>IF($A7="","",MAX(0,MAX(Tasks!$P$5:$P$204)-$Q7))</f>
        <v/>
      </c>
      <c r="G7" s="13">
        <f>IF($A7="","",ROW()-4)</f>
        <v/>
      </c>
      <c r="H7" s="14">
        <f>IF($A7="","",IF(OR($B7="",$B7="—"),"—",IFERROR(INDEX($A$5:$A$204,$B7),"?? no task with that number")))</f>
        <v/>
      </c>
      <c r="I7" s="8" t="inlineStr">
        <is>
          <t>S. Novak</t>
        </is>
      </c>
      <c r="J7" s="15" t="n">
        <v>0</v>
      </c>
      <c r="K7" s="16">
        <f>IF($A7="","",IF($F7=0,"CRITICAL",""))</f>
        <v/>
      </c>
      <c r="L7" s="14">
        <f>IF($A7="","",IF($J7&gt;=1,"Complete",IF(AND($E7&lt;&gt;"",$E7&lt;TODAY()),"Overdue",IF(AND($C7&lt;&gt;"",$C7&lt;=TODAY()),"In progress","Not started"))))</f>
        <v/>
      </c>
      <c r="M7" s="14">
        <f>IF($A7="","",IF(AND($B7&lt;&gt;"",$B7&lt;&gt;"—",OR(NOT(ISNUMBER($B7)),$B7&gt;=$G7)),"Predecessor must be the number of a task listed ABOVE this row",IF($D7="","Enter a duration in working days",IF($C7="","Past the end of the Calendar tab — extend it",""))))</f>
        <v/>
      </c>
      <c r="N7" s="8" t="inlineStr">
        <is>
          <t>Front end and CMS templates</t>
        </is>
      </c>
      <c r="O7" s="17">
        <f>IF($A7="",0,IF(OR($B7="",$B7="—"),1,IFERROR(INDEX($P$5:P6,$B7)+1,1)))</f>
        <v/>
      </c>
      <c r="P7" s="17">
        <f>IF($A7="",0,$O7+MAX($D7,1)-1)</f>
        <v/>
      </c>
      <c r="Q7" s="17">
        <f>IF($A7="",0,MAX($P7,SUMPRODUCT(MAX(($B8:$B$204=$G7)*$Q8:$Q$204))))</f>
        <v/>
      </c>
      <c r="R7" s="17">
        <f>IF($A7="","",IF($F7=0,COUNTIFS($A$5:$A7,"&lt;&gt;",$F$5:$F7,0),""))</f>
        <v/>
      </c>
      <c r="T7" s="18" t="inlineStr">
        <is>
          <t>Project finishes</t>
        </is>
      </c>
      <c r="U7" s="11">
        <f>IF(COUNT(Tasks!$E$5:$E$204)=0,"",MAX(Tasks!$E$5:$E$204))</f>
        <v/>
      </c>
    </row>
    <row r="8">
      <c r="A8" s="8" t="inlineStr">
        <is>
          <t>Content</t>
        </is>
      </c>
      <c r="B8" s="8" t="n">
        <v>1</v>
      </c>
      <c r="C8" s="9">
        <f>IF($A8="","",IFERROR(INDEX(Calendar!$A$5:$A$734,MATCH($O8,Calendar!$D$5:$D$734,0)),""))</f>
        <v/>
      </c>
      <c r="D8" s="10" t="n">
        <v>20</v>
      </c>
      <c r="E8" s="11">
        <f>IF($A8="","",IFERROR(INDEX(Calendar!$A$5:$A$734,MATCH($P8,Calendar!$D$5:$D$734,0)),""))</f>
        <v/>
      </c>
      <c r="F8" s="12">
        <f>IF($A8="","",MAX(0,MAX(Tasks!$P$5:$P$204)-$Q8))</f>
        <v/>
      </c>
      <c r="G8" s="13">
        <f>IF($A8="","",ROW()-4)</f>
        <v/>
      </c>
      <c r="H8" s="14">
        <f>IF($A8="","",IF(OR($B8="",$B8="—"),"—",IFERROR(INDEX($A$5:$A$204,$B8),"?? no task with that number")))</f>
        <v/>
      </c>
      <c r="I8" s="8" t="inlineStr">
        <is>
          <t>M. Ferrer</t>
        </is>
      </c>
      <c r="J8" s="15" t="n">
        <v>0.35</v>
      </c>
      <c r="K8" s="16">
        <f>IF($A8="","",IF($F8=0,"CRITICAL",""))</f>
        <v/>
      </c>
      <c r="L8" s="14">
        <f>IF($A8="","",IF($J8&gt;=1,"Complete",IF(AND($E8&lt;&gt;"",$E8&lt;TODAY()),"Overdue",IF(AND($C8&lt;&gt;"",$C8&lt;=TODAY()),"In progress","Not started"))))</f>
        <v/>
      </c>
      <c r="M8" s="14">
        <f>IF($A8="","",IF(AND($B8&lt;&gt;"",$B8&lt;&gt;"—",OR(NOT(ISNUMBER($B8)),$B8&gt;=$G8)),"Predecessor must be the number of a task listed ABOVE this row",IF($D8="","Enter a duration in working days",IF($C8="","Past the end of the Calendar tab — extend it",""))))</f>
        <v/>
      </c>
      <c r="N8" s="8" t="inlineStr">
        <is>
          <t>Runs alongside design — has float, see Slack</t>
        </is>
      </c>
      <c r="O8" s="17">
        <f>IF($A8="",0,IF(OR($B8="",$B8="—"),1,IFERROR(INDEX($P$5:P7,$B8)+1,1)))</f>
        <v/>
      </c>
      <c r="P8" s="17">
        <f>IF($A8="",0,$O8+MAX($D8,1)-1)</f>
        <v/>
      </c>
      <c r="Q8" s="17">
        <f>IF($A8="",0,MAX($P8,SUMPRODUCT(MAX(($B9:$B$204=$G8)*$Q9:$Q$204))))</f>
        <v/>
      </c>
      <c r="R8" s="17">
        <f>IF($A8="","",IF($F8=0,COUNTIFS($A$5:$A8,"&lt;&gt;",$F$5:$F8,0),""))</f>
        <v/>
      </c>
      <c r="T8" s="18" t="inlineStr">
        <is>
          <t>Tasks in the plan</t>
        </is>
      </c>
      <c r="U8" s="12">
        <f>COUNTIFS(Tasks!$A$5:$A$204,"&lt;&gt;")</f>
        <v/>
      </c>
    </row>
    <row r="9">
      <c r="A9" s="8" t="inlineStr">
        <is>
          <t>Launch</t>
        </is>
      </c>
      <c r="B9" s="8" t="n">
        <v>3</v>
      </c>
      <c r="C9" s="9">
        <f>IF($A9="","",IFERROR(INDEX(Calendar!$A$5:$A$734,MATCH($O9,Calendar!$D$5:$D$734,0)),""))</f>
        <v/>
      </c>
      <c r="D9" s="10" t="n">
        <v>0</v>
      </c>
      <c r="E9" s="11">
        <f>IF($A9="","",IFERROR(INDEX(Calendar!$A$5:$A$734,MATCH($P9,Calendar!$D$5:$D$734,0)),""))</f>
        <v/>
      </c>
      <c r="F9" s="12">
        <f>IF($A9="","",MAX(0,MAX(Tasks!$P$5:$P$204)-$Q9))</f>
        <v/>
      </c>
      <c r="G9" s="13">
        <f>IF($A9="","",ROW()-4)</f>
        <v/>
      </c>
      <c r="H9" s="14">
        <f>IF($A9="","",IF(OR($B9="",$B9="—"),"—",IFERROR(INDEX($A$5:$A$204,$B9),"?? no task with that number")))</f>
        <v/>
      </c>
      <c r="I9" s="8" t="inlineStr">
        <is>
          <t>A. Duval</t>
        </is>
      </c>
      <c r="J9" s="15" t="n">
        <v>0</v>
      </c>
      <c r="K9" s="16">
        <f>IF($A9="","",IF($F9=0,"CRITICAL",""))</f>
        <v/>
      </c>
      <c r="L9" s="14">
        <f>IF($A9="","",IF($J9&gt;=1,"Complete",IF(AND($E9&lt;&gt;"",$E9&lt;TODAY()),"Overdue",IF(AND($C9&lt;&gt;"",$C9&lt;=TODAY()),"In progress","Not started"))))</f>
        <v/>
      </c>
      <c r="M9" s="14">
        <f>IF($A9="","",IF(AND($B9&lt;&gt;"",$B9&lt;&gt;"—",OR(NOT(ISNUMBER($B9)),$B9&gt;=$G9)),"Predecessor must be the number of a task listed ABOVE this row",IF($D9="","Enter a duration in working days",IF($C9="","Past the end of the Calendar tab — extend it",""))))</f>
        <v/>
      </c>
      <c r="N9" s="8" t="inlineStr">
        <is>
          <t>Milestone: 0 days, so it lands on Build's last day</t>
        </is>
      </c>
      <c r="O9" s="17">
        <f>IF($A9="",0,IF(OR($B9="",$B9="—"),1,IFERROR(INDEX($P$5:P8,$B9)+1,1)))</f>
        <v/>
      </c>
      <c r="P9" s="17">
        <f>IF($A9="",0,$O9+MAX($D9,1)-1)</f>
        <v/>
      </c>
      <c r="Q9" s="17">
        <f>IF($A9="",0,MAX($P9,SUMPRODUCT(MAX(($B10:$B$204=$G9)*$Q10:$Q$204))))</f>
        <v/>
      </c>
      <c r="R9" s="17">
        <f>IF($A9="","",IF($F9=0,COUNTIFS($A$5:$A9,"&lt;&gt;",$F$5:$F9,0),""))</f>
        <v/>
      </c>
      <c r="T9" s="18" t="inlineStr">
        <is>
          <t>Tasks on the critical path</t>
        </is>
      </c>
      <c r="U9" s="12">
        <f>COUNTIFS(Tasks!$A$5:$A$204,"&lt;&gt;",Tasks!$F$5:$F$204,0)</f>
        <v/>
      </c>
    </row>
    <row r="10">
      <c r="A10" s="8" t="n"/>
      <c r="B10" s="8" t="n"/>
      <c r="C10" s="9">
        <f>IF($A10="","",IFERROR(INDEX(Calendar!$A$5:$A$734,MATCH($O10,Calendar!$D$5:$D$734,0)),""))</f>
        <v/>
      </c>
      <c r="D10" s="10" t="n"/>
      <c r="E10" s="11">
        <f>IF($A10="","",IFERROR(INDEX(Calendar!$A$5:$A$734,MATCH($P10,Calendar!$D$5:$D$734,0)),""))</f>
        <v/>
      </c>
      <c r="F10" s="12">
        <f>IF($A10="","",MAX(0,MAX(Tasks!$P$5:$P$204)-$Q10))</f>
        <v/>
      </c>
      <c r="G10" s="13">
        <f>IF($A10="","",ROW()-4)</f>
        <v/>
      </c>
      <c r="H10" s="14">
        <f>IF($A10="","",IF(OR($B10="",$B10="—"),"—",IFERROR(INDEX($A$5:$A$204,$B10),"?? no task with that number")))</f>
        <v/>
      </c>
      <c r="I10" s="8" t="n"/>
      <c r="J10" s="15" t="n"/>
      <c r="K10" s="16">
        <f>IF($A10="","",IF($F10=0,"CRITICAL",""))</f>
        <v/>
      </c>
      <c r="L10" s="14">
        <f>IF($A10="","",IF($J10&gt;=1,"Complete",IF(AND($E10&lt;&gt;"",$E10&lt;TODAY()),"Overdue",IF(AND($C10&lt;&gt;"",$C10&lt;=TODAY()),"In progress","Not started"))))</f>
        <v/>
      </c>
      <c r="M10" s="14">
        <f>IF($A10="","",IF(AND($B10&lt;&gt;"",$B10&lt;&gt;"—",OR(NOT(ISNUMBER($B10)),$B10&gt;=$G10)),"Predecessor must be the number of a task listed ABOVE this row",IF($D10="","Enter a duration in working days",IF($C10="","Past the end of the Calendar tab — extend it",""))))</f>
        <v/>
      </c>
      <c r="N10" s="8" t="n"/>
      <c r="O10" s="17">
        <f>IF($A10="",0,IF(OR($B10="",$B10="—"),1,IFERROR(INDEX($P$5:P9,$B10)+1,1)))</f>
        <v/>
      </c>
      <c r="P10" s="17">
        <f>IF($A10="",0,$O10+MAX($D10,1)-1)</f>
        <v/>
      </c>
      <c r="Q10" s="17">
        <f>IF($A10="",0,MAX($P10,SUMPRODUCT(MAX(($B11:$B$204=$G10)*$Q11:$Q$204))))</f>
        <v/>
      </c>
      <c r="R10" s="17">
        <f>IF($A10="","",IF($F10=0,COUNTIFS($A$5:$A10,"&lt;&gt;",$F$5:$F10,0),""))</f>
        <v/>
      </c>
      <c r="T10" s="18" t="inlineStr">
        <is>
          <t>Working days, start to finish</t>
        </is>
      </c>
      <c r="U10" s="12">
        <f>IF(COUNT(Tasks!$E$5:$E$204)=0,"",NETWORKDAYS(MIN(Tasks!$C$5:$C$204),MAX(Tasks!$E$5:$E$204),Holidays!$A$5:$A$104))</f>
        <v/>
      </c>
    </row>
    <row r="11">
      <c r="A11" s="8" t="n"/>
      <c r="B11" s="8" t="n"/>
      <c r="C11" s="9">
        <f>IF($A11="","",IFERROR(INDEX(Calendar!$A$5:$A$734,MATCH($O11,Calendar!$D$5:$D$734,0)),""))</f>
        <v/>
      </c>
      <c r="D11" s="10" t="n"/>
      <c r="E11" s="11">
        <f>IF($A11="","",IFERROR(INDEX(Calendar!$A$5:$A$734,MATCH($P11,Calendar!$D$5:$D$734,0)),""))</f>
        <v/>
      </c>
      <c r="F11" s="12">
        <f>IF($A11="","",MAX(0,MAX(Tasks!$P$5:$P$204)-$Q11))</f>
        <v/>
      </c>
      <c r="G11" s="13">
        <f>IF($A11="","",ROW()-4)</f>
        <v/>
      </c>
      <c r="H11" s="14">
        <f>IF($A11="","",IF(OR($B11="",$B11="—"),"—",IFERROR(INDEX($A$5:$A$204,$B11),"?? no task with that number")))</f>
        <v/>
      </c>
      <c r="I11" s="8" t="n"/>
      <c r="J11" s="15" t="n"/>
      <c r="K11" s="16">
        <f>IF($A11="","",IF($F11=0,"CRITICAL",""))</f>
        <v/>
      </c>
      <c r="L11" s="14">
        <f>IF($A11="","",IF($J11&gt;=1,"Complete",IF(AND($E11&lt;&gt;"",$E11&lt;TODAY()),"Overdue",IF(AND($C11&lt;&gt;"",$C11&lt;=TODAY()),"In progress","Not started"))))</f>
        <v/>
      </c>
      <c r="M11" s="14">
        <f>IF($A11="","",IF(AND($B11&lt;&gt;"",$B11&lt;&gt;"—",OR(NOT(ISNUMBER($B11)),$B11&gt;=$G11)),"Predecessor must be the number of a task listed ABOVE this row",IF($D11="","Enter a duration in working days",IF($C11="","Past the end of the Calendar tab — extend it",""))))</f>
        <v/>
      </c>
      <c r="N11" s="8" t="n"/>
      <c r="O11" s="17">
        <f>IF($A11="",0,IF(OR($B11="",$B11="—"),1,IFERROR(INDEX($P$5:P10,$B11)+1,1)))</f>
        <v/>
      </c>
      <c r="P11" s="17">
        <f>IF($A11="",0,$O11+MAX($D11,1)-1)</f>
        <v/>
      </c>
      <c r="Q11" s="17">
        <f>IF($A11="",0,MAX($P11,SUMPRODUCT(MAX(($B12:$B$204=$G11)*$Q12:$Q$204))))</f>
        <v/>
      </c>
      <c r="R11" s="17">
        <f>IF($A11="","",IF($F11=0,COUNTIFS($A$5:$A11,"&lt;&gt;",$F$5:$F11,0),""))</f>
        <v/>
      </c>
      <c r="T11" s="18" t="inlineStr">
        <is>
          <t>Calendar days, start to finish</t>
        </is>
      </c>
      <c r="U11" s="12">
        <f>IF(COUNT(Tasks!$E$5:$E$204)=0,"",MAX(Tasks!$E$5:$E$204)-MIN(Tasks!$C$5:$C$204)+1)</f>
        <v/>
      </c>
    </row>
    <row r="12">
      <c r="A12" s="8" t="n"/>
      <c r="B12" s="8" t="n"/>
      <c r="C12" s="9">
        <f>IF($A12="","",IFERROR(INDEX(Calendar!$A$5:$A$734,MATCH($O12,Calendar!$D$5:$D$734,0)),""))</f>
        <v/>
      </c>
      <c r="D12" s="10" t="n"/>
      <c r="E12" s="11">
        <f>IF($A12="","",IFERROR(INDEX(Calendar!$A$5:$A$734,MATCH($P12,Calendar!$D$5:$D$734,0)),""))</f>
        <v/>
      </c>
      <c r="F12" s="12">
        <f>IF($A12="","",MAX(0,MAX(Tasks!$P$5:$P$204)-$Q12))</f>
        <v/>
      </c>
      <c r="G12" s="13">
        <f>IF($A12="","",ROW()-4)</f>
        <v/>
      </c>
      <c r="H12" s="14">
        <f>IF($A12="","",IF(OR($B12="",$B12="—"),"—",IFERROR(INDEX($A$5:$A$204,$B12),"?? no task with that number")))</f>
        <v/>
      </c>
      <c r="I12" s="8" t="n"/>
      <c r="J12" s="15" t="n"/>
      <c r="K12" s="16">
        <f>IF($A12="","",IF($F12=0,"CRITICAL",""))</f>
        <v/>
      </c>
      <c r="L12" s="14">
        <f>IF($A12="","",IF($J12&gt;=1,"Complete",IF(AND($E12&lt;&gt;"",$E12&lt;TODAY()),"Overdue",IF(AND($C12&lt;&gt;"",$C12&lt;=TODAY()),"In progress","Not started"))))</f>
        <v/>
      </c>
      <c r="M12" s="14">
        <f>IF($A12="","",IF(AND($B12&lt;&gt;"",$B12&lt;&gt;"—",OR(NOT(ISNUMBER($B12)),$B12&gt;=$G12)),"Predecessor must be the number of a task listed ABOVE this row",IF($D12="","Enter a duration in working days",IF($C12="","Past the end of the Calendar tab — extend it",""))))</f>
        <v/>
      </c>
      <c r="N12" s="8" t="n"/>
      <c r="O12" s="17">
        <f>IF($A12="",0,IF(OR($B12="",$B12="—"),1,IFERROR(INDEX($P$5:P11,$B12)+1,1)))</f>
        <v/>
      </c>
      <c r="P12" s="17">
        <f>IF($A12="",0,$O12+MAX($D12,1)-1)</f>
        <v/>
      </c>
      <c r="Q12" s="17">
        <f>IF($A12="",0,MAX($P12,SUMPRODUCT(MAX(($B13:$B$204=$G12)*$Q13:$Q$204))))</f>
        <v/>
      </c>
      <c r="R12" s="17">
        <f>IF($A12="","",IF($F12=0,COUNTIFS($A$5:$A12,"&lt;&gt;",$F$5:$F12,0),""))</f>
        <v/>
      </c>
      <c r="T12" s="18" t="inlineStr">
        <is>
          <t>Working days of critical work</t>
        </is>
      </c>
      <c r="U12" s="12">
        <f>SUMIFS(Tasks!$D$5:$D$204,Tasks!$F$5:$F$204,0,Tasks!$A$5:$A$204,"&lt;&gt;")</f>
        <v/>
      </c>
    </row>
    <row r="13">
      <c r="A13" s="8" t="n"/>
      <c r="B13" s="8" t="n"/>
      <c r="C13" s="9">
        <f>IF($A13="","",IFERROR(INDEX(Calendar!$A$5:$A$734,MATCH($O13,Calendar!$D$5:$D$734,0)),""))</f>
        <v/>
      </c>
      <c r="D13" s="10" t="n"/>
      <c r="E13" s="11">
        <f>IF($A13="","",IFERROR(INDEX(Calendar!$A$5:$A$734,MATCH($P13,Calendar!$D$5:$D$734,0)),""))</f>
        <v/>
      </c>
      <c r="F13" s="12">
        <f>IF($A13="","",MAX(0,MAX(Tasks!$P$5:$P$204)-$Q13))</f>
        <v/>
      </c>
      <c r="G13" s="13">
        <f>IF($A13="","",ROW()-4)</f>
        <v/>
      </c>
      <c r="H13" s="14">
        <f>IF($A13="","",IF(OR($B13="",$B13="—"),"—",IFERROR(INDEX($A$5:$A$204,$B13),"?? no task with that number")))</f>
        <v/>
      </c>
      <c r="I13" s="8" t="n"/>
      <c r="J13" s="15" t="n"/>
      <c r="K13" s="16">
        <f>IF($A13="","",IF($F13=0,"CRITICAL",""))</f>
        <v/>
      </c>
      <c r="L13" s="14">
        <f>IF($A13="","",IF($J13&gt;=1,"Complete",IF(AND($E13&lt;&gt;"",$E13&lt;TODAY()),"Overdue",IF(AND($C13&lt;&gt;"",$C13&lt;=TODAY()),"In progress","Not started"))))</f>
        <v/>
      </c>
      <c r="M13" s="14">
        <f>IF($A13="","",IF(AND($B13&lt;&gt;"",$B13&lt;&gt;"—",OR(NOT(ISNUMBER($B13)),$B13&gt;=$G13)),"Predecessor must be the number of a task listed ABOVE this row",IF($D13="","Enter a duration in working days",IF($C13="","Past the end of the Calendar tab — extend it",""))))</f>
        <v/>
      </c>
      <c r="N13" s="8" t="n"/>
      <c r="O13" s="17">
        <f>IF($A13="",0,IF(OR($B13="",$B13="—"),1,IFERROR(INDEX($P$5:P12,$B13)+1,1)))</f>
        <v/>
      </c>
      <c r="P13" s="17">
        <f>IF($A13="",0,$O13+MAX($D13,1)-1)</f>
        <v/>
      </c>
      <c r="Q13" s="17">
        <f>IF($A13="",0,MAX($P13,SUMPRODUCT(MAX(($B14:$B$204=$G13)*$Q14:$Q$204))))</f>
        <v/>
      </c>
      <c r="R13" s="17">
        <f>IF($A13="","",IF($F13=0,COUNTIFS($A$5:$A13,"&lt;&gt;",$F$5:$F13,0),""))</f>
        <v/>
      </c>
      <c r="T13" s="18" t="inlineStr">
        <is>
          <t>Complete, weighted by duration</t>
        </is>
      </c>
      <c r="U13" s="19">
        <f>IFERROR(SUMPRODUCT(Tasks!$D$5:$D$204,Tasks!$J$5:$J$204)/SUM(Tasks!$D$5:$D$204),0)</f>
        <v/>
      </c>
    </row>
    <row r="14">
      <c r="A14" s="8" t="n"/>
      <c r="B14" s="8" t="n"/>
      <c r="C14" s="9">
        <f>IF($A14="","",IFERROR(INDEX(Calendar!$A$5:$A$734,MATCH($O14,Calendar!$D$5:$D$734,0)),""))</f>
        <v/>
      </c>
      <c r="D14" s="10" t="n"/>
      <c r="E14" s="11">
        <f>IF($A14="","",IFERROR(INDEX(Calendar!$A$5:$A$734,MATCH($P14,Calendar!$D$5:$D$734,0)),""))</f>
        <v/>
      </c>
      <c r="F14" s="12">
        <f>IF($A14="","",MAX(0,MAX(Tasks!$P$5:$P$204)-$Q14))</f>
        <v/>
      </c>
      <c r="G14" s="13">
        <f>IF($A14="","",ROW()-4)</f>
        <v/>
      </c>
      <c r="H14" s="14">
        <f>IF($A14="","",IF(OR($B14="",$B14="—"),"—",IFERROR(INDEX($A$5:$A$204,$B14),"?? no task with that number")))</f>
        <v/>
      </c>
      <c r="I14" s="8" t="n"/>
      <c r="J14" s="15" t="n"/>
      <c r="K14" s="16">
        <f>IF($A14="","",IF($F14=0,"CRITICAL",""))</f>
        <v/>
      </c>
      <c r="L14" s="14">
        <f>IF($A14="","",IF($J14&gt;=1,"Complete",IF(AND($E14&lt;&gt;"",$E14&lt;TODAY()),"Overdue",IF(AND($C14&lt;&gt;"",$C14&lt;=TODAY()),"In progress","Not started"))))</f>
        <v/>
      </c>
      <c r="M14" s="14">
        <f>IF($A14="","",IF(AND($B14&lt;&gt;"",$B14&lt;&gt;"—",OR(NOT(ISNUMBER($B14)),$B14&gt;=$G14)),"Predecessor must be the number of a task listed ABOVE this row",IF($D14="","Enter a duration in working days",IF($C14="","Past the end of the Calendar tab — extend it",""))))</f>
        <v/>
      </c>
      <c r="N14" s="8" t="n"/>
      <c r="O14" s="17">
        <f>IF($A14="",0,IF(OR($B14="",$B14="—"),1,IFERROR(INDEX($P$5:P13,$B14)+1,1)))</f>
        <v/>
      </c>
      <c r="P14" s="17">
        <f>IF($A14="",0,$O14+MAX($D14,1)-1)</f>
        <v/>
      </c>
      <c r="Q14" s="17">
        <f>IF($A14="",0,MAX($P14,SUMPRODUCT(MAX(($B15:$B$204=$G14)*$Q15:$Q$204))))</f>
        <v/>
      </c>
      <c r="R14" s="17">
        <f>IF($A14="","",IF($F14=0,COUNTIFS($A$5:$A14,"&lt;&gt;",$F$5:$F14,0),""))</f>
        <v/>
      </c>
      <c r="T14" s="18" t="inlineStr">
        <is>
          <t>Tasks complete</t>
        </is>
      </c>
      <c r="U14" s="12">
        <f>COUNTIFS(Tasks!$L$5:$L$204,"Complete")</f>
        <v/>
      </c>
    </row>
    <row r="15">
      <c r="A15" s="8" t="n"/>
      <c r="B15" s="8" t="n"/>
      <c r="C15" s="9">
        <f>IF($A15="","",IFERROR(INDEX(Calendar!$A$5:$A$734,MATCH($O15,Calendar!$D$5:$D$734,0)),""))</f>
        <v/>
      </c>
      <c r="D15" s="10" t="n"/>
      <c r="E15" s="11">
        <f>IF($A15="","",IFERROR(INDEX(Calendar!$A$5:$A$734,MATCH($P15,Calendar!$D$5:$D$734,0)),""))</f>
        <v/>
      </c>
      <c r="F15" s="12">
        <f>IF($A15="","",MAX(0,MAX(Tasks!$P$5:$P$204)-$Q15))</f>
        <v/>
      </c>
      <c r="G15" s="13">
        <f>IF($A15="","",ROW()-4)</f>
        <v/>
      </c>
      <c r="H15" s="14">
        <f>IF($A15="","",IF(OR($B15="",$B15="—"),"—",IFERROR(INDEX($A$5:$A$204,$B15),"?? no task with that number")))</f>
        <v/>
      </c>
      <c r="I15" s="8" t="n"/>
      <c r="J15" s="15" t="n"/>
      <c r="K15" s="16">
        <f>IF($A15="","",IF($F15=0,"CRITICAL",""))</f>
        <v/>
      </c>
      <c r="L15" s="14">
        <f>IF($A15="","",IF($J15&gt;=1,"Complete",IF(AND($E15&lt;&gt;"",$E15&lt;TODAY()),"Overdue",IF(AND($C15&lt;&gt;"",$C15&lt;=TODAY()),"In progress","Not started"))))</f>
        <v/>
      </c>
      <c r="M15" s="14">
        <f>IF($A15="","",IF(AND($B15&lt;&gt;"",$B15&lt;&gt;"—",OR(NOT(ISNUMBER($B15)),$B15&gt;=$G15)),"Predecessor must be the number of a task listed ABOVE this row",IF($D15="","Enter a duration in working days",IF($C15="","Past the end of the Calendar tab — extend it",""))))</f>
        <v/>
      </c>
      <c r="N15" s="8" t="n"/>
      <c r="O15" s="17">
        <f>IF($A15="",0,IF(OR($B15="",$B15="—"),1,IFERROR(INDEX($P$5:P14,$B15)+1,1)))</f>
        <v/>
      </c>
      <c r="P15" s="17">
        <f>IF($A15="",0,$O15+MAX($D15,1)-1)</f>
        <v/>
      </c>
      <c r="Q15" s="17">
        <f>IF($A15="",0,MAX($P15,SUMPRODUCT(MAX(($B16:$B$204=$G15)*$Q16:$Q$204))))</f>
        <v/>
      </c>
      <c r="R15" s="17">
        <f>IF($A15="","",IF($F15=0,COUNTIFS($A$5:$A15,"&lt;&gt;",$F$5:$F15,0),""))</f>
        <v/>
      </c>
      <c r="T15" s="18" t="inlineStr">
        <is>
          <t>Tasks in progress</t>
        </is>
      </c>
      <c r="U15" s="12">
        <f>COUNTIFS(Tasks!$L$5:$L$204,"In progress")</f>
        <v/>
      </c>
    </row>
    <row r="16">
      <c r="A16" s="8" t="n"/>
      <c r="B16" s="8" t="n"/>
      <c r="C16" s="9">
        <f>IF($A16="","",IFERROR(INDEX(Calendar!$A$5:$A$734,MATCH($O16,Calendar!$D$5:$D$734,0)),""))</f>
        <v/>
      </c>
      <c r="D16" s="10" t="n"/>
      <c r="E16" s="11">
        <f>IF($A16="","",IFERROR(INDEX(Calendar!$A$5:$A$734,MATCH($P16,Calendar!$D$5:$D$734,0)),""))</f>
        <v/>
      </c>
      <c r="F16" s="12">
        <f>IF($A16="","",MAX(0,MAX(Tasks!$P$5:$P$204)-$Q16))</f>
        <v/>
      </c>
      <c r="G16" s="13">
        <f>IF($A16="","",ROW()-4)</f>
        <v/>
      </c>
      <c r="H16" s="14">
        <f>IF($A16="","",IF(OR($B16="",$B16="—"),"—",IFERROR(INDEX($A$5:$A$204,$B16),"?? no task with that number")))</f>
        <v/>
      </c>
      <c r="I16" s="8" t="n"/>
      <c r="J16" s="15" t="n"/>
      <c r="K16" s="16">
        <f>IF($A16="","",IF($F16=0,"CRITICAL",""))</f>
        <v/>
      </c>
      <c r="L16" s="14">
        <f>IF($A16="","",IF($J16&gt;=1,"Complete",IF(AND($E16&lt;&gt;"",$E16&lt;TODAY()),"Overdue",IF(AND($C16&lt;&gt;"",$C16&lt;=TODAY()),"In progress","Not started"))))</f>
        <v/>
      </c>
      <c r="M16" s="14">
        <f>IF($A16="","",IF(AND($B16&lt;&gt;"",$B16&lt;&gt;"—",OR(NOT(ISNUMBER($B16)),$B16&gt;=$G16)),"Predecessor must be the number of a task listed ABOVE this row",IF($D16="","Enter a duration in working days",IF($C16="","Past the end of the Calendar tab — extend it",""))))</f>
        <v/>
      </c>
      <c r="N16" s="8" t="n"/>
      <c r="O16" s="17">
        <f>IF($A16="",0,IF(OR($B16="",$B16="—"),1,IFERROR(INDEX($P$5:P15,$B16)+1,1)))</f>
        <v/>
      </c>
      <c r="P16" s="17">
        <f>IF($A16="",0,$O16+MAX($D16,1)-1)</f>
        <v/>
      </c>
      <c r="Q16" s="17">
        <f>IF($A16="",0,MAX($P16,SUMPRODUCT(MAX(($B17:$B$204=$G16)*$Q17:$Q$204))))</f>
        <v/>
      </c>
      <c r="R16" s="17">
        <f>IF($A16="","",IF($F16=0,COUNTIFS($A$5:$A16,"&lt;&gt;",$F$5:$F16,0),""))</f>
        <v/>
      </c>
      <c r="T16" s="18" t="inlineStr">
        <is>
          <t>Tasks overdue</t>
        </is>
      </c>
      <c r="U16" s="12">
        <f>COUNTIFS(Tasks!$L$5:$L$204,"Overdue")</f>
        <v/>
      </c>
    </row>
    <row r="17">
      <c r="A17" s="8" t="n"/>
      <c r="B17" s="8" t="n"/>
      <c r="C17" s="9">
        <f>IF($A17="","",IFERROR(INDEX(Calendar!$A$5:$A$734,MATCH($O17,Calendar!$D$5:$D$734,0)),""))</f>
        <v/>
      </c>
      <c r="D17" s="10" t="n"/>
      <c r="E17" s="11">
        <f>IF($A17="","",IFERROR(INDEX(Calendar!$A$5:$A$734,MATCH($P17,Calendar!$D$5:$D$734,0)),""))</f>
        <v/>
      </c>
      <c r="F17" s="12">
        <f>IF($A17="","",MAX(0,MAX(Tasks!$P$5:$P$204)-$Q17))</f>
        <v/>
      </c>
      <c r="G17" s="13">
        <f>IF($A17="","",ROW()-4)</f>
        <v/>
      </c>
      <c r="H17" s="14">
        <f>IF($A17="","",IF(OR($B17="",$B17="—"),"—",IFERROR(INDEX($A$5:$A$204,$B17),"?? no task with that number")))</f>
        <v/>
      </c>
      <c r="I17" s="8" t="n"/>
      <c r="J17" s="15" t="n"/>
      <c r="K17" s="16">
        <f>IF($A17="","",IF($F17=0,"CRITICAL",""))</f>
        <v/>
      </c>
      <c r="L17" s="14">
        <f>IF($A17="","",IF($J17&gt;=1,"Complete",IF(AND($E17&lt;&gt;"",$E17&lt;TODAY()),"Overdue",IF(AND($C17&lt;&gt;"",$C17&lt;=TODAY()),"In progress","Not started"))))</f>
        <v/>
      </c>
      <c r="M17" s="14">
        <f>IF($A17="","",IF(AND($B17&lt;&gt;"",$B17&lt;&gt;"—",OR(NOT(ISNUMBER($B17)),$B17&gt;=$G17)),"Predecessor must be the number of a task listed ABOVE this row",IF($D17="","Enter a duration in working days",IF($C17="","Past the end of the Calendar tab — extend it",""))))</f>
        <v/>
      </c>
      <c r="N17" s="8" t="n"/>
      <c r="O17" s="17">
        <f>IF($A17="",0,IF(OR($B17="",$B17="—"),1,IFERROR(INDEX($P$5:P16,$B17)+1,1)))</f>
        <v/>
      </c>
      <c r="P17" s="17">
        <f>IF($A17="",0,$O17+MAX($D17,1)-1)</f>
        <v/>
      </c>
      <c r="Q17" s="17">
        <f>IF($A17="",0,MAX($P17,SUMPRODUCT(MAX(($B18:$B$204=$G17)*$Q18:$Q$204))))</f>
        <v/>
      </c>
      <c r="R17" s="17">
        <f>IF($A17="","",IF($F17=0,COUNTIFS($A$5:$A17,"&lt;&gt;",$F$5:$F17,0),""))</f>
        <v/>
      </c>
      <c r="T17" s="18" t="inlineStr">
        <is>
          <t>Most float on any one task</t>
        </is>
      </c>
      <c r="U17" s="12">
        <f>IF(COUNT(Tasks!$F$5:$F$204)=0,"",MAX(Tasks!$F$5:$F$204))</f>
        <v/>
      </c>
    </row>
    <row r="18">
      <c r="A18" s="8" t="n"/>
      <c r="B18" s="8" t="n"/>
      <c r="C18" s="9">
        <f>IF($A18="","",IFERROR(INDEX(Calendar!$A$5:$A$734,MATCH($O18,Calendar!$D$5:$D$734,0)),""))</f>
        <v/>
      </c>
      <c r="D18" s="10" t="n"/>
      <c r="E18" s="11">
        <f>IF($A18="","",IFERROR(INDEX(Calendar!$A$5:$A$734,MATCH($P18,Calendar!$D$5:$D$734,0)),""))</f>
        <v/>
      </c>
      <c r="F18" s="12">
        <f>IF($A18="","",MAX(0,MAX(Tasks!$P$5:$P$204)-$Q18))</f>
        <v/>
      </c>
      <c r="G18" s="13">
        <f>IF($A18="","",ROW()-4)</f>
        <v/>
      </c>
      <c r="H18" s="14">
        <f>IF($A18="","",IF(OR($B18="",$B18="—"),"—",IFERROR(INDEX($A$5:$A$204,$B18),"?? no task with that number")))</f>
        <v/>
      </c>
      <c r="I18" s="8" t="n"/>
      <c r="J18" s="15" t="n"/>
      <c r="K18" s="16">
        <f>IF($A18="","",IF($F18=0,"CRITICAL",""))</f>
        <v/>
      </c>
      <c r="L18" s="14">
        <f>IF($A18="","",IF($J18&gt;=1,"Complete",IF(AND($E18&lt;&gt;"",$E18&lt;TODAY()),"Overdue",IF(AND($C18&lt;&gt;"",$C18&lt;=TODAY()),"In progress","Not started"))))</f>
        <v/>
      </c>
      <c r="M18" s="14">
        <f>IF($A18="","",IF(AND($B18&lt;&gt;"",$B18&lt;&gt;"—",OR(NOT(ISNUMBER($B18)),$B18&gt;=$G18)),"Predecessor must be the number of a task listed ABOVE this row",IF($D18="","Enter a duration in working days",IF($C18="","Past the end of the Calendar tab — extend it",""))))</f>
        <v/>
      </c>
      <c r="N18" s="8" t="n"/>
      <c r="O18" s="17">
        <f>IF($A18="",0,IF(OR($B18="",$B18="—"),1,IFERROR(INDEX($P$5:P17,$B18)+1,1)))</f>
        <v/>
      </c>
      <c r="P18" s="17">
        <f>IF($A18="",0,$O18+MAX($D18,1)-1)</f>
        <v/>
      </c>
      <c r="Q18" s="17">
        <f>IF($A18="",0,MAX($P18,SUMPRODUCT(MAX(($B19:$B$204=$G18)*$Q19:$Q$204))))</f>
        <v/>
      </c>
      <c r="R18" s="17">
        <f>IF($A18="","",IF($F18=0,COUNTIFS($A$5:$A18,"&lt;&gt;",$F$5:$F18,0),""))</f>
        <v/>
      </c>
      <c r="T18" s="18" t="inlineStr">
        <is>
          <t>Rows with a problem</t>
        </is>
      </c>
      <c r="U18" s="12">
        <f>COUNTIFS(Tasks!$M$5:$M$204,"&lt;&gt;")</f>
        <v/>
      </c>
    </row>
    <row r="19">
      <c r="A19" s="8" t="n"/>
      <c r="B19" s="8" t="n"/>
      <c r="C19" s="9">
        <f>IF($A19="","",IFERROR(INDEX(Calendar!$A$5:$A$734,MATCH($O19,Calendar!$D$5:$D$734,0)),""))</f>
        <v/>
      </c>
      <c r="D19" s="10" t="n"/>
      <c r="E19" s="11">
        <f>IF($A19="","",IFERROR(INDEX(Calendar!$A$5:$A$734,MATCH($P19,Calendar!$D$5:$D$734,0)),""))</f>
        <v/>
      </c>
      <c r="F19" s="12">
        <f>IF($A19="","",MAX(0,MAX(Tasks!$P$5:$P$204)-$Q19))</f>
        <v/>
      </c>
      <c r="G19" s="13">
        <f>IF($A19="","",ROW()-4)</f>
        <v/>
      </c>
      <c r="H19" s="14">
        <f>IF($A19="","",IF(OR($B19="",$B19="—"),"—",IFERROR(INDEX($A$5:$A$204,$B19),"?? no task with that number")))</f>
        <v/>
      </c>
      <c r="I19" s="8" t="n"/>
      <c r="J19" s="15" t="n"/>
      <c r="K19" s="16">
        <f>IF($A19="","",IF($F19=0,"CRITICAL",""))</f>
        <v/>
      </c>
      <c r="L19" s="14">
        <f>IF($A19="","",IF($J19&gt;=1,"Complete",IF(AND($E19&lt;&gt;"",$E19&lt;TODAY()),"Overdue",IF(AND($C19&lt;&gt;"",$C19&lt;=TODAY()),"In progress","Not started"))))</f>
        <v/>
      </c>
      <c r="M19" s="14">
        <f>IF($A19="","",IF(AND($B19&lt;&gt;"",$B19&lt;&gt;"—",OR(NOT(ISNUMBER($B19)),$B19&gt;=$G19)),"Predecessor must be the number of a task listed ABOVE this row",IF($D19="","Enter a duration in working days",IF($C19="","Past the end of the Calendar tab — extend it",""))))</f>
        <v/>
      </c>
      <c r="N19" s="8" t="n"/>
      <c r="O19" s="17">
        <f>IF($A19="",0,IF(OR($B19="",$B19="—"),1,IFERROR(INDEX($P$5:P18,$B19)+1,1)))</f>
        <v/>
      </c>
      <c r="P19" s="17">
        <f>IF($A19="",0,$O19+MAX($D19,1)-1)</f>
        <v/>
      </c>
      <c r="Q19" s="17">
        <f>IF($A19="",0,MAX($P19,SUMPRODUCT(MAX(($B20:$B$204=$G19)*$Q20:$Q$204))))</f>
        <v/>
      </c>
      <c r="R19" s="17">
        <f>IF($A19="","",IF($F19=0,COUNTIFS($A$5:$A19,"&lt;&gt;",$F$5:$F19,0),""))</f>
        <v/>
      </c>
    </row>
    <row r="20">
      <c r="A20" s="8" t="n"/>
      <c r="B20" s="8" t="n"/>
      <c r="C20" s="9">
        <f>IF($A20="","",IFERROR(INDEX(Calendar!$A$5:$A$734,MATCH($O20,Calendar!$D$5:$D$734,0)),""))</f>
        <v/>
      </c>
      <c r="D20" s="10" t="n"/>
      <c r="E20" s="11">
        <f>IF($A20="","",IFERROR(INDEX(Calendar!$A$5:$A$734,MATCH($P20,Calendar!$D$5:$D$734,0)),""))</f>
        <v/>
      </c>
      <c r="F20" s="12">
        <f>IF($A20="","",MAX(0,MAX(Tasks!$P$5:$P$204)-$Q20))</f>
        <v/>
      </c>
      <c r="G20" s="13">
        <f>IF($A20="","",ROW()-4)</f>
        <v/>
      </c>
      <c r="H20" s="14">
        <f>IF($A20="","",IF(OR($B20="",$B20="—"),"—",IFERROR(INDEX($A$5:$A$204,$B20),"?? no task with that number")))</f>
        <v/>
      </c>
      <c r="I20" s="8" t="n"/>
      <c r="J20" s="15" t="n"/>
      <c r="K20" s="16">
        <f>IF($A20="","",IF($F20=0,"CRITICAL",""))</f>
        <v/>
      </c>
      <c r="L20" s="14">
        <f>IF($A20="","",IF($J20&gt;=1,"Complete",IF(AND($E20&lt;&gt;"",$E20&lt;TODAY()),"Overdue",IF(AND($C20&lt;&gt;"",$C20&lt;=TODAY()),"In progress","Not started"))))</f>
        <v/>
      </c>
      <c r="M20" s="14">
        <f>IF($A20="","",IF(AND($B20&lt;&gt;"",$B20&lt;&gt;"—",OR(NOT(ISNUMBER($B20)),$B20&gt;=$G20)),"Predecessor must be the number of a task listed ABOVE this row",IF($D20="","Enter a duration in working days",IF($C20="","Past the end of the Calendar tab — extend it",""))))</f>
        <v/>
      </c>
      <c r="N20" s="8" t="n"/>
      <c r="O20" s="17">
        <f>IF($A20="",0,IF(OR($B20="",$B20="—"),1,IFERROR(INDEX($P$5:P19,$B20)+1,1)))</f>
        <v/>
      </c>
      <c r="P20" s="17">
        <f>IF($A20="",0,$O20+MAX($D20,1)-1)</f>
        <v/>
      </c>
      <c r="Q20" s="17">
        <f>IF($A20="",0,MAX($P20,SUMPRODUCT(MAX(($B21:$B$204=$G20)*$Q21:$Q$204))))</f>
        <v/>
      </c>
      <c r="R20" s="17">
        <f>IF($A20="","",IF($F20=0,COUNTIFS($A$5:$A20,"&lt;&gt;",$F$5:$F20,0),""))</f>
        <v/>
      </c>
      <c r="T20" s="2" t="inlineStr">
        <is>
          <t>Calendar days minus working days is the weekend and holiday time the plan spends waiting. It is usually about 40% of the elapsed period, which is the whole argument for not planning in calendar days.</t>
        </is>
      </c>
    </row>
    <row r="21">
      <c r="A21" s="8" t="n"/>
      <c r="B21" s="8" t="n"/>
      <c r="C21" s="9">
        <f>IF($A21="","",IFERROR(INDEX(Calendar!$A$5:$A$734,MATCH($O21,Calendar!$D$5:$D$734,0)),""))</f>
        <v/>
      </c>
      <c r="D21" s="10" t="n"/>
      <c r="E21" s="11">
        <f>IF($A21="","",IFERROR(INDEX(Calendar!$A$5:$A$734,MATCH($P21,Calendar!$D$5:$D$734,0)),""))</f>
        <v/>
      </c>
      <c r="F21" s="12">
        <f>IF($A21="","",MAX(0,MAX(Tasks!$P$5:$P$204)-$Q21))</f>
        <v/>
      </c>
      <c r="G21" s="13">
        <f>IF($A21="","",ROW()-4)</f>
        <v/>
      </c>
      <c r="H21" s="14">
        <f>IF($A21="","",IF(OR($B21="",$B21="—"),"—",IFERROR(INDEX($A$5:$A$204,$B21),"?? no task with that number")))</f>
        <v/>
      </c>
      <c r="I21" s="8" t="n"/>
      <c r="J21" s="15" t="n"/>
      <c r="K21" s="16">
        <f>IF($A21="","",IF($F21=0,"CRITICAL",""))</f>
        <v/>
      </c>
      <c r="L21" s="14">
        <f>IF($A21="","",IF($J21&gt;=1,"Complete",IF(AND($E21&lt;&gt;"",$E21&lt;TODAY()),"Overdue",IF(AND($C21&lt;&gt;"",$C21&lt;=TODAY()),"In progress","Not started"))))</f>
        <v/>
      </c>
      <c r="M21" s="14">
        <f>IF($A21="","",IF(AND($B21&lt;&gt;"",$B21&lt;&gt;"—",OR(NOT(ISNUMBER($B21)),$B21&gt;=$G21)),"Predecessor must be the number of a task listed ABOVE this row",IF($D21="","Enter a duration in working days",IF($C21="","Past the end of the Calendar tab — extend it",""))))</f>
        <v/>
      </c>
      <c r="N21" s="8" t="n"/>
      <c r="O21" s="17">
        <f>IF($A21="",0,IF(OR($B21="",$B21="—"),1,IFERROR(INDEX($P$5:P20,$B21)+1,1)))</f>
        <v/>
      </c>
      <c r="P21" s="17">
        <f>IF($A21="",0,$O21+MAX($D21,1)-1)</f>
        <v/>
      </c>
      <c r="Q21" s="17">
        <f>IF($A21="",0,MAX($P21,SUMPRODUCT(MAX(($B22:$B$204=$G21)*$Q22:$Q$204))))</f>
        <v/>
      </c>
      <c r="R21" s="17">
        <f>IF($A21="","",IF($F21=0,COUNTIFS($A$5:$A21,"&lt;&gt;",$F$5:$F21,0),""))</f>
        <v/>
      </c>
    </row>
    <row r="22">
      <c r="A22" s="8" t="n"/>
      <c r="B22" s="8" t="n"/>
      <c r="C22" s="9">
        <f>IF($A22="","",IFERROR(INDEX(Calendar!$A$5:$A$734,MATCH($O22,Calendar!$D$5:$D$734,0)),""))</f>
        <v/>
      </c>
      <c r="D22" s="10" t="n"/>
      <c r="E22" s="11">
        <f>IF($A22="","",IFERROR(INDEX(Calendar!$A$5:$A$734,MATCH($P22,Calendar!$D$5:$D$734,0)),""))</f>
        <v/>
      </c>
      <c r="F22" s="12">
        <f>IF($A22="","",MAX(0,MAX(Tasks!$P$5:$P$204)-$Q22))</f>
        <v/>
      </c>
      <c r="G22" s="13">
        <f>IF($A22="","",ROW()-4)</f>
        <v/>
      </c>
      <c r="H22" s="14">
        <f>IF($A22="","",IF(OR($B22="",$B22="—"),"—",IFERROR(INDEX($A$5:$A$204,$B22),"?? no task with that number")))</f>
        <v/>
      </c>
      <c r="I22" s="8" t="n"/>
      <c r="J22" s="15" t="n"/>
      <c r="K22" s="16">
        <f>IF($A22="","",IF($F22=0,"CRITICAL",""))</f>
        <v/>
      </c>
      <c r="L22" s="14">
        <f>IF($A22="","",IF($J22&gt;=1,"Complete",IF(AND($E22&lt;&gt;"",$E22&lt;TODAY()),"Overdue",IF(AND($C22&lt;&gt;"",$C22&lt;=TODAY()),"In progress","Not started"))))</f>
        <v/>
      </c>
      <c r="M22" s="14">
        <f>IF($A22="","",IF(AND($B22&lt;&gt;"",$B22&lt;&gt;"—",OR(NOT(ISNUMBER($B22)),$B22&gt;=$G22)),"Predecessor must be the number of a task listed ABOVE this row",IF($D22="","Enter a duration in working days",IF($C22="","Past the end of the Calendar tab — extend it",""))))</f>
        <v/>
      </c>
      <c r="N22" s="8" t="n"/>
      <c r="O22" s="17">
        <f>IF($A22="",0,IF(OR($B22="",$B22="—"),1,IFERROR(INDEX($P$5:P21,$B22)+1,1)))</f>
        <v/>
      </c>
      <c r="P22" s="17">
        <f>IF($A22="",0,$O22+MAX($D22,1)-1)</f>
        <v/>
      </c>
      <c r="Q22" s="17">
        <f>IF($A22="",0,MAX($P22,SUMPRODUCT(MAX(($B23:$B$204=$G22)*$Q23:$Q$204))))</f>
        <v/>
      </c>
      <c r="R22" s="17">
        <f>IF($A22="","",IF($F22=0,COUNTIFS($A$5:$A22,"&lt;&gt;",$F$5:$F22,0),""))</f>
        <v/>
      </c>
    </row>
    <row r="23">
      <c r="A23" s="8" t="n"/>
      <c r="B23" s="8" t="n"/>
      <c r="C23" s="9">
        <f>IF($A23="","",IFERROR(INDEX(Calendar!$A$5:$A$734,MATCH($O23,Calendar!$D$5:$D$734,0)),""))</f>
        <v/>
      </c>
      <c r="D23" s="10" t="n"/>
      <c r="E23" s="11">
        <f>IF($A23="","",IFERROR(INDEX(Calendar!$A$5:$A$734,MATCH($P23,Calendar!$D$5:$D$734,0)),""))</f>
        <v/>
      </c>
      <c r="F23" s="12">
        <f>IF($A23="","",MAX(0,MAX(Tasks!$P$5:$P$204)-$Q23))</f>
        <v/>
      </c>
      <c r="G23" s="13">
        <f>IF($A23="","",ROW()-4)</f>
        <v/>
      </c>
      <c r="H23" s="14">
        <f>IF($A23="","",IF(OR($B23="",$B23="—"),"—",IFERROR(INDEX($A$5:$A$204,$B23),"?? no task with that number")))</f>
        <v/>
      </c>
      <c r="I23" s="8" t="n"/>
      <c r="J23" s="15" t="n"/>
      <c r="K23" s="16">
        <f>IF($A23="","",IF($F23=0,"CRITICAL",""))</f>
        <v/>
      </c>
      <c r="L23" s="14">
        <f>IF($A23="","",IF($J23&gt;=1,"Complete",IF(AND($E23&lt;&gt;"",$E23&lt;TODAY()),"Overdue",IF(AND($C23&lt;&gt;"",$C23&lt;=TODAY()),"In progress","Not started"))))</f>
        <v/>
      </c>
      <c r="M23" s="14">
        <f>IF($A23="","",IF(AND($B23&lt;&gt;"",$B23&lt;&gt;"—",OR(NOT(ISNUMBER($B23)),$B23&gt;=$G23)),"Predecessor must be the number of a task listed ABOVE this row",IF($D23="","Enter a duration in working days",IF($C23="","Past the end of the Calendar tab — extend it",""))))</f>
        <v/>
      </c>
      <c r="N23" s="8" t="n"/>
      <c r="O23" s="17">
        <f>IF($A23="",0,IF(OR($B23="",$B23="—"),1,IFERROR(INDEX($P$5:P22,$B23)+1,1)))</f>
        <v/>
      </c>
      <c r="P23" s="17">
        <f>IF($A23="",0,$O23+MAX($D23,1)-1)</f>
        <v/>
      </c>
      <c r="Q23" s="17">
        <f>IF($A23="",0,MAX($P23,SUMPRODUCT(MAX(($B24:$B$204=$G23)*$Q24:$Q$204))))</f>
        <v/>
      </c>
      <c r="R23" s="17">
        <f>IF($A23="","",IF($F23=0,COUNTIFS($A$5:$A23,"&lt;&gt;",$F$5:$F23,0),""))</f>
        <v/>
      </c>
    </row>
    <row r="24">
      <c r="A24" s="8" t="n"/>
      <c r="B24" s="8" t="n"/>
      <c r="C24" s="9">
        <f>IF($A24="","",IFERROR(INDEX(Calendar!$A$5:$A$734,MATCH($O24,Calendar!$D$5:$D$734,0)),""))</f>
        <v/>
      </c>
      <c r="D24" s="10" t="n"/>
      <c r="E24" s="11">
        <f>IF($A24="","",IFERROR(INDEX(Calendar!$A$5:$A$734,MATCH($P24,Calendar!$D$5:$D$734,0)),""))</f>
        <v/>
      </c>
      <c r="F24" s="12">
        <f>IF($A24="","",MAX(0,MAX(Tasks!$P$5:$P$204)-$Q24))</f>
        <v/>
      </c>
      <c r="G24" s="13">
        <f>IF($A24="","",ROW()-4)</f>
        <v/>
      </c>
      <c r="H24" s="14">
        <f>IF($A24="","",IF(OR($B24="",$B24="—"),"—",IFERROR(INDEX($A$5:$A$204,$B24),"?? no task with that number")))</f>
        <v/>
      </c>
      <c r="I24" s="8" t="n"/>
      <c r="J24" s="15" t="n"/>
      <c r="K24" s="16">
        <f>IF($A24="","",IF($F24=0,"CRITICAL",""))</f>
        <v/>
      </c>
      <c r="L24" s="14">
        <f>IF($A24="","",IF($J24&gt;=1,"Complete",IF(AND($E24&lt;&gt;"",$E24&lt;TODAY()),"Overdue",IF(AND($C24&lt;&gt;"",$C24&lt;=TODAY()),"In progress","Not started"))))</f>
        <v/>
      </c>
      <c r="M24" s="14">
        <f>IF($A24="","",IF(AND($B24&lt;&gt;"",$B24&lt;&gt;"—",OR(NOT(ISNUMBER($B24)),$B24&gt;=$G24)),"Predecessor must be the number of a task listed ABOVE this row",IF($D24="","Enter a duration in working days",IF($C24="","Past the end of the Calendar tab — extend it",""))))</f>
        <v/>
      </c>
      <c r="N24" s="8" t="n"/>
      <c r="O24" s="17">
        <f>IF($A24="",0,IF(OR($B24="",$B24="—"),1,IFERROR(INDEX($P$5:P23,$B24)+1,1)))</f>
        <v/>
      </c>
      <c r="P24" s="17">
        <f>IF($A24="",0,$O24+MAX($D24,1)-1)</f>
        <v/>
      </c>
      <c r="Q24" s="17">
        <f>IF($A24="",0,MAX($P24,SUMPRODUCT(MAX(($B25:$B$204=$G24)*$Q25:$Q$204))))</f>
        <v/>
      </c>
      <c r="R24" s="17">
        <f>IF($A24="","",IF($F24=0,COUNTIFS($A$5:$A24,"&lt;&gt;",$F$5:$F24,0),""))</f>
        <v/>
      </c>
    </row>
    <row r="25">
      <c r="A25" s="8" t="n"/>
      <c r="B25" s="8" t="n"/>
      <c r="C25" s="9">
        <f>IF($A25="","",IFERROR(INDEX(Calendar!$A$5:$A$734,MATCH($O25,Calendar!$D$5:$D$734,0)),""))</f>
        <v/>
      </c>
      <c r="D25" s="10" t="n"/>
      <c r="E25" s="11">
        <f>IF($A25="","",IFERROR(INDEX(Calendar!$A$5:$A$734,MATCH($P25,Calendar!$D$5:$D$734,0)),""))</f>
        <v/>
      </c>
      <c r="F25" s="12">
        <f>IF($A25="","",MAX(0,MAX(Tasks!$P$5:$P$204)-$Q25))</f>
        <v/>
      </c>
      <c r="G25" s="13">
        <f>IF($A25="","",ROW()-4)</f>
        <v/>
      </c>
      <c r="H25" s="14">
        <f>IF($A25="","",IF(OR($B25="",$B25="—"),"—",IFERROR(INDEX($A$5:$A$204,$B25),"?? no task with that number")))</f>
        <v/>
      </c>
      <c r="I25" s="8" t="n"/>
      <c r="J25" s="15" t="n"/>
      <c r="K25" s="16">
        <f>IF($A25="","",IF($F25=0,"CRITICAL",""))</f>
        <v/>
      </c>
      <c r="L25" s="14">
        <f>IF($A25="","",IF($J25&gt;=1,"Complete",IF(AND($E25&lt;&gt;"",$E25&lt;TODAY()),"Overdue",IF(AND($C25&lt;&gt;"",$C25&lt;=TODAY()),"In progress","Not started"))))</f>
        <v/>
      </c>
      <c r="M25" s="14">
        <f>IF($A25="","",IF(AND($B25&lt;&gt;"",$B25&lt;&gt;"—",OR(NOT(ISNUMBER($B25)),$B25&gt;=$G25)),"Predecessor must be the number of a task listed ABOVE this row",IF($D25="","Enter a duration in working days",IF($C25="","Past the end of the Calendar tab — extend it",""))))</f>
        <v/>
      </c>
      <c r="N25" s="8" t="n"/>
      <c r="O25" s="17">
        <f>IF($A25="",0,IF(OR($B25="",$B25="—"),1,IFERROR(INDEX($P$5:P24,$B25)+1,1)))</f>
        <v/>
      </c>
      <c r="P25" s="17">
        <f>IF($A25="",0,$O25+MAX($D25,1)-1)</f>
        <v/>
      </c>
      <c r="Q25" s="17">
        <f>IF($A25="",0,MAX($P25,SUMPRODUCT(MAX(($B26:$B$204=$G25)*$Q26:$Q$204))))</f>
        <v/>
      </c>
      <c r="R25" s="17">
        <f>IF($A25="","",IF($F25=0,COUNTIFS($A$5:$A25,"&lt;&gt;",$F$5:$F25,0),""))</f>
        <v/>
      </c>
    </row>
    <row r="26">
      <c r="A26" s="8" t="n"/>
      <c r="B26" s="8" t="n"/>
      <c r="C26" s="9">
        <f>IF($A26="","",IFERROR(INDEX(Calendar!$A$5:$A$734,MATCH($O26,Calendar!$D$5:$D$734,0)),""))</f>
        <v/>
      </c>
      <c r="D26" s="10" t="n"/>
      <c r="E26" s="11">
        <f>IF($A26="","",IFERROR(INDEX(Calendar!$A$5:$A$734,MATCH($P26,Calendar!$D$5:$D$734,0)),""))</f>
        <v/>
      </c>
      <c r="F26" s="12">
        <f>IF($A26="","",MAX(0,MAX(Tasks!$P$5:$P$204)-$Q26))</f>
        <v/>
      </c>
      <c r="G26" s="13">
        <f>IF($A26="","",ROW()-4)</f>
        <v/>
      </c>
      <c r="H26" s="14">
        <f>IF($A26="","",IF(OR($B26="",$B26="—"),"—",IFERROR(INDEX($A$5:$A$204,$B26),"?? no task with that number")))</f>
        <v/>
      </c>
      <c r="I26" s="8" t="n"/>
      <c r="J26" s="15" t="n"/>
      <c r="K26" s="16">
        <f>IF($A26="","",IF($F26=0,"CRITICAL",""))</f>
        <v/>
      </c>
      <c r="L26" s="14">
        <f>IF($A26="","",IF($J26&gt;=1,"Complete",IF(AND($E26&lt;&gt;"",$E26&lt;TODAY()),"Overdue",IF(AND($C26&lt;&gt;"",$C26&lt;=TODAY()),"In progress","Not started"))))</f>
        <v/>
      </c>
      <c r="M26" s="14">
        <f>IF($A26="","",IF(AND($B26&lt;&gt;"",$B26&lt;&gt;"—",OR(NOT(ISNUMBER($B26)),$B26&gt;=$G26)),"Predecessor must be the number of a task listed ABOVE this row",IF($D26="","Enter a duration in working days",IF($C26="","Past the end of the Calendar tab — extend it",""))))</f>
        <v/>
      </c>
      <c r="N26" s="8" t="n"/>
      <c r="O26" s="17">
        <f>IF($A26="",0,IF(OR($B26="",$B26="—"),1,IFERROR(INDEX($P$5:P25,$B26)+1,1)))</f>
        <v/>
      </c>
      <c r="P26" s="17">
        <f>IF($A26="",0,$O26+MAX($D26,1)-1)</f>
        <v/>
      </c>
      <c r="Q26" s="17">
        <f>IF($A26="",0,MAX($P26,SUMPRODUCT(MAX(($B27:$B$204=$G26)*$Q27:$Q$204))))</f>
        <v/>
      </c>
      <c r="R26" s="17">
        <f>IF($A26="","",IF($F26=0,COUNTIFS($A$5:$A26,"&lt;&gt;",$F$5:$F26,0),""))</f>
        <v/>
      </c>
    </row>
    <row r="27">
      <c r="A27" s="8" t="n"/>
      <c r="B27" s="8" t="n"/>
      <c r="C27" s="9">
        <f>IF($A27="","",IFERROR(INDEX(Calendar!$A$5:$A$734,MATCH($O27,Calendar!$D$5:$D$734,0)),""))</f>
        <v/>
      </c>
      <c r="D27" s="10" t="n"/>
      <c r="E27" s="11">
        <f>IF($A27="","",IFERROR(INDEX(Calendar!$A$5:$A$734,MATCH($P27,Calendar!$D$5:$D$734,0)),""))</f>
        <v/>
      </c>
      <c r="F27" s="12">
        <f>IF($A27="","",MAX(0,MAX(Tasks!$P$5:$P$204)-$Q27))</f>
        <v/>
      </c>
      <c r="G27" s="13">
        <f>IF($A27="","",ROW()-4)</f>
        <v/>
      </c>
      <c r="H27" s="14">
        <f>IF($A27="","",IF(OR($B27="",$B27="—"),"—",IFERROR(INDEX($A$5:$A$204,$B27),"?? no task with that number")))</f>
        <v/>
      </c>
      <c r="I27" s="8" t="n"/>
      <c r="J27" s="15" t="n"/>
      <c r="K27" s="16">
        <f>IF($A27="","",IF($F27=0,"CRITICAL",""))</f>
        <v/>
      </c>
      <c r="L27" s="14">
        <f>IF($A27="","",IF($J27&gt;=1,"Complete",IF(AND($E27&lt;&gt;"",$E27&lt;TODAY()),"Overdue",IF(AND($C27&lt;&gt;"",$C27&lt;=TODAY()),"In progress","Not started"))))</f>
        <v/>
      </c>
      <c r="M27" s="14">
        <f>IF($A27="","",IF(AND($B27&lt;&gt;"",$B27&lt;&gt;"—",OR(NOT(ISNUMBER($B27)),$B27&gt;=$G27)),"Predecessor must be the number of a task listed ABOVE this row",IF($D27="","Enter a duration in working days",IF($C27="","Past the end of the Calendar tab — extend it",""))))</f>
        <v/>
      </c>
      <c r="N27" s="8" t="n"/>
      <c r="O27" s="17">
        <f>IF($A27="",0,IF(OR($B27="",$B27="—"),1,IFERROR(INDEX($P$5:P26,$B27)+1,1)))</f>
        <v/>
      </c>
      <c r="P27" s="17">
        <f>IF($A27="",0,$O27+MAX($D27,1)-1)</f>
        <v/>
      </c>
      <c r="Q27" s="17">
        <f>IF($A27="",0,MAX($P27,SUMPRODUCT(MAX(($B28:$B$204=$G27)*$Q28:$Q$204))))</f>
        <v/>
      </c>
      <c r="R27" s="17">
        <f>IF($A27="","",IF($F27=0,COUNTIFS($A$5:$A27,"&lt;&gt;",$F$5:$F27,0),""))</f>
        <v/>
      </c>
    </row>
    <row r="28">
      <c r="A28" s="8" t="n"/>
      <c r="B28" s="8" t="n"/>
      <c r="C28" s="9">
        <f>IF($A28="","",IFERROR(INDEX(Calendar!$A$5:$A$734,MATCH($O28,Calendar!$D$5:$D$734,0)),""))</f>
        <v/>
      </c>
      <c r="D28" s="10" t="n"/>
      <c r="E28" s="11">
        <f>IF($A28="","",IFERROR(INDEX(Calendar!$A$5:$A$734,MATCH($P28,Calendar!$D$5:$D$734,0)),""))</f>
        <v/>
      </c>
      <c r="F28" s="12">
        <f>IF($A28="","",MAX(0,MAX(Tasks!$P$5:$P$204)-$Q28))</f>
        <v/>
      </c>
      <c r="G28" s="13">
        <f>IF($A28="","",ROW()-4)</f>
        <v/>
      </c>
      <c r="H28" s="14">
        <f>IF($A28="","",IF(OR($B28="",$B28="—"),"—",IFERROR(INDEX($A$5:$A$204,$B28),"?? no task with that number")))</f>
        <v/>
      </c>
      <c r="I28" s="8" t="n"/>
      <c r="J28" s="15" t="n"/>
      <c r="K28" s="16">
        <f>IF($A28="","",IF($F28=0,"CRITICAL",""))</f>
        <v/>
      </c>
      <c r="L28" s="14">
        <f>IF($A28="","",IF($J28&gt;=1,"Complete",IF(AND($E28&lt;&gt;"",$E28&lt;TODAY()),"Overdue",IF(AND($C28&lt;&gt;"",$C28&lt;=TODAY()),"In progress","Not started"))))</f>
        <v/>
      </c>
      <c r="M28" s="14">
        <f>IF($A28="","",IF(AND($B28&lt;&gt;"",$B28&lt;&gt;"—",OR(NOT(ISNUMBER($B28)),$B28&gt;=$G28)),"Predecessor must be the number of a task listed ABOVE this row",IF($D28="","Enter a duration in working days",IF($C28="","Past the end of the Calendar tab — extend it",""))))</f>
        <v/>
      </c>
      <c r="N28" s="8" t="n"/>
      <c r="O28" s="17">
        <f>IF($A28="",0,IF(OR($B28="",$B28="—"),1,IFERROR(INDEX($P$5:P27,$B28)+1,1)))</f>
        <v/>
      </c>
      <c r="P28" s="17">
        <f>IF($A28="",0,$O28+MAX($D28,1)-1)</f>
        <v/>
      </c>
      <c r="Q28" s="17">
        <f>IF($A28="",0,MAX($P28,SUMPRODUCT(MAX(($B29:$B$204=$G28)*$Q29:$Q$204))))</f>
        <v/>
      </c>
      <c r="R28" s="17">
        <f>IF($A28="","",IF($F28=0,COUNTIFS($A$5:$A28,"&lt;&gt;",$F$5:$F28,0),""))</f>
        <v/>
      </c>
    </row>
    <row r="29">
      <c r="A29" s="8" t="n"/>
      <c r="B29" s="8" t="n"/>
      <c r="C29" s="9">
        <f>IF($A29="","",IFERROR(INDEX(Calendar!$A$5:$A$734,MATCH($O29,Calendar!$D$5:$D$734,0)),""))</f>
        <v/>
      </c>
      <c r="D29" s="10" t="n"/>
      <c r="E29" s="11">
        <f>IF($A29="","",IFERROR(INDEX(Calendar!$A$5:$A$734,MATCH($P29,Calendar!$D$5:$D$734,0)),""))</f>
        <v/>
      </c>
      <c r="F29" s="12">
        <f>IF($A29="","",MAX(0,MAX(Tasks!$P$5:$P$204)-$Q29))</f>
        <v/>
      </c>
      <c r="G29" s="13">
        <f>IF($A29="","",ROW()-4)</f>
        <v/>
      </c>
      <c r="H29" s="14">
        <f>IF($A29="","",IF(OR($B29="",$B29="—"),"—",IFERROR(INDEX($A$5:$A$204,$B29),"?? no task with that number")))</f>
        <v/>
      </c>
      <c r="I29" s="8" t="n"/>
      <c r="J29" s="15" t="n"/>
      <c r="K29" s="16">
        <f>IF($A29="","",IF($F29=0,"CRITICAL",""))</f>
        <v/>
      </c>
      <c r="L29" s="14">
        <f>IF($A29="","",IF($J29&gt;=1,"Complete",IF(AND($E29&lt;&gt;"",$E29&lt;TODAY()),"Overdue",IF(AND($C29&lt;&gt;"",$C29&lt;=TODAY()),"In progress","Not started"))))</f>
        <v/>
      </c>
      <c r="M29" s="14">
        <f>IF($A29="","",IF(AND($B29&lt;&gt;"",$B29&lt;&gt;"—",OR(NOT(ISNUMBER($B29)),$B29&gt;=$G29)),"Predecessor must be the number of a task listed ABOVE this row",IF($D29="","Enter a duration in working days",IF($C29="","Past the end of the Calendar tab — extend it",""))))</f>
        <v/>
      </c>
      <c r="N29" s="8" t="n"/>
      <c r="O29" s="17">
        <f>IF($A29="",0,IF(OR($B29="",$B29="—"),1,IFERROR(INDEX($P$5:P28,$B29)+1,1)))</f>
        <v/>
      </c>
      <c r="P29" s="17">
        <f>IF($A29="",0,$O29+MAX($D29,1)-1)</f>
        <v/>
      </c>
      <c r="Q29" s="17">
        <f>IF($A29="",0,MAX($P29,SUMPRODUCT(MAX(($B30:$B$204=$G29)*$Q30:$Q$204))))</f>
        <v/>
      </c>
      <c r="R29" s="17">
        <f>IF($A29="","",IF($F29=0,COUNTIFS($A$5:$A29,"&lt;&gt;",$F$5:$F29,0),""))</f>
        <v/>
      </c>
    </row>
    <row r="30">
      <c r="A30" s="8" t="n"/>
      <c r="B30" s="8" t="n"/>
      <c r="C30" s="9">
        <f>IF($A30="","",IFERROR(INDEX(Calendar!$A$5:$A$734,MATCH($O30,Calendar!$D$5:$D$734,0)),""))</f>
        <v/>
      </c>
      <c r="D30" s="10" t="n"/>
      <c r="E30" s="11">
        <f>IF($A30="","",IFERROR(INDEX(Calendar!$A$5:$A$734,MATCH($P30,Calendar!$D$5:$D$734,0)),""))</f>
        <v/>
      </c>
      <c r="F30" s="12">
        <f>IF($A30="","",MAX(0,MAX(Tasks!$P$5:$P$204)-$Q30))</f>
        <v/>
      </c>
      <c r="G30" s="13">
        <f>IF($A30="","",ROW()-4)</f>
        <v/>
      </c>
      <c r="H30" s="14">
        <f>IF($A30="","",IF(OR($B30="",$B30="—"),"—",IFERROR(INDEX($A$5:$A$204,$B30),"?? no task with that number")))</f>
        <v/>
      </c>
      <c r="I30" s="8" t="n"/>
      <c r="J30" s="15" t="n"/>
      <c r="K30" s="16">
        <f>IF($A30="","",IF($F30=0,"CRITICAL",""))</f>
        <v/>
      </c>
      <c r="L30" s="14">
        <f>IF($A30="","",IF($J30&gt;=1,"Complete",IF(AND($E30&lt;&gt;"",$E30&lt;TODAY()),"Overdue",IF(AND($C30&lt;&gt;"",$C30&lt;=TODAY()),"In progress","Not started"))))</f>
        <v/>
      </c>
      <c r="M30" s="14">
        <f>IF($A30="","",IF(AND($B30&lt;&gt;"",$B30&lt;&gt;"—",OR(NOT(ISNUMBER($B30)),$B30&gt;=$G30)),"Predecessor must be the number of a task listed ABOVE this row",IF($D30="","Enter a duration in working days",IF($C30="","Past the end of the Calendar tab — extend it",""))))</f>
        <v/>
      </c>
      <c r="N30" s="8" t="n"/>
      <c r="O30" s="17">
        <f>IF($A30="",0,IF(OR($B30="",$B30="—"),1,IFERROR(INDEX($P$5:P29,$B30)+1,1)))</f>
        <v/>
      </c>
      <c r="P30" s="17">
        <f>IF($A30="",0,$O30+MAX($D30,1)-1)</f>
        <v/>
      </c>
      <c r="Q30" s="17">
        <f>IF($A30="",0,MAX($P30,SUMPRODUCT(MAX(($B31:$B$204=$G30)*$Q31:$Q$204))))</f>
        <v/>
      </c>
      <c r="R30" s="17">
        <f>IF($A30="","",IF($F30=0,COUNTIFS($A$5:$A30,"&lt;&gt;",$F$5:$F30,0),""))</f>
        <v/>
      </c>
    </row>
    <row r="31">
      <c r="A31" s="8" t="n"/>
      <c r="B31" s="8" t="n"/>
      <c r="C31" s="9">
        <f>IF($A31="","",IFERROR(INDEX(Calendar!$A$5:$A$734,MATCH($O31,Calendar!$D$5:$D$734,0)),""))</f>
        <v/>
      </c>
      <c r="D31" s="10" t="n"/>
      <c r="E31" s="11">
        <f>IF($A31="","",IFERROR(INDEX(Calendar!$A$5:$A$734,MATCH($P31,Calendar!$D$5:$D$734,0)),""))</f>
        <v/>
      </c>
      <c r="F31" s="12">
        <f>IF($A31="","",MAX(0,MAX(Tasks!$P$5:$P$204)-$Q31))</f>
        <v/>
      </c>
      <c r="G31" s="13">
        <f>IF($A31="","",ROW()-4)</f>
        <v/>
      </c>
      <c r="H31" s="14">
        <f>IF($A31="","",IF(OR($B31="",$B31="—"),"—",IFERROR(INDEX($A$5:$A$204,$B31),"?? no task with that number")))</f>
        <v/>
      </c>
      <c r="I31" s="8" t="n"/>
      <c r="J31" s="15" t="n"/>
      <c r="K31" s="16">
        <f>IF($A31="","",IF($F31=0,"CRITICAL",""))</f>
        <v/>
      </c>
      <c r="L31" s="14">
        <f>IF($A31="","",IF($J31&gt;=1,"Complete",IF(AND($E31&lt;&gt;"",$E31&lt;TODAY()),"Overdue",IF(AND($C31&lt;&gt;"",$C31&lt;=TODAY()),"In progress","Not started"))))</f>
        <v/>
      </c>
      <c r="M31" s="14">
        <f>IF($A31="","",IF(AND($B31&lt;&gt;"",$B31&lt;&gt;"—",OR(NOT(ISNUMBER($B31)),$B31&gt;=$G31)),"Predecessor must be the number of a task listed ABOVE this row",IF($D31="","Enter a duration in working days",IF($C31="","Past the end of the Calendar tab — extend it",""))))</f>
        <v/>
      </c>
      <c r="N31" s="8" t="n"/>
      <c r="O31" s="17">
        <f>IF($A31="",0,IF(OR($B31="",$B31="—"),1,IFERROR(INDEX($P$5:P30,$B31)+1,1)))</f>
        <v/>
      </c>
      <c r="P31" s="17">
        <f>IF($A31="",0,$O31+MAX($D31,1)-1)</f>
        <v/>
      </c>
      <c r="Q31" s="17">
        <f>IF($A31="",0,MAX($P31,SUMPRODUCT(MAX(($B32:$B$204=$G31)*$Q32:$Q$204))))</f>
        <v/>
      </c>
      <c r="R31" s="17">
        <f>IF($A31="","",IF($F31=0,COUNTIFS($A$5:$A31,"&lt;&gt;",$F$5:$F31,0),""))</f>
        <v/>
      </c>
    </row>
    <row r="32">
      <c r="A32" s="8" t="n"/>
      <c r="B32" s="8" t="n"/>
      <c r="C32" s="9">
        <f>IF($A32="","",IFERROR(INDEX(Calendar!$A$5:$A$734,MATCH($O32,Calendar!$D$5:$D$734,0)),""))</f>
        <v/>
      </c>
      <c r="D32" s="10" t="n"/>
      <c r="E32" s="11">
        <f>IF($A32="","",IFERROR(INDEX(Calendar!$A$5:$A$734,MATCH($P32,Calendar!$D$5:$D$734,0)),""))</f>
        <v/>
      </c>
      <c r="F32" s="12">
        <f>IF($A32="","",MAX(0,MAX(Tasks!$P$5:$P$204)-$Q32))</f>
        <v/>
      </c>
      <c r="G32" s="13">
        <f>IF($A32="","",ROW()-4)</f>
        <v/>
      </c>
      <c r="H32" s="14">
        <f>IF($A32="","",IF(OR($B32="",$B32="—"),"—",IFERROR(INDEX($A$5:$A$204,$B32),"?? no task with that number")))</f>
        <v/>
      </c>
      <c r="I32" s="8" t="n"/>
      <c r="J32" s="15" t="n"/>
      <c r="K32" s="16">
        <f>IF($A32="","",IF($F32=0,"CRITICAL",""))</f>
        <v/>
      </c>
      <c r="L32" s="14">
        <f>IF($A32="","",IF($J32&gt;=1,"Complete",IF(AND($E32&lt;&gt;"",$E32&lt;TODAY()),"Overdue",IF(AND($C32&lt;&gt;"",$C32&lt;=TODAY()),"In progress","Not started"))))</f>
        <v/>
      </c>
      <c r="M32" s="14">
        <f>IF($A32="","",IF(AND($B32&lt;&gt;"",$B32&lt;&gt;"—",OR(NOT(ISNUMBER($B32)),$B32&gt;=$G32)),"Predecessor must be the number of a task listed ABOVE this row",IF($D32="","Enter a duration in working days",IF($C32="","Past the end of the Calendar tab — extend it",""))))</f>
        <v/>
      </c>
      <c r="N32" s="8" t="n"/>
      <c r="O32" s="17">
        <f>IF($A32="",0,IF(OR($B32="",$B32="—"),1,IFERROR(INDEX($P$5:P31,$B32)+1,1)))</f>
        <v/>
      </c>
      <c r="P32" s="17">
        <f>IF($A32="",0,$O32+MAX($D32,1)-1)</f>
        <v/>
      </c>
      <c r="Q32" s="17">
        <f>IF($A32="",0,MAX($P32,SUMPRODUCT(MAX(($B33:$B$204=$G32)*$Q33:$Q$204))))</f>
        <v/>
      </c>
      <c r="R32" s="17">
        <f>IF($A32="","",IF($F32=0,COUNTIFS($A$5:$A32,"&lt;&gt;",$F$5:$F32,0),""))</f>
        <v/>
      </c>
    </row>
    <row r="33">
      <c r="A33" s="8" t="n"/>
      <c r="B33" s="8" t="n"/>
      <c r="C33" s="9">
        <f>IF($A33="","",IFERROR(INDEX(Calendar!$A$5:$A$734,MATCH($O33,Calendar!$D$5:$D$734,0)),""))</f>
        <v/>
      </c>
      <c r="D33" s="10" t="n"/>
      <c r="E33" s="11">
        <f>IF($A33="","",IFERROR(INDEX(Calendar!$A$5:$A$734,MATCH($P33,Calendar!$D$5:$D$734,0)),""))</f>
        <v/>
      </c>
      <c r="F33" s="12">
        <f>IF($A33="","",MAX(0,MAX(Tasks!$P$5:$P$204)-$Q33))</f>
        <v/>
      </c>
      <c r="G33" s="13">
        <f>IF($A33="","",ROW()-4)</f>
        <v/>
      </c>
      <c r="H33" s="14">
        <f>IF($A33="","",IF(OR($B33="",$B33="—"),"—",IFERROR(INDEX($A$5:$A$204,$B33),"?? no task with that number")))</f>
        <v/>
      </c>
      <c r="I33" s="8" t="n"/>
      <c r="J33" s="15" t="n"/>
      <c r="K33" s="16">
        <f>IF($A33="","",IF($F33=0,"CRITICAL",""))</f>
        <v/>
      </c>
      <c r="L33" s="14">
        <f>IF($A33="","",IF($J33&gt;=1,"Complete",IF(AND($E33&lt;&gt;"",$E33&lt;TODAY()),"Overdue",IF(AND($C33&lt;&gt;"",$C33&lt;=TODAY()),"In progress","Not started"))))</f>
        <v/>
      </c>
      <c r="M33" s="14">
        <f>IF($A33="","",IF(AND($B33&lt;&gt;"",$B33&lt;&gt;"—",OR(NOT(ISNUMBER($B33)),$B33&gt;=$G33)),"Predecessor must be the number of a task listed ABOVE this row",IF($D33="","Enter a duration in working days",IF($C33="","Past the end of the Calendar tab — extend it",""))))</f>
        <v/>
      </c>
      <c r="N33" s="8" t="n"/>
      <c r="O33" s="17">
        <f>IF($A33="",0,IF(OR($B33="",$B33="—"),1,IFERROR(INDEX($P$5:P32,$B33)+1,1)))</f>
        <v/>
      </c>
      <c r="P33" s="17">
        <f>IF($A33="",0,$O33+MAX($D33,1)-1)</f>
        <v/>
      </c>
      <c r="Q33" s="17">
        <f>IF($A33="",0,MAX($P33,SUMPRODUCT(MAX(($B34:$B$204=$G33)*$Q34:$Q$204))))</f>
        <v/>
      </c>
      <c r="R33" s="17">
        <f>IF($A33="","",IF($F33=0,COUNTIFS($A$5:$A33,"&lt;&gt;",$F$5:$F33,0),""))</f>
        <v/>
      </c>
    </row>
    <row r="34">
      <c r="A34" s="8" t="n"/>
      <c r="B34" s="8" t="n"/>
      <c r="C34" s="9">
        <f>IF($A34="","",IFERROR(INDEX(Calendar!$A$5:$A$734,MATCH($O34,Calendar!$D$5:$D$734,0)),""))</f>
        <v/>
      </c>
      <c r="D34" s="10" t="n"/>
      <c r="E34" s="11">
        <f>IF($A34="","",IFERROR(INDEX(Calendar!$A$5:$A$734,MATCH($P34,Calendar!$D$5:$D$734,0)),""))</f>
        <v/>
      </c>
      <c r="F34" s="12">
        <f>IF($A34="","",MAX(0,MAX(Tasks!$P$5:$P$204)-$Q34))</f>
        <v/>
      </c>
      <c r="G34" s="13">
        <f>IF($A34="","",ROW()-4)</f>
        <v/>
      </c>
      <c r="H34" s="14">
        <f>IF($A34="","",IF(OR($B34="",$B34="—"),"—",IFERROR(INDEX($A$5:$A$204,$B34),"?? no task with that number")))</f>
        <v/>
      </c>
      <c r="I34" s="8" t="n"/>
      <c r="J34" s="15" t="n"/>
      <c r="K34" s="16">
        <f>IF($A34="","",IF($F34=0,"CRITICAL",""))</f>
        <v/>
      </c>
      <c r="L34" s="14">
        <f>IF($A34="","",IF($J34&gt;=1,"Complete",IF(AND($E34&lt;&gt;"",$E34&lt;TODAY()),"Overdue",IF(AND($C34&lt;&gt;"",$C34&lt;=TODAY()),"In progress","Not started"))))</f>
        <v/>
      </c>
      <c r="M34" s="14">
        <f>IF($A34="","",IF(AND($B34&lt;&gt;"",$B34&lt;&gt;"—",OR(NOT(ISNUMBER($B34)),$B34&gt;=$G34)),"Predecessor must be the number of a task listed ABOVE this row",IF($D34="","Enter a duration in working days",IF($C34="","Past the end of the Calendar tab — extend it",""))))</f>
        <v/>
      </c>
      <c r="N34" s="8" t="n"/>
      <c r="O34" s="17">
        <f>IF($A34="",0,IF(OR($B34="",$B34="—"),1,IFERROR(INDEX($P$5:P33,$B34)+1,1)))</f>
        <v/>
      </c>
      <c r="P34" s="17">
        <f>IF($A34="",0,$O34+MAX($D34,1)-1)</f>
        <v/>
      </c>
      <c r="Q34" s="17">
        <f>IF($A34="",0,MAX($P34,SUMPRODUCT(MAX(($B35:$B$204=$G34)*$Q35:$Q$204))))</f>
        <v/>
      </c>
      <c r="R34" s="17">
        <f>IF($A34="","",IF($F34=0,COUNTIFS($A$5:$A34,"&lt;&gt;",$F$5:$F34,0),""))</f>
        <v/>
      </c>
    </row>
    <row r="35">
      <c r="A35" s="8" t="n"/>
      <c r="B35" s="8" t="n"/>
      <c r="C35" s="9">
        <f>IF($A35="","",IFERROR(INDEX(Calendar!$A$5:$A$734,MATCH($O35,Calendar!$D$5:$D$734,0)),""))</f>
        <v/>
      </c>
      <c r="D35" s="10" t="n"/>
      <c r="E35" s="11">
        <f>IF($A35="","",IFERROR(INDEX(Calendar!$A$5:$A$734,MATCH($P35,Calendar!$D$5:$D$734,0)),""))</f>
        <v/>
      </c>
      <c r="F35" s="12">
        <f>IF($A35="","",MAX(0,MAX(Tasks!$P$5:$P$204)-$Q35))</f>
        <v/>
      </c>
      <c r="G35" s="13">
        <f>IF($A35="","",ROW()-4)</f>
        <v/>
      </c>
      <c r="H35" s="14">
        <f>IF($A35="","",IF(OR($B35="",$B35="—"),"—",IFERROR(INDEX($A$5:$A$204,$B35),"?? no task with that number")))</f>
        <v/>
      </c>
      <c r="I35" s="8" t="n"/>
      <c r="J35" s="15" t="n"/>
      <c r="K35" s="16">
        <f>IF($A35="","",IF($F35=0,"CRITICAL",""))</f>
        <v/>
      </c>
      <c r="L35" s="14">
        <f>IF($A35="","",IF($J35&gt;=1,"Complete",IF(AND($E35&lt;&gt;"",$E35&lt;TODAY()),"Overdue",IF(AND($C35&lt;&gt;"",$C35&lt;=TODAY()),"In progress","Not started"))))</f>
        <v/>
      </c>
      <c r="M35" s="14">
        <f>IF($A35="","",IF(AND($B35&lt;&gt;"",$B35&lt;&gt;"—",OR(NOT(ISNUMBER($B35)),$B35&gt;=$G35)),"Predecessor must be the number of a task listed ABOVE this row",IF($D35="","Enter a duration in working days",IF($C35="","Past the end of the Calendar tab — extend it",""))))</f>
        <v/>
      </c>
      <c r="N35" s="8" t="n"/>
      <c r="O35" s="17">
        <f>IF($A35="",0,IF(OR($B35="",$B35="—"),1,IFERROR(INDEX($P$5:P34,$B35)+1,1)))</f>
        <v/>
      </c>
      <c r="P35" s="17">
        <f>IF($A35="",0,$O35+MAX($D35,1)-1)</f>
        <v/>
      </c>
      <c r="Q35" s="17">
        <f>IF($A35="",0,MAX($P35,SUMPRODUCT(MAX(($B36:$B$204=$G35)*$Q36:$Q$204))))</f>
        <v/>
      </c>
      <c r="R35" s="17">
        <f>IF($A35="","",IF($F35=0,COUNTIFS($A$5:$A35,"&lt;&gt;",$F$5:$F35,0),""))</f>
        <v/>
      </c>
    </row>
    <row r="36">
      <c r="A36" s="8" t="n"/>
      <c r="B36" s="8" t="n"/>
      <c r="C36" s="9">
        <f>IF($A36="","",IFERROR(INDEX(Calendar!$A$5:$A$734,MATCH($O36,Calendar!$D$5:$D$734,0)),""))</f>
        <v/>
      </c>
      <c r="D36" s="10" t="n"/>
      <c r="E36" s="11">
        <f>IF($A36="","",IFERROR(INDEX(Calendar!$A$5:$A$734,MATCH($P36,Calendar!$D$5:$D$734,0)),""))</f>
        <v/>
      </c>
      <c r="F36" s="12">
        <f>IF($A36="","",MAX(0,MAX(Tasks!$P$5:$P$204)-$Q36))</f>
        <v/>
      </c>
      <c r="G36" s="13">
        <f>IF($A36="","",ROW()-4)</f>
        <v/>
      </c>
      <c r="H36" s="14">
        <f>IF($A36="","",IF(OR($B36="",$B36="—"),"—",IFERROR(INDEX($A$5:$A$204,$B36),"?? no task with that number")))</f>
        <v/>
      </c>
      <c r="I36" s="8" t="n"/>
      <c r="J36" s="15" t="n"/>
      <c r="K36" s="16">
        <f>IF($A36="","",IF($F36=0,"CRITICAL",""))</f>
        <v/>
      </c>
      <c r="L36" s="14">
        <f>IF($A36="","",IF($J36&gt;=1,"Complete",IF(AND($E36&lt;&gt;"",$E36&lt;TODAY()),"Overdue",IF(AND($C36&lt;&gt;"",$C36&lt;=TODAY()),"In progress","Not started"))))</f>
        <v/>
      </c>
      <c r="M36" s="14">
        <f>IF($A36="","",IF(AND($B36&lt;&gt;"",$B36&lt;&gt;"—",OR(NOT(ISNUMBER($B36)),$B36&gt;=$G36)),"Predecessor must be the number of a task listed ABOVE this row",IF($D36="","Enter a duration in working days",IF($C36="","Past the end of the Calendar tab — extend it",""))))</f>
        <v/>
      </c>
      <c r="N36" s="8" t="n"/>
      <c r="O36" s="17">
        <f>IF($A36="",0,IF(OR($B36="",$B36="—"),1,IFERROR(INDEX($P$5:P35,$B36)+1,1)))</f>
        <v/>
      </c>
      <c r="P36" s="17">
        <f>IF($A36="",0,$O36+MAX($D36,1)-1)</f>
        <v/>
      </c>
      <c r="Q36" s="17">
        <f>IF($A36="",0,MAX($P36,SUMPRODUCT(MAX(($B37:$B$204=$G36)*$Q37:$Q$204))))</f>
        <v/>
      </c>
      <c r="R36" s="17">
        <f>IF($A36="","",IF($F36=0,COUNTIFS($A$5:$A36,"&lt;&gt;",$F$5:$F36,0),""))</f>
        <v/>
      </c>
    </row>
    <row r="37">
      <c r="A37" s="8" t="n"/>
      <c r="B37" s="8" t="n"/>
      <c r="C37" s="9">
        <f>IF($A37="","",IFERROR(INDEX(Calendar!$A$5:$A$734,MATCH($O37,Calendar!$D$5:$D$734,0)),""))</f>
        <v/>
      </c>
      <c r="D37" s="10" t="n"/>
      <c r="E37" s="11">
        <f>IF($A37="","",IFERROR(INDEX(Calendar!$A$5:$A$734,MATCH($P37,Calendar!$D$5:$D$734,0)),""))</f>
        <v/>
      </c>
      <c r="F37" s="12">
        <f>IF($A37="","",MAX(0,MAX(Tasks!$P$5:$P$204)-$Q37))</f>
        <v/>
      </c>
      <c r="G37" s="13">
        <f>IF($A37="","",ROW()-4)</f>
        <v/>
      </c>
      <c r="H37" s="14">
        <f>IF($A37="","",IF(OR($B37="",$B37="—"),"—",IFERROR(INDEX($A$5:$A$204,$B37),"?? no task with that number")))</f>
        <v/>
      </c>
      <c r="I37" s="8" t="n"/>
      <c r="J37" s="15" t="n"/>
      <c r="K37" s="16">
        <f>IF($A37="","",IF($F37=0,"CRITICAL",""))</f>
        <v/>
      </c>
      <c r="L37" s="14">
        <f>IF($A37="","",IF($J37&gt;=1,"Complete",IF(AND($E37&lt;&gt;"",$E37&lt;TODAY()),"Overdue",IF(AND($C37&lt;&gt;"",$C37&lt;=TODAY()),"In progress","Not started"))))</f>
        <v/>
      </c>
      <c r="M37" s="14">
        <f>IF($A37="","",IF(AND($B37&lt;&gt;"",$B37&lt;&gt;"—",OR(NOT(ISNUMBER($B37)),$B37&gt;=$G37)),"Predecessor must be the number of a task listed ABOVE this row",IF($D37="","Enter a duration in working days",IF($C37="","Past the end of the Calendar tab — extend it",""))))</f>
        <v/>
      </c>
      <c r="N37" s="8" t="n"/>
      <c r="O37" s="17">
        <f>IF($A37="",0,IF(OR($B37="",$B37="—"),1,IFERROR(INDEX($P$5:P36,$B37)+1,1)))</f>
        <v/>
      </c>
      <c r="P37" s="17">
        <f>IF($A37="",0,$O37+MAX($D37,1)-1)</f>
        <v/>
      </c>
      <c r="Q37" s="17">
        <f>IF($A37="",0,MAX($P37,SUMPRODUCT(MAX(($B38:$B$204=$G37)*$Q38:$Q$204))))</f>
        <v/>
      </c>
      <c r="R37" s="17">
        <f>IF($A37="","",IF($F37=0,COUNTIFS($A$5:$A37,"&lt;&gt;",$F$5:$F37,0),""))</f>
        <v/>
      </c>
    </row>
    <row r="38">
      <c r="A38" s="8" t="n"/>
      <c r="B38" s="8" t="n"/>
      <c r="C38" s="9">
        <f>IF($A38="","",IFERROR(INDEX(Calendar!$A$5:$A$734,MATCH($O38,Calendar!$D$5:$D$734,0)),""))</f>
        <v/>
      </c>
      <c r="D38" s="10" t="n"/>
      <c r="E38" s="11">
        <f>IF($A38="","",IFERROR(INDEX(Calendar!$A$5:$A$734,MATCH($P38,Calendar!$D$5:$D$734,0)),""))</f>
        <v/>
      </c>
      <c r="F38" s="12">
        <f>IF($A38="","",MAX(0,MAX(Tasks!$P$5:$P$204)-$Q38))</f>
        <v/>
      </c>
      <c r="G38" s="13">
        <f>IF($A38="","",ROW()-4)</f>
        <v/>
      </c>
      <c r="H38" s="14">
        <f>IF($A38="","",IF(OR($B38="",$B38="—"),"—",IFERROR(INDEX($A$5:$A$204,$B38),"?? no task with that number")))</f>
        <v/>
      </c>
      <c r="I38" s="8" t="n"/>
      <c r="J38" s="15" t="n"/>
      <c r="K38" s="16">
        <f>IF($A38="","",IF($F38=0,"CRITICAL",""))</f>
        <v/>
      </c>
      <c r="L38" s="14">
        <f>IF($A38="","",IF($J38&gt;=1,"Complete",IF(AND($E38&lt;&gt;"",$E38&lt;TODAY()),"Overdue",IF(AND($C38&lt;&gt;"",$C38&lt;=TODAY()),"In progress","Not started"))))</f>
        <v/>
      </c>
      <c r="M38" s="14">
        <f>IF($A38="","",IF(AND($B38&lt;&gt;"",$B38&lt;&gt;"—",OR(NOT(ISNUMBER($B38)),$B38&gt;=$G38)),"Predecessor must be the number of a task listed ABOVE this row",IF($D38="","Enter a duration in working days",IF($C38="","Past the end of the Calendar tab — extend it",""))))</f>
        <v/>
      </c>
      <c r="N38" s="8" t="n"/>
      <c r="O38" s="17">
        <f>IF($A38="",0,IF(OR($B38="",$B38="—"),1,IFERROR(INDEX($P$5:P37,$B38)+1,1)))</f>
        <v/>
      </c>
      <c r="P38" s="17">
        <f>IF($A38="",0,$O38+MAX($D38,1)-1)</f>
        <v/>
      </c>
      <c r="Q38" s="17">
        <f>IF($A38="",0,MAX($P38,SUMPRODUCT(MAX(($B39:$B$204=$G38)*$Q39:$Q$204))))</f>
        <v/>
      </c>
      <c r="R38" s="17">
        <f>IF($A38="","",IF($F38=0,COUNTIFS($A$5:$A38,"&lt;&gt;",$F$5:$F38,0),""))</f>
        <v/>
      </c>
    </row>
    <row r="39">
      <c r="A39" s="8" t="n"/>
      <c r="B39" s="8" t="n"/>
      <c r="C39" s="9">
        <f>IF($A39="","",IFERROR(INDEX(Calendar!$A$5:$A$734,MATCH($O39,Calendar!$D$5:$D$734,0)),""))</f>
        <v/>
      </c>
      <c r="D39" s="10" t="n"/>
      <c r="E39" s="11">
        <f>IF($A39="","",IFERROR(INDEX(Calendar!$A$5:$A$734,MATCH($P39,Calendar!$D$5:$D$734,0)),""))</f>
        <v/>
      </c>
      <c r="F39" s="12">
        <f>IF($A39="","",MAX(0,MAX(Tasks!$P$5:$P$204)-$Q39))</f>
        <v/>
      </c>
      <c r="G39" s="13">
        <f>IF($A39="","",ROW()-4)</f>
        <v/>
      </c>
      <c r="H39" s="14">
        <f>IF($A39="","",IF(OR($B39="",$B39="—"),"—",IFERROR(INDEX($A$5:$A$204,$B39),"?? no task with that number")))</f>
        <v/>
      </c>
      <c r="I39" s="8" t="n"/>
      <c r="J39" s="15" t="n"/>
      <c r="K39" s="16">
        <f>IF($A39="","",IF($F39=0,"CRITICAL",""))</f>
        <v/>
      </c>
      <c r="L39" s="14">
        <f>IF($A39="","",IF($J39&gt;=1,"Complete",IF(AND($E39&lt;&gt;"",$E39&lt;TODAY()),"Overdue",IF(AND($C39&lt;&gt;"",$C39&lt;=TODAY()),"In progress","Not started"))))</f>
        <v/>
      </c>
      <c r="M39" s="14">
        <f>IF($A39="","",IF(AND($B39&lt;&gt;"",$B39&lt;&gt;"—",OR(NOT(ISNUMBER($B39)),$B39&gt;=$G39)),"Predecessor must be the number of a task listed ABOVE this row",IF($D39="","Enter a duration in working days",IF($C39="","Past the end of the Calendar tab — extend it",""))))</f>
        <v/>
      </c>
      <c r="N39" s="8" t="n"/>
      <c r="O39" s="17">
        <f>IF($A39="",0,IF(OR($B39="",$B39="—"),1,IFERROR(INDEX($P$5:P38,$B39)+1,1)))</f>
        <v/>
      </c>
      <c r="P39" s="17">
        <f>IF($A39="",0,$O39+MAX($D39,1)-1)</f>
        <v/>
      </c>
      <c r="Q39" s="17">
        <f>IF($A39="",0,MAX($P39,SUMPRODUCT(MAX(($B40:$B$204=$G39)*$Q40:$Q$204))))</f>
        <v/>
      </c>
      <c r="R39" s="17">
        <f>IF($A39="","",IF($F39=0,COUNTIFS($A$5:$A39,"&lt;&gt;",$F$5:$F39,0),""))</f>
        <v/>
      </c>
    </row>
    <row r="40">
      <c r="A40" s="8" t="n"/>
      <c r="B40" s="8" t="n"/>
      <c r="C40" s="9">
        <f>IF($A40="","",IFERROR(INDEX(Calendar!$A$5:$A$734,MATCH($O40,Calendar!$D$5:$D$734,0)),""))</f>
        <v/>
      </c>
      <c r="D40" s="10" t="n"/>
      <c r="E40" s="11">
        <f>IF($A40="","",IFERROR(INDEX(Calendar!$A$5:$A$734,MATCH($P40,Calendar!$D$5:$D$734,0)),""))</f>
        <v/>
      </c>
      <c r="F40" s="12">
        <f>IF($A40="","",MAX(0,MAX(Tasks!$P$5:$P$204)-$Q40))</f>
        <v/>
      </c>
      <c r="G40" s="13">
        <f>IF($A40="","",ROW()-4)</f>
        <v/>
      </c>
      <c r="H40" s="14">
        <f>IF($A40="","",IF(OR($B40="",$B40="—"),"—",IFERROR(INDEX($A$5:$A$204,$B40),"?? no task with that number")))</f>
        <v/>
      </c>
      <c r="I40" s="8" t="n"/>
      <c r="J40" s="15" t="n"/>
      <c r="K40" s="16">
        <f>IF($A40="","",IF($F40=0,"CRITICAL",""))</f>
        <v/>
      </c>
      <c r="L40" s="14">
        <f>IF($A40="","",IF($J40&gt;=1,"Complete",IF(AND($E40&lt;&gt;"",$E40&lt;TODAY()),"Overdue",IF(AND($C40&lt;&gt;"",$C40&lt;=TODAY()),"In progress","Not started"))))</f>
        <v/>
      </c>
      <c r="M40" s="14">
        <f>IF($A40="","",IF(AND($B40&lt;&gt;"",$B40&lt;&gt;"—",OR(NOT(ISNUMBER($B40)),$B40&gt;=$G40)),"Predecessor must be the number of a task listed ABOVE this row",IF($D40="","Enter a duration in working days",IF($C40="","Past the end of the Calendar tab — extend it",""))))</f>
        <v/>
      </c>
      <c r="N40" s="8" t="n"/>
      <c r="O40" s="17">
        <f>IF($A40="",0,IF(OR($B40="",$B40="—"),1,IFERROR(INDEX($P$5:P39,$B40)+1,1)))</f>
        <v/>
      </c>
      <c r="P40" s="17">
        <f>IF($A40="",0,$O40+MAX($D40,1)-1)</f>
        <v/>
      </c>
      <c r="Q40" s="17">
        <f>IF($A40="",0,MAX($P40,SUMPRODUCT(MAX(($B41:$B$204=$G40)*$Q41:$Q$204))))</f>
        <v/>
      </c>
      <c r="R40" s="17">
        <f>IF($A40="","",IF($F40=0,COUNTIFS($A$5:$A40,"&lt;&gt;",$F$5:$F40,0),""))</f>
        <v/>
      </c>
    </row>
    <row r="41">
      <c r="A41" s="8" t="n"/>
      <c r="B41" s="8" t="n"/>
      <c r="C41" s="9">
        <f>IF($A41="","",IFERROR(INDEX(Calendar!$A$5:$A$734,MATCH($O41,Calendar!$D$5:$D$734,0)),""))</f>
        <v/>
      </c>
      <c r="D41" s="10" t="n"/>
      <c r="E41" s="11">
        <f>IF($A41="","",IFERROR(INDEX(Calendar!$A$5:$A$734,MATCH($P41,Calendar!$D$5:$D$734,0)),""))</f>
        <v/>
      </c>
      <c r="F41" s="12">
        <f>IF($A41="","",MAX(0,MAX(Tasks!$P$5:$P$204)-$Q41))</f>
        <v/>
      </c>
      <c r="G41" s="13">
        <f>IF($A41="","",ROW()-4)</f>
        <v/>
      </c>
      <c r="H41" s="14">
        <f>IF($A41="","",IF(OR($B41="",$B41="—"),"—",IFERROR(INDEX($A$5:$A$204,$B41),"?? no task with that number")))</f>
        <v/>
      </c>
      <c r="I41" s="8" t="n"/>
      <c r="J41" s="15" t="n"/>
      <c r="K41" s="16">
        <f>IF($A41="","",IF($F41=0,"CRITICAL",""))</f>
        <v/>
      </c>
      <c r="L41" s="14">
        <f>IF($A41="","",IF($J41&gt;=1,"Complete",IF(AND($E41&lt;&gt;"",$E41&lt;TODAY()),"Overdue",IF(AND($C41&lt;&gt;"",$C41&lt;=TODAY()),"In progress","Not started"))))</f>
        <v/>
      </c>
      <c r="M41" s="14">
        <f>IF($A41="","",IF(AND($B41&lt;&gt;"",$B41&lt;&gt;"—",OR(NOT(ISNUMBER($B41)),$B41&gt;=$G41)),"Predecessor must be the number of a task listed ABOVE this row",IF($D41="","Enter a duration in working days",IF($C41="","Past the end of the Calendar tab — extend it",""))))</f>
        <v/>
      </c>
      <c r="N41" s="8" t="n"/>
      <c r="O41" s="17">
        <f>IF($A41="",0,IF(OR($B41="",$B41="—"),1,IFERROR(INDEX($P$5:P40,$B41)+1,1)))</f>
        <v/>
      </c>
      <c r="P41" s="17">
        <f>IF($A41="",0,$O41+MAX($D41,1)-1)</f>
        <v/>
      </c>
      <c r="Q41" s="17">
        <f>IF($A41="",0,MAX($P41,SUMPRODUCT(MAX(($B42:$B$204=$G41)*$Q42:$Q$204))))</f>
        <v/>
      </c>
      <c r="R41" s="17">
        <f>IF($A41="","",IF($F41=0,COUNTIFS($A$5:$A41,"&lt;&gt;",$F$5:$F41,0),""))</f>
        <v/>
      </c>
    </row>
    <row r="42">
      <c r="A42" s="8" t="n"/>
      <c r="B42" s="8" t="n"/>
      <c r="C42" s="9">
        <f>IF($A42="","",IFERROR(INDEX(Calendar!$A$5:$A$734,MATCH($O42,Calendar!$D$5:$D$734,0)),""))</f>
        <v/>
      </c>
      <c r="D42" s="10" t="n"/>
      <c r="E42" s="11">
        <f>IF($A42="","",IFERROR(INDEX(Calendar!$A$5:$A$734,MATCH($P42,Calendar!$D$5:$D$734,0)),""))</f>
        <v/>
      </c>
      <c r="F42" s="12">
        <f>IF($A42="","",MAX(0,MAX(Tasks!$P$5:$P$204)-$Q42))</f>
        <v/>
      </c>
      <c r="G42" s="13">
        <f>IF($A42="","",ROW()-4)</f>
        <v/>
      </c>
      <c r="H42" s="14">
        <f>IF($A42="","",IF(OR($B42="",$B42="—"),"—",IFERROR(INDEX($A$5:$A$204,$B42),"?? no task with that number")))</f>
        <v/>
      </c>
      <c r="I42" s="8" t="n"/>
      <c r="J42" s="15" t="n"/>
      <c r="K42" s="16">
        <f>IF($A42="","",IF($F42=0,"CRITICAL",""))</f>
        <v/>
      </c>
      <c r="L42" s="14">
        <f>IF($A42="","",IF($J42&gt;=1,"Complete",IF(AND($E42&lt;&gt;"",$E42&lt;TODAY()),"Overdue",IF(AND($C42&lt;&gt;"",$C42&lt;=TODAY()),"In progress","Not started"))))</f>
        <v/>
      </c>
      <c r="M42" s="14">
        <f>IF($A42="","",IF(AND($B42&lt;&gt;"",$B42&lt;&gt;"—",OR(NOT(ISNUMBER($B42)),$B42&gt;=$G42)),"Predecessor must be the number of a task listed ABOVE this row",IF($D42="","Enter a duration in working days",IF($C42="","Past the end of the Calendar tab — extend it",""))))</f>
        <v/>
      </c>
      <c r="N42" s="8" t="n"/>
      <c r="O42" s="17">
        <f>IF($A42="",0,IF(OR($B42="",$B42="—"),1,IFERROR(INDEX($P$5:P41,$B42)+1,1)))</f>
        <v/>
      </c>
      <c r="P42" s="17">
        <f>IF($A42="",0,$O42+MAX($D42,1)-1)</f>
        <v/>
      </c>
      <c r="Q42" s="17">
        <f>IF($A42="",0,MAX($P42,SUMPRODUCT(MAX(($B43:$B$204=$G42)*$Q43:$Q$204))))</f>
        <v/>
      </c>
      <c r="R42" s="17">
        <f>IF($A42="","",IF($F42=0,COUNTIFS($A$5:$A42,"&lt;&gt;",$F$5:$F42,0),""))</f>
        <v/>
      </c>
    </row>
    <row r="43">
      <c r="A43" s="8" t="n"/>
      <c r="B43" s="8" t="n"/>
      <c r="C43" s="9">
        <f>IF($A43="","",IFERROR(INDEX(Calendar!$A$5:$A$734,MATCH($O43,Calendar!$D$5:$D$734,0)),""))</f>
        <v/>
      </c>
      <c r="D43" s="10" t="n"/>
      <c r="E43" s="11">
        <f>IF($A43="","",IFERROR(INDEX(Calendar!$A$5:$A$734,MATCH($P43,Calendar!$D$5:$D$734,0)),""))</f>
        <v/>
      </c>
      <c r="F43" s="12">
        <f>IF($A43="","",MAX(0,MAX(Tasks!$P$5:$P$204)-$Q43))</f>
        <v/>
      </c>
      <c r="G43" s="13">
        <f>IF($A43="","",ROW()-4)</f>
        <v/>
      </c>
      <c r="H43" s="14">
        <f>IF($A43="","",IF(OR($B43="",$B43="—"),"—",IFERROR(INDEX($A$5:$A$204,$B43),"?? no task with that number")))</f>
        <v/>
      </c>
      <c r="I43" s="8" t="n"/>
      <c r="J43" s="15" t="n"/>
      <c r="K43" s="16">
        <f>IF($A43="","",IF($F43=0,"CRITICAL",""))</f>
        <v/>
      </c>
      <c r="L43" s="14">
        <f>IF($A43="","",IF($J43&gt;=1,"Complete",IF(AND($E43&lt;&gt;"",$E43&lt;TODAY()),"Overdue",IF(AND($C43&lt;&gt;"",$C43&lt;=TODAY()),"In progress","Not started"))))</f>
        <v/>
      </c>
      <c r="M43" s="14">
        <f>IF($A43="","",IF(AND($B43&lt;&gt;"",$B43&lt;&gt;"—",OR(NOT(ISNUMBER($B43)),$B43&gt;=$G43)),"Predecessor must be the number of a task listed ABOVE this row",IF($D43="","Enter a duration in working days",IF($C43="","Past the end of the Calendar tab — extend it",""))))</f>
        <v/>
      </c>
      <c r="N43" s="8" t="n"/>
      <c r="O43" s="17">
        <f>IF($A43="",0,IF(OR($B43="",$B43="—"),1,IFERROR(INDEX($P$5:P42,$B43)+1,1)))</f>
        <v/>
      </c>
      <c r="P43" s="17">
        <f>IF($A43="",0,$O43+MAX($D43,1)-1)</f>
        <v/>
      </c>
      <c r="Q43" s="17">
        <f>IF($A43="",0,MAX($P43,SUMPRODUCT(MAX(($B44:$B$204=$G43)*$Q44:$Q$204))))</f>
        <v/>
      </c>
      <c r="R43" s="17">
        <f>IF($A43="","",IF($F43=0,COUNTIFS($A$5:$A43,"&lt;&gt;",$F$5:$F43,0),""))</f>
        <v/>
      </c>
    </row>
    <row r="44">
      <c r="A44" s="8" t="n"/>
      <c r="B44" s="8" t="n"/>
      <c r="C44" s="9">
        <f>IF($A44="","",IFERROR(INDEX(Calendar!$A$5:$A$734,MATCH($O44,Calendar!$D$5:$D$734,0)),""))</f>
        <v/>
      </c>
      <c r="D44" s="10" t="n"/>
      <c r="E44" s="11">
        <f>IF($A44="","",IFERROR(INDEX(Calendar!$A$5:$A$734,MATCH($P44,Calendar!$D$5:$D$734,0)),""))</f>
        <v/>
      </c>
      <c r="F44" s="12">
        <f>IF($A44="","",MAX(0,MAX(Tasks!$P$5:$P$204)-$Q44))</f>
        <v/>
      </c>
      <c r="G44" s="13">
        <f>IF($A44="","",ROW()-4)</f>
        <v/>
      </c>
      <c r="H44" s="14">
        <f>IF($A44="","",IF(OR($B44="",$B44="—"),"—",IFERROR(INDEX($A$5:$A$204,$B44),"?? no task with that number")))</f>
        <v/>
      </c>
      <c r="I44" s="8" t="n"/>
      <c r="J44" s="15" t="n"/>
      <c r="K44" s="16">
        <f>IF($A44="","",IF($F44=0,"CRITICAL",""))</f>
        <v/>
      </c>
      <c r="L44" s="14">
        <f>IF($A44="","",IF($J44&gt;=1,"Complete",IF(AND($E44&lt;&gt;"",$E44&lt;TODAY()),"Overdue",IF(AND($C44&lt;&gt;"",$C44&lt;=TODAY()),"In progress","Not started"))))</f>
        <v/>
      </c>
      <c r="M44" s="14">
        <f>IF($A44="","",IF(AND($B44&lt;&gt;"",$B44&lt;&gt;"—",OR(NOT(ISNUMBER($B44)),$B44&gt;=$G44)),"Predecessor must be the number of a task listed ABOVE this row",IF($D44="","Enter a duration in working days",IF($C44="","Past the end of the Calendar tab — extend it",""))))</f>
        <v/>
      </c>
      <c r="N44" s="8" t="n"/>
      <c r="O44" s="17">
        <f>IF($A44="",0,IF(OR($B44="",$B44="—"),1,IFERROR(INDEX($P$5:P43,$B44)+1,1)))</f>
        <v/>
      </c>
      <c r="P44" s="17">
        <f>IF($A44="",0,$O44+MAX($D44,1)-1)</f>
        <v/>
      </c>
      <c r="Q44" s="17">
        <f>IF($A44="",0,MAX($P44,SUMPRODUCT(MAX(($B45:$B$204=$G44)*$Q45:$Q$204))))</f>
        <v/>
      </c>
      <c r="R44" s="17">
        <f>IF($A44="","",IF($F44=0,COUNTIFS($A$5:$A44,"&lt;&gt;",$F$5:$F44,0),""))</f>
        <v/>
      </c>
    </row>
    <row r="45">
      <c r="A45" s="8" t="n"/>
      <c r="B45" s="8" t="n"/>
      <c r="C45" s="9">
        <f>IF($A45="","",IFERROR(INDEX(Calendar!$A$5:$A$734,MATCH($O45,Calendar!$D$5:$D$734,0)),""))</f>
        <v/>
      </c>
      <c r="D45" s="10" t="n"/>
      <c r="E45" s="11">
        <f>IF($A45="","",IFERROR(INDEX(Calendar!$A$5:$A$734,MATCH($P45,Calendar!$D$5:$D$734,0)),""))</f>
        <v/>
      </c>
      <c r="F45" s="12">
        <f>IF($A45="","",MAX(0,MAX(Tasks!$P$5:$P$204)-$Q45))</f>
        <v/>
      </c>
      <c r="G45" s="13">
        <f>IF($A45="","",ROW()-4)</f>
        <v/>
      </c>
      <c r="H45" s="14">
        <f>IF($A45="","",IF(OR($B45="",$B45="—"),"—",IFERROR(INDEX($A$5:$A$204,$B45),"?? no task with that number")))</f>
        <v/>
      </c>
      <c r="I45" s="8" t="n"/>
      <c r="J45" s="15" t="n"/>
      <c r="K45" s="16">
        <f>IF($A45="","",IF($F45=0,"CRITICAL",""))</f>
        <v/>
      </c>
      <c r="L45" s="14">
        <f>IF($A45="","",IF($J45&gt;=1,"Complete",IF(AND($E45&lt;&gt;"",$E45&lt;TODAY()),"Overdue",IF(AND($C45&lt;&gt;"",$C45&lt;=TODAY()),"In progress","Not started"))))</f>
        <v/>
      </c>
      <c r="M45" s="14">
        <f>IF($A45="","",IF(AND($B45&lt;&gt;"",$B45&lt;&gt;"—",OR(NOT(ISNUMBER($B45)),$B45&gt;=$G45)),"Predecessor must be the number of a task listed ABOVE this row",IF($D45="","Enter a duration in working days",IF($C45="","Past the end of the Calendar tab — extend it",""))))</f>
        <v/>
      </c>
      <c r="N45" s="8" t="n"/>
      <c r="O45" s="17">
        <f>IF($A45="",0,IF(OR($B45="",$B45="—"),1,IFERROR(INDEX($P$5:P44,$B45)+1,1)))</f>
        <v/>
      </c>
      <c r="P45" s="17">
        <f>IF($A45="",0,$O45+MAX($D45,1)-1)</f>
        <v/>
      </c>
      <c r="Q45" s="17">
        <f>IF($A45="",0,MAX($P45,SUMPRODUCT(MAX(($B46:$B$204=$G45)*$Q46:$Q$204))))</f>
        <v/>
      </c>
      <c r="R45" s="17">
        <f>IF($A45="","",IF($F45=0,COUNTIFS($A$5:$A45,"&lt;&gt;",$F$5:$F45,0),""))</f>
        <v/>
      </c>
    </row>
    <row r="46">
      <c r="A46" s="8" t="n"/>
      <c r="B46" s="8" t="n"/>
      <c r="C46" s="9">
        <f>IF($A46="","",IFERROR(INDEX(Calendar!$A$5:$A$734,MATCH($O46,Calendar!$D$5:$D$734,0)),""))</f>
        <v/>
      </c>
      <c r="D46" s="10" t="n"/>
      <c r="E46" s="11">
        <f>IF($A46="","",IFERROR(INDEX(Calendar!$A$5:$A$734,MATCH($P46,Calendar!$D$5:$D$734,0)),""))</f>
        <v/>
      </c>
      <c r="F46" s="12">
        <f>IF($A46="","",MAX(0,MAX(Tasks!$P$5:$P$204)-$Q46))</f>
        <v/>
      </c>
      <c r="G46" s="13">
        <f>IF($A46="","",ROW()-4)</f>
        <v/>
      </c>
      <c r="H46" s="14">
        <f>IF($A46="","",IF(OR($B46="",$B46="—"),"—",IFERROR(INDEX($A$5:$A$204,$B46),"?? no task with that number")))</f>
        <v/>
      </c>
      <c r="I46" s="8" t="n"/>
      <c r="J46" s="15" t="n"/>
      <c r="K46" s="16">
        <f>IF($A46="","",IF($F46=0,"CRITICAL",""))</f>
        <v/>
      </c>
      <c r="L46" s="14">
        <f>IF($A46="","",IF($J46&gt;=1,"Complete",IF(AND($E46&lt;&gt;"",$E46&lt;TODAY()),"Overdue",IF(AND($C46&lt;&gt;"",$C46&lt;=TODAY()),"In progress","Not started"))))</f>
        <v/>
      </c>
      <c r="M46" s="14">
        <f>IF($A46="","",IF(AND($B46&lt;&gt;"",$B46&lt;&gt;"—",OR(NOT(ISNUMBER($B46)),$B46&gt;=$G46)),"Predecessor must be the number of a task listed ABOVE this row",IF($D46="","Enter a duration in working days",IF($C46="","Past the end of the Calendar tab — extend it",""))))</f>
        <v/>
      </c>
      <c r="N46" s="8" t="n"/>
      <c r="O46" s="17">
        <f>IF($A46="",0,IF(OR($B46="",$B46="—"),1,IFERROR(INDEX($P$5:P45,$B46)+1,1)))</f>
        <v/>
      </c>
      <c r="P46" s="17">
        <f>IF($A46="",0,$O46+MAX($D46,1)-1)</f>
        <v/>
      </c>
      <c r="Q46" s="17">
        <f>IF($A46="",0,MAX($P46,SUMPRODUCT(MAX(($B47:$B$204=$G46)*$Q47:$Q$204))))</f>
        <v/>
      </c>
      <c r="R46" s="17">
        <f>IF($A46="","",IF($F46=0,COUNTIFS($A$5:$A46,"&lt;&gt;",$F$5:$F46,0),""))</f>
        <v/>
      </c>
    </row>
    <row r="47">
      <c r="A47" s="8" t="n"/>
      <c r="B47" s="8" t="n"/>
      <c r="C47" s="9">
        <f>IF($A47="","",IFERROR(INDEX(Calendar!$A$5:$A$734,MATCH($O47,Calendar!$D$5:$D$734,0)),""))</f>
        <v/>
      </c>
      <c r="D47" s="10" t="n"/>
      <c r="E47" s="11">
        <f>IF($A47="","",IFERROR(INDEX(Calendar!$A$5:$A$734,MATCH($P47,Calendar!$D$5:$D$734,0)),""))</f>
        <v/>
      </c>
      <c r="F47" s="12">
        <f>IF($A47="","",MAX(0,MAX(Tasks!$P$5:$P$204)-$Q47))</f>
        <v/>
      </c>
      <c r="G47" s="13">
        <f>IF($A47="","",ROW()-4)</f>
        <v/>
      </c>
      <c r="H47" s="14">
        <f>IF($A47="","",IF(OR($B47="",$B47="—"),"—",IFERROR(INDEX($A$5:$A$204,$B47),"?? no task with that number")))</f>
        <v/>
      </c>
      <c r="I47" s="8" t="n"/>
      <c r="J47" s="15" t="n"/>
      <c r="K47" s="16">
        <f>IF($A47="","",IF($F47=0,"CRITICAL",""))</f>
        <v/>
      </c>
      <c r="L47" s="14">
        <f>IF($A47="","",IF($J47&gt;=1,"Complete",IF(AND($E47&lt;&gt;"",$E47&lt;TODAY()),"Overdue",IF(AND($C47&lt;&gt;"",$C47&lt;=TODAY()),"In progress","Not started"))))</f>
        <v/>
      </c>
      <c r="M47" s="14">
        <f>IF($A47="","",IF(AND($B47&lt;&gt;"",$B47&lt;&gt;"—",OR(NOT(ISNUMBER($B47)),$B47&gt;=$G47)),"Predecessor must be the number of a task listed ABOVE this row",IF($D47="","Enter a duration in working days",IF($C47="","Past the end of the Calendar tab — extend it",""))))</f>
        <v/>
      </c>
      <c r="N47" s="8" t="n"/>
      <c r="O47" s="17">
        <f>IF($A47="",0,IF(OR($B47="",$B47="—"),1,IFERROR(INDEX($P$5:P46,$B47)+1,1)))</f>
        <v/>
      </c>
      <c r="P47" s="17">
        <f>IF($A47="",0,$O47+MAX($D47,1)-1)</f>
        <v/>
      </c>
      <c r="Q47" s="17">
        <f>IF($A47="",0,MAX($P47,SUMPRODUCT(MAX(($B48:$B$204=$G47)*$Q48:$Q$204))))</f>
        <v/>
      </c>
      <c r="R47" s="17">
        <f>IF($A47="","",IF($F47=0,COUNTIFS($A$5:$A47,"&lt;&gt;",$F$5:$F47,0),""))</f>
        <v/>
      </c>
    </row>
    <row r="48">
      <c r="A48" s="8" t="n"/>
      <c r="B48" s="8" t="n"/>
      <c r="C48" s="9">
        <f>IF($A48="","",IFERROR(INDEX(Calendar!$A$5:$A$734,MATCH($O48,Calendar!$D$5:$D$734,0)),""))</f>
        <v/>
      </c>
      <c r="D48" s="10" t="n"/>
      <c r="E48" s="11">
        <f>IF($A48="","",IFERROR(INDEX(Calendar!$A$5:$A$734,MATCH($P48,Calendar!$D$5:$D$734,0)),""))</f>
        <v/>
      </c>
      <c r="F48" s="12">
        <f>IF($A48="","",MAX(0,MAX(Tasks!$P$5:$P$204)-$Q48))</f>
        <v/>
      </c>
      <c r="G48" s="13">
        <f>IF($A48="","",ROW()-4)</f>
        <v/>
      </c>
      <c r="H48" s="14">
        <f>IF($A48="","",IF(OR($B48="",$B48="—"),"—",IFERROR(INDEX($A$5:$A$204,$B48),"?? no task with that number")))</f>
        <v/>
      </c>
      <c r="I48" s="8" t="n"/>
      <c r="J48" s="15" t="n"/>
      <c r="K48" s="16">
        <f>IF($A48="","",IF($F48=0,"CRITICAL",""))</f>
        <v/>
      </c>
      <c r="L48" s="14">
        <f>IF($A48="","",IF($J48&gt;=1,"Complete",IF(AND($E48&lt;&gt;"",$E48&lt;TODAY()),"Overdue",IF(AND($C48&lt;&gt;"",$C48&lt;=TODAY()),"In progress","Not started"))))</f>
        <v/>
      </c>
      <c r="M48" s="14">
        <f>IF($A48="","",IF(AND($B48&lt;&gt;"",$B48&lt;&gt;"—",OR(NOT(ISNUMBER($B48)),$B48&gt;=$G48)),"Predecessor must be the number of a task listed ABOVE this row",IF($D48="","Enter a duration in working days",IF($C48="","Past the end of the Calendar tab — extend it",""))))</f>
        <v/>
      </c>
      <c r="N48" s="8" t="n"/>
      <c r="O48" s="17">
        <f>IF($A48="",0,IF(OR($B48="",$B48="—"),1,IFERROR(INDEX($P$5:P47,$B48)+1,1)))</f>
        <v/>
      </c>
      <c r="P48" s="17">
        <f>IF($A48="",0,$O48+MAX($D48,1)-1)</f>
        <v/>
      </c>
      <c r="Q48" s="17">
        <f>IF($A48="",0,MAX($P48,SUMPRODUCT(MAX(($B49:$B$204=$G48)*$Q49:$Q$204))))</f>
        <v/>
      </c>
      <c r="R48" s="17">
        <f>IF($A48="","",IF($F48=0,COUNTIFS($A$5:$A48,"&lt;&gt;",$F$5:$F48,0),""))</f>
        <v/>
      </c>
    </row>
    <row r="49">
      <c r="A49" s="8" t="n"/>
      <c r="B49" s="8" t="n"/>
      <c r="C49" s="9">
        <f>IF($A49="","",IFERROR(INDEX(Calendar!$A$5:$A$734,MATCH($O49,Calendar!$D$5:$D$734,0)),""))</f>
        <v/>
      </c>
      <c r="D49" s="10" t="n"/>
      <c r="E49" s="11">
        <f>IF($A49="","",IFERROR(INDEX(Calendar!$A$5:$A$734,MATCH($P49,Calendar!$D$5:$D$734,0)),""))</f>
        <v/>
      </c>
      <c r="F49" s="12">
        <f>IF($A49="","",MAX(0,MAX(Tasks!$P$5:$P$204)-$Q49))</f>
        <v/>
      </c>
      <c r="G49" s="13">
        <f>IF($A49="","",ROW()-4)</f>
        <v/>
      </c>
      <c r="H49" s="14">
        <f>IF($A49="","",IF(OR($B49="",$B49="—"),"—",IFERROR(INDEX($A$5:$A$204,$B49),"?? no task with that number")))</f>
        <v/>
      </c>
      <c r="I49" s="8" t="n"/>
      <c r="J49" s="15" t="n"/>
      <c r="K49" s="16">
        <f>IF($A49="","",IF($F49=0,"CRITICAL",""))</f>
        <v/>
      </c>
      <c r="L49" s="14">
        <f>IF($A49="","",IF($J49&gt;=1,"Complete",IF(AND($E49&lt;&gt;"",$E49&lt;TODAY()),"Overdue",IF(AND($C49&lt;&gt;"",$C49&lt;=TODAY()),"In progress","Not started"))))</f>
        <v/>
      </c>
      <c r="M49" s="14">
        <f>IF($A49="","",IF(AND($B49&lt;&gt;"",$B49&lt;&gt;"—",OR(NOT(ISNUMBER($B49)),$B49&gt;=$G49)),"Predecessor must be the number of a task listed ABOVE this row",IF($D49="","Enter a duration in working days",IF($C49="","Past the end of the Calendar tab — extend it",""))))</f>
        <v/>
      </c>
      <c r="N49" s="8" t="n"/>
      <c r="O49" s="17">
        <f>IF($A49="",0,IF(OR($B49="",$B49="—"),1,IFERROR(INDEX($P$5:P48,$B49)+1,1)))</f>
        <v/>
      </c>
      <c r="P49" s="17">
        <f>IF($A49="",0,$O49+MAX($D49,1)-1)</f>
        <v/>
      </c>
      <c r="Q49" s="17">
        <f>IF($A49="",0,MAX($P49,SUMPRODUCT(MAX(($B50:$B$204=$G49)*$Q50:$Q$204))))</f>
        <v/>
      </c>
      <c r="R49" s="17">
        <f>IF($A49="","",IF($F49=0,COUNTIFS($A$5:$A49,"&lt;&gt;",$F$5:$F49,0),""))</f>
        <v/>
      </c>
    </row>
    <row r="50">
      <c r="A50" s="8" t="n"/>
      <c r="B50" s="8" t="n"/>
      <c r="C50" s="9">
        <f>IF($A50="","",IFERROR(INDEX(Calendar!$A$5:$A$734,MATCH($O50,Calendar!$D$5:$D$734,0)),""))</f>
        <v/>
      </c>
      <c r="D50" s="10" t="n"/>
      <c r="E50" s="11">
        <f>IF($A50="","",IFERROR(INDEX(Calendar!$A$5:$A$734,MATCH($P50,Calendar!$D$5:$D$734,0)),""))</f>
        <v/>
      </c>
      <c r="F50" s="12">
        <f>IF($A50="","",MAX(0,MAX(Tasks!$P$5:$P$204)-$Q50))</f>
        <v/>
      </c>
      <c r="G50" s="13">
        <f>IF($A50="","",ROW()-4)</f>
        <v/>
      </c>
      <c r="H50" s="14">
        <f>IF($A50="","",IF(OR($B50="",$B50="—"),"—",IFERROR(INDEX($A$5:$A$204,$B50),"?? no task with that number")))</f>
        <v/>
      </c>
      <c r="I50" s="8" t="n"/>
      <c r="J50" s="15" t="n"/>
      <c r="K50" s="16">
        <f>IF($A50="","",IF($F50=0,"CRITICAL",""))</f>
        <v/>
      </c>
      <c r="L50" s="14">
        <f>IF($A50="","",IF($J50&gt;=1,"Complete",IF(AND($E50&lt;&gt;"",$E50&lt;TODAY()),"Overdue",IF(AND($C50&lt;&gt;"",$C50&lt;=TODAY()),"In progress","Not started"))))</f>
        <v/>
      </c>
      <c r="M50" s="14">
        <f>IF($A50="","",IF(AND($B50&lt;&gt;"",$B50&lt;&gt;"—",OR(NOT(ISNUMBER($B50)),$B50&gt;=$G50)),"Predecessor must be the number of a task listed ABOVE this row",IF($D50="","Enter a duration in working days",IF($C50="","Past the end of the Calendar tab — extend it",""))))</f>
        <v/>
      </c>
      <c r="N50" s="8" t="n"/>
      <c r="O50" s="17">
        <f>IF($A50="",0,IF(OR($B50="",$B50="—"),1,IFERROR(INDEX($P$5:P49,$B50)+1,1)))</f>
        <v/>
      </c>
      <c r="P50" s="17">
        <f>IF($A50="",0,$O50+MAX($D50,1)-1)</f>
        <v/>
      </c>
      <c r="Q50" s="17">
        <f>IF($A50="",0,MAX($P50,SUMPRODUCT(MAX(($B51:$B$204=$G50)*$Q51:$Q$204))))</f>
        <v/>
      </c>
      <c r="R50" s="17">
        <f>IF($A50="","",IF($F50=0,COUNTIFS($A$5:$A50,"&lt;&gt;",$F$5:$F50,0),""))</f>
        <v/>
      </c>
    </row>
    <row r="51">
      <c r="A51" s="8" t="n"/>
      <c r="B51" s="8" t="n"/>
      <c r="C51" s="9">
        <f>IF($A51="","",IFERROR(INDEX(Calendar!$A$5:$A$734,MATCH($O51,Calendar!$D$5:$D$734,0)),""))</f>
        <v/>
      </c>
      <c r="D51" s="10" t="n"/>
      <c r="E51" s="11">
        <f>IF($A51="","",IFERROR(INDEX(Calendar!$A$5:$A$734,MATCH($P51,Calendar!$D$5:$D$734,0)),""))</f>
        <v/>
      </c>
      <c r="F51" s="12">
        <f>IF($A51="","",MAX(0,MAX(Tasks!$P$5:$P$204)-$Q51))</f>
        <v/>
      </c>
      <c r="G51" s="13">
        <f>IF($A51="","",ROW()-4)</f>
        <v/>
      </c>
      <c r="H51" s="14">
        <f>IF($A51="","",IF(OR($B51="",$B51="—"),"—",IFERROR(INDEX($A$5:$A$204,$B51),"?? no task with that number")))</f>
        <v/>
      </c>
      <c r="I51" s="8" t="n"/>
      <c r="J51" s="15" t="n"/>
      <c r="K51" s="16">
        <f>IF($A51="","",IF($F51=0,"CRITICAL",""))</f>
        <v/>
      </c>
      <c r="L51" s="14">
        <f>IF($A51="","",IF($J51&gt;=1,"Complete",IF(AND($E51&lt;&gt;"",$E51&lt;TODAY()),"Overdue",IF(AND($C51&lt;&gt;"",$C51&lt;=TODAY()),"In progress","Not started"))))</f>
        <v/>
      </c>
      <c r="M51" s="14">
        <f>IF($A51="","",IF(AND($B51&lt;&gt;"",$B51&lt;&gt;"—",OR(NOT(ISNUMBER($B51)),$B51&gt;=$G51)),"Predecessor must be the number of a task listed ABOVE this row",IF($D51="","Enter a duration in working days",IF($C51="","Past the end of the Calendar tab — extend it",""))))</f>
        <v/>
      </c>
      <c r="N51" s="8" t="n"/>
      <c r="O51" s="17">
        <f>IF($A51="",0,IF(OR($B51="",$B51="—"),1,IFERROR(INDEX($P$5:P50,$B51)+1,1)))</f>
        <v/>
      </c>
      <c r="P51" s="17">
        <f>IF($A51="",0,$O51+MAX($D51,1)-1)</f>
        <v/>
      </c>
      <c r="Q51" s="17">
        <f>IF($A51="",0,MAX($P51,SUMPRODUCT(MAX(($B52:$B$204=$G51)*$Q52:$Q$204))))</f>
        <v/>
      </c>
      <c r="R51" s="17">
        <f>IF($A51="","",IF($F51=0,COUNTIFS($A$5:$A51,"&lt;&gt;",$F$5:$F51,0),""))</f>
        <v/>
      </c>
    </row>
    <row r="52">
      <c r="A52" s="8" t="n"/>
      <c r="B52" s="8" t="n"/>
      <c r="C52" s="9">
        <f>IF($A52="","",IFERROR(INDEX(Calendar!$A$5:$A$734,MATCH($O52,Calendar!$D$5:$D$734,0)),""))</f>
        <v/>
      </c>
      <c r="D52" s="10" t="n"/>
      <c r="E52" s="11">
        <f>IF($A52="","",IFERROR(INDEX(Calendar!$A$5:$A$734,MATCH($P52,Calendar!$D$5:$D$734,0)),""))</f>
        <v/>
      </c>
      <c r="F52" s="12">
        <f>IF($A52="","",MAX(0,MAX(Tasks!$P$5:$P$204)-$Q52))</f>
        <v/>
      </c>
      <c r="G52" s="13">
        <f>IF($A52="","",ROW()-4)</f>
        <v/>
      </c>
      <c r="H52" s="14">
        <f>IF($A52="","",IF(OR($B52="",$B52="—"),"—",IFERROR(INDEX($A$5:$A$204,$B52),"?? no task with that number")))</f>
        <v/>
      </c>
      <c r="I52" s="8" t="n"/>
      <c r="J52" s="15" t="n"/>
      <c r="K52" s="16">
        <f>IF($A52="","",IF($F52=0,"CRITICAL",""))</f>
        <v/>
      </c>
      <c r="L52" s="14">
        <f>IF($A52="","",IF($J52&gt;=1,"Complete",IF(AND($E52&lt;&gt;"",$E52&lt;TODAY()),"Overdue",IF(AND($C52&lt;&gt;"",$C52&lt;=TODAY()),"In progress","Not started"))))</f>
        <v/>
      </c>
      <c r="M52" s="14">
        <f>IF($A52="","",IF(AND($B52&lt;&gt;"",$B52&lt;&gt;"—",OR(NOT(ISNUMBER($B52)),$B52&gt;=$G52)),"Predecessor must be the number of a task listed ABOVE this row",IF($D52="","Enter a duration in working days",IF($C52="","Past the end of the Calendar tab — extend it",""))))</f>
        <v/>
      </c>
      <c r="N52" s="8" t="n"/>
      <c r="O52" s="17">
        <f>IF($A52="",0,IF(OR($B52="",$B52="—"),1,IFERROR(INDEX($P$5:P51,$B52)+1,1)))</f>
        <v/>
      </c>
      <c r="P52" s="17">
        <f>IF($A52="",0,$O52+MAX($D52,1)-1)</f>
        <v/>
      </c>
      <c r="Q52" s="17">
        <f>IF($A52="",0,MAX($P52,SUMPRODUCT(MAX(($B53:$B$204=$G52)*$Q53:$Q$204))))</f>
        <v/>
      </c>
      <c r="R52" s="17">
        <f>IF($A52="","",IF($F52=0,COUNTIFS($A$5:$A52,"&lt;&gt;",$F$5:$F52,0),""))</f>
        <v/>
      </c>
    </row>
    <row r="53">
      <c r="A53" s="8" t="n"/>
      <c r="B53" s="8" t="n"/>
      <c r="C53" s="9">
        <f>IF($A53="","",IFERROR(INDEX(Calendar!$A$5:$A$734,MATCH($O53,Calendar!$D$5:$D$734,0)),""))</f>
        <v/>
      </c>
      <c r="D53" s="10" t="n"/>
      <c r="E53" s="11">
        <f>IF($A53="","",IFERROR(INDEX(Calendar!$A$5:$A$734,MATCH($P53,Calendar!$D$5:$D$734,0)),""))</f>
        <v/>
      </c>
      <c r="F53" s="12">
        <f>IF($A53="","",MAX(0,MAX(Tasks!$P$5:$P$204)-$Q53))</f>
        <v/>
      </c>
      <c r="G53" s="13">
        <f>IF($A53="","",ROW()-4)</f>
        <v/>
      </c>
      <c r="H53" s="14">
        <f>IF($A53="","",IF(OR($B53="",$B53="—"),"—",IFERROR(INDEX($A$5:$A$204,$B53),"?? no task with that number")))</f>
        <v/>
      </c>
      <c r="I53" s="8" t="n"/>
      <c r="J53" s="15" t="n"/>
      <c r="K53" s="16">
        <f>IF($A53="","",IF($F53=0,"CRITICAL",""))</f>
        <v/>
      </c>
      <c r="L53" s="14">
        <f>IF($A53="","",IF($J53&gt;=1,"Complete",IF(AND($E53&lt;&gt;"",$E53&lt;TODAY()),"Overdue",IF(AND($C53&lt;&gt;"",$C53&lt;=TODAY()),"In progress","Not started"))))</f>
        <v/>
      </c>
      <c r="M53" s="14">
        <f>IF($A53="","",IF(AND($B53&lt;&gt;"",$B53&lt;&gt;"—",OR(NOT(ISNUMBER($B53)),$B53&gt;=$G53)),"Predecessor must be the number of a task listed ABOVE this row",IF($D53="","Enter a duration in working days",IF($C53="","Past the end of the Calendar tab — extend it",""))))</f>
        <v/>
      </c>
      <c r="N53" s="8" t="n"/>
      <c r="O53" s="17">
        <f>IF($A53="",0,IF(OR($B53="",$B53="—"),1,IFERROR(INDEX($P$5:P52,$B53)+1,1)))</f>
        <v/>
      </c>
      <c r="P53" s="17">
        <f>IF($A53="",0,$O53+MAX($D53,1)-1)</f>
        <v/>
      </c>
      <c r="Q53" s="17">
        <f>IF($A53="",0,MAX($P53,SUMPRODUCT(MAX(($B54:$B$204=$G53)*$Q54:$Q$204))))</f>
        <v/>
      </c>
      <c r="R53" s="17">
        <f>IF($A53="","",IF($F53=0,COUNTIFS($A$5:$A53,"&lt;&gt;",$F$5:$F53,0),""))</f>
        <v/>
      </c>
    </row>
    <row r="54">
      <c r="A54" s="8" t="n"/>
      <c r="B54" s="8" t="n"/>
      <c r="C54" s="9">
        <f>IF($A54="","",IFERROR(INDEX(Calendar!$A$5:$A$734,MATCH($O54,Calendar!$D$5:$D$734,0)),""))</f>
        <v/>
      </c>
      <c r="D54" s="10" t="n"/>
      <c r="E54" s="11">
        <f>IF($A54="","",IFERROR(INDEX(Calendar!$A$5:$A$734,MATCH($P54,Calendar!$D$5:$D$734,0)),""))</f>
        <v/>
      </c>
      <c r="F54" s="12">
        <f>IF($A54="","",MAX(0,MAX(Tasks!$P$5:$P$204)-$Q54))</f>
        <v/>
      </c>
      <c r="G54" s="13">
        <f>IF($A54="","",ROW()-4)</f>
        <v/>
      </c>
      <c r="H54" s="14">
        <f>IF($A54="","",IF(OR($B54="",$B54="—"),"—",IFERROR(INDEX($A$5:$A$204,$B54),"?? no task with that number")))</f>
        <v/>
      </c>
      <c r="I54" s="8" t="n"/>
      <c r="J54" s="15" t="n"/>
      <c r="K54" s="16">
        <f>IF($A54="","",IF($F54=0,"CRITICAL",""))</f>
        <v/>
      </c>
      <c r="L54" s="14">
        <f>IF($A54="","",IF($J54&gt;=1,"Complete",IF(AND($E54&lt;&gt;"",$E54&lt;TODAY()),"Overdue",IF(AND($C54&lt;&gt;"",$C54&lt;=TODAY()),"In progress","Not started"))))</f>
        <v/>
      </c>
      <c r="M54" s="14">
        <f>IF($A54="","",IF(AND($B54&lt;&gt;"",$B54&lt;&gt;"—",OR(NOT(ISNUMBER($B54)),$B54&gt;=$G54)),"Predecessor must be the number of a task listed ABOVE this row",IF($D54="","Enter a duration in working days",IF($C54="","Past the end of the Calendar tab — extend it",""))))</f>
        <v/>
      </c>
      <c r="N54" s="8" t="n"/>
      <c r="O54" s="17">
        <f>IF($A54="",0,IF(OR($B54="",$B54="—"),1,IFERROR(INDEX($P$5:P53,$B54)+1,1)))</f>
        <v/>
      </c>
      <c r="P54" s="17">
        <f>IF($A54="",0,$O54+MAX($D54,1)-1)</f>
        <v/>
      </c>
      <c r="Q54" s="17">
        <f>IF($A54="",0,MAX($P54,SUMPRODUCT(MAX(($B55:$B$204=$G54)*$Q55:$Q$204))))</f>
        <v/>
      </c>
      <c r="R54" s="17">
        <f>IF($A54="","",IF($F54=0,COUNTIFS($A$5:$A54,"&lt;&gt;",$F$5:$F54,0),""))</f>
        <v/>
      </c>
    </row>
    <row r="55">
      <c r="A55" s="8" t="n"/>
      <c r="B55" s="8" t="n"/>
      <c r="C55" s="9">
        <f>IF($A55="","",IFERROR(INDEX(Calendar!$A$5:$A$734,MATCH($O55,Calendar!$D$5:$D$734,0)),""))</f>
        <v/>
      </c>
      <c r="D55" s="10" t="n"/>
      <c r="E55" s="11">
        <f>IF($A55="","",IFERROR(INDEX(Calendar!$A$5:$A$734,MATCH($P55,Calendar!$D$5:$D$734,0)),""))</f>
        <v/>
      </c>
      <c r="F55" s="12">
        <f>IF($A55="","",MAX(0,MAX(Tasks!$P$5:$P$204)-$Q55))</f>
        <v/>
      </c>
      <c r="G55" s="13">
        <f>IF($A55="","",ROW()-4)</f>
        <v/>
      </c>
      <c r="H55" s="14">
        <f>IF($A55="","",IF(OR($B55="",$B55="—"),"—",IFERROR(INDEX($A$5:$A$204,$B55),"?? no task with that number")))</f>
        <v/>
      </c>
      <c r="I55" s="8" t="n"/>
      <c r="J55" s="15" t="n"/>
      <c r="K55" s="16">
        <f>IF($A55="","",IF($F55=0,"CRITICAL",""))</f>
        <v/>
      </c>
      <c r="L55" s="14">
        <f>IF($A55="","",IF($J55&gt;=1,"Complete",IF(AND($E55&lt;&gt;"",$E55&lt;TODAY()),"Overdue",IF(AND($C55&lt;&gt;"",$C55&lt;=TODAY()),"In progress","Not started"))))</f>
        <v/>
      </c>
      <c r="M55" s="14">
        <f>IF($A55="","",IF(AND($B55&lt;&gt;"",$B55&lt;&gt;"—",OR(NOT(ISNUMBER($B55)),$B55&gt;=$G55)),"Predecessor must be the number of a task listed ABOVE this row",IF($D55="","Enter a duration in working days",IF($C55="","Past the end of the Calendar tab — extend it",""))))</f>
        <v/>
      </c>
      <c r="N55" s="8" t="n"/>
      <c r="O55" s="17">
        <f>IF($A55="",0,IF(OR($B55="",$B55="—"),1,IFERROR(INDEX($P$5:P54,$B55)+1,1)))</f>
        <v/>
      </c>
      <c r="P55" s="17">
        <f>IF($A55="",0,$O55+MAX($D55,1)-1)</f>
        <v/>
      </c>
      <c r="Q55" s="17">
        <f>IF($A55="",0,MAX($P55,SUMPRODUCT(MAX(($B56:$B$204=$G55)*$Q56:$Q$204))))</f>
        <v/>
      </c>
      <c r="R55" s="17">
        <f>IF($A55="","",IF($F55=0,COUNTIFS($A$5:$A55,"&lt;&gt;",$F$5:$F55,0),""))</f>
        <v/>
      </c>
    </row>
    <row r="56">
      <c r="A56" s="8" t="n"/>
      <c r="B56" s="8" t="n"/>
      <c r="C56" s="9">
        <f>IF($A56="","",IFERROR(INDEX(Calendar!$A$5:$A$734,MATCH($O56,Calendar!$D$5:$D$734,0)),""))</f>
        <v/>
      </c>
      <c r="D56" s="10" t="n"/>
      <c r="E56" s="11">
        <f>IF($A56="","",IFERROR(INDEX(Calendar!$A$5:$A$734,MATCH($P56,Calendar!$D$5:$D$734,0)),""))</f>
        <v/>
      </c>
      <c r="F56" s="12">
        <f>IF($A56="","",MAX(0,MAX(Tasks!$P$5:$P$204)-$Q56))</f>
        <v/>
      </c>
      <c r="G56" s="13">
        <f>IF($A56="","",ROW()-4)</f>
        <v/>
      </c>
      <c r="H56" s="14">
        <f>IF($A56="","",IF(OR($B56="",$B56="—"),"—",IFERROR(INDEX($A$5:$A$204,$B56),"?? no task with that number")))</f>
        <v/>
      </c>
      <c r="I56" s="8" t="n"/>
      <c r="J56" s="15" t="n"/>
      <c r="K56" s="16">
        <f>IF($A56="","",IF($F56=0,"CRITICAL",""))</f>
        <v/>
      </c>
      <c r="L56" s="14">
        <f>IF($A56="","",IF($J56&gt;=1,"Complete",IF(AND($E56&lt;&gt;"",$E56&lt;TODAY()),"Overdue",IF(AND($C56&lt;&gt;"",$C56&lt;=TODAY()),"In progress","Not started"))))</f>
        <v/>
      </c>
      <c r="M56" s="14">
        <f>IF($A56="","",IF(AND($B56&lt;&gt;"",$B56&lt;&gt;"—",OR(NOT(ISNUMBER($B56)),$B56&gt;=$G56)),"Predecessor must be the number of a task listed ABOVE this row",IF($D56="","Enter a duration in working days",IF($C56="","Past the end of the Calendar tab — extend it",""))))</f>
        <v/>
      </c>
      <c r="N56" s="8" t="n"/>
      <c r="O56" s="17">
        <f>IF($A56="",0,IF(OR($B56="",$B56="—"),1,IFERROR(INDEX($P$5:P55,$B56)+1,1)))</f>
        <v/>
      </c>
      <c r="P56" s="17">
        <f>IF($A56="",0,$O56+MAX($D56,1)-1)</f>
        <v/>
      </c>
      <c r="Q56" s="17">
        <f>IF($A56="",0,MAX($P56,SUMPRODUCT(MAX(($B57:$B$204=$G56)*$Q57:$Q$204))))</f>
        <v/>
      </c>
      <c r="R56" s="17">
        <f>IF($A56="","",IF($F56=0,COUNTIFS($A$5:$A56,"&lt;&gt;",$F$5:$F56,0),""))</f>
        <v/>
      </c>
    </row>
    <row r="57">
      <c r="A57" s="8" t="n"/>
      <c r="B57" s="8" t="n"/>
      <c r="C57" s="9">
        <f>IF($A57="","",IFERROR(INDEX(Calendar!$A$5:$A$734,MATCH($O57,Calendar!$D$5:$D$734,0)),""))</f>
        <v/>
      </c>
      <c r="D57" s="10" t="n"/>
      <c r="E57" s="11">
        <f>IF($A57="","",IFERROR(INDEX(Calendar!$A$5:$A$734,MATCH($P57,Calendar!$D$5:$D$734,0)),""))</f>
        <v/>
      </c>
      <c r="F57" s="12">
        <f>IF($A57="","",MAX(0,MAX(Tasks!$P$5:$P$204)-$Q57))</f>
        <v/>
      </c>
      <c r="G57" s="13">
        <f>IF($A57="","",ROW()-4)</f>
        <v/>
      </c>
      <c r="H57" s="14">
        <f>IF($A57="","",IF(OR($B57="",$B57="—"),"—",IFERROR(INDEX($A$5:$A$204,$B57),"?? no task with that number")))</f>
        <v/>
      </c>
      <c r="I57" s="8" t="n"/>
      <c r="J57" s="15" t="n"/>
      <c r="K57" s="16">
        <f>IF($A57="","",IF($F57=0,"CRITICAL",""))</f>
        <v/>
      </c>
      <c r="L57" s="14">
        <f>IF($A57="","",IF($J57&gt;=1,"Complete",IF(AND($E57&lt;&gt;"",$E57&lt;TODAY()),"Overdue",IF(AND($C57&lt;&gt;"",$C57&lt;=TODAY()),"In progress","Not started"))))</f>
        <v/>
      </c>
      <c r="M57" s="14">
        <f>IF($A57="","",IF(AND($B57&lt;&gt;"",$B57&lt;&gt;"—",OR(NOT(ISNUMBER($B57)),$B57&gt;=$G57)),"Predecessor must be the number of a task listed ABOVE this row",IF($D57="","Enter a duration in working days",IF($C57="","Past the end of the Calendar tab — extend it",""))))</f>
        <v/>
      </c>
      <c r="N57" s="8" t="n"/>
      <c r="O57" s="17">
        <f>IF($A57="",0,IF(OR($B57="",$B57="—"),1,IFERROR(INDEX($P$5:P56,$B57)+1,1)))</f>
        <v/>
      </c>
      <c r="P57" s="17">
        <f>IF($A57="",0,$O57+MAX($D57,1)-1)</f>
        <v/>
      </c>
      <c r="Q57" s="17">
        <f>IF($A57="",0,MAX($P57,SUMPRODUCT(MAX(($B58:$B$204=$G57)*$Q58:$Q$204))))</f>
        <v/>
      </c>
      <c r="R57" s="17">
        <f>IF($A57="","",IF($F57=0,COUNTIFS($A$5:$A57,"&lt;&gt;",$F$5:$F57,0),""))</f>
        <v/>
      </c>
    </row>
    <row r="58">
      <c r="A58" s="8" t="n"/>
      <c r="B58" s="8" t="n"/>
      <c r="C58" s="9">
        <f>IF($A58="","",IFERROR(INDEX(Calendar!$A$5:$A$734,MATCH($O58,Calendar!$D$5:$D$734,0)),""))</f>
        <v/>
      </c>
      <c r="D58" s="10" t="n"/>
      <c r="E58" s="11">
        <f>IF($A58="","",IFERROR(INDEX(Calendar!$A$5:$A$734,MATCH($P58,Calendar!$D$5:$D$734,0)),""))</f>
        <v/>
      </c>
      <c r="F58" s="12">
        <f>IF($A58="","",MAX(0,MAX(Tasks!$P$5:$P$204)-$Q58))</f>
        <v/>
      </c>
      <c r="G58" s="13">
        <f>IF($A58="","",ROW()-4)</f>
        <v/>
      </c>
      <c r="H58" s="14">
        <f>IF($A58="","",IF(OR($B58="",$B58="—"),"—",IFERROR(INDEX($A$5:$A$204,$B58),"?? no task with that number")))</f>
        <v/>
      </c>
      <c r="I58" s="8" t="n"/>
      <c r="J58" s="15" t="n"/>
      <c r="K58" s="16">
        <f>IF($A58="","",IF($F58=0,"CRITICAL",""))</f>
        <v/>
      </c>
      <c r="L58" s="14">
        <f>IF($A58="","",IF($J58&gt;=1,"Complete",IF(AND($E58&lt;&gt;"",$E58&lt;TODAY()),"Overdue",IF(AND($C58&lt;&gt;"",$C58&lt;=TODAY()),"In progress","Not started"))))</f>
        <v/>
      </c>
      <c r="M58" s="14">
        <f>IF($A58="","",IF(AND($B58&lt;&gt;"",$B58&lt;&gt;"—",OR(NOT(ISNUMBER($B58)),$B58&gt;=$G58)),"Predecessor must be the number of a task listed ABOVE this row",IF($D58="","Enter a duration in working days",IF($C58="","Past the end of the Calendar tab — extend it",""))))</f>
        <v/>
      </c>
      <c r="N58" s="8" t="n"/>
      <c r="O58" s="17">
        <f>IF($A58="",0,IF(OR($B58="",$B58="—"),1,IFERROR(INDEX($P$5:P57,$B58)+1,1)))</f>
        <v/>
      </c>
      <c r="P58" s="17">
        <f>IF($A58="",0,$O58+MAX($D58,1)-1)</f>
        <v/>
      </c>
      <c r="Q58" s="17">
        <f>IF($A58="",0,MAX($P58,SUMPRODUCT(MAX(($B59:$B$204=$G58)*$Q59:$Q$204))))</f>
        <v/>
      </c>
      <c r="R58" s="17">
        <f>IF($A58="","",IF($F58=0,COUNTIFS($A$5:$A58,"&lt;&gt;",$F$5:$F58,0),""))</f>
        <v/>
      </c>
    </row>
    <row r="59">
      <c r="A59" s="8" t="n"/>
      <c r="B59" s="8" t="n"/>
      <c r="C59" s="9">
        <f>IF($A59="","",IFERROR(INDEX(Calendar!$A$5:$A$734,MATCH($O59,Calendar!$D$5:$D$734,0)),""))</f>
        <v/>
      </c>
      <c r="D59" s="10" t="n"/>
      <c r="E59" s="11">
        <f>IF($A59="","",IFERROR(INDEX(Calendar!$A$5:$A$734,MATCH($P59,Calendar!$D$5:$D$734,0)),""))</f>
        <v/>
      </c>
      <c r="F59" s="12">
        <f>IF($A59="","",MAX(0,MAX(Tasks!$P$5:$P$204)-$Q59))</f>
        <v/>
      </c>
      <c r="G59" s="13">
        <f>IF($A59="","",ROW()-4)</f>
        <v/>
      </c>
      <c r="H59" s="14">
        <f>IF($A59="","",IF(OR($B59="",$B59="—"),"—",IFERROR(INDEX($A$5:$A$204,$B59),"?? no task with that number")))</f>
        <v/>
      </c>
      <c r="I59" s="8" t="n"/>
      <c r="J59" s="15" t="n"/>
      <c r="K59" s="16">
        <f>IF($A59="","",IF($F59=0,"CRITICAL",""))</f>
        <v/>
      </c>
      <c r="L59" s="14">
        <f>IF($A59="","",IF($J59&gt;=1,"Complete",IF(AND($E59&lt;&gt;"",$E59&lt;TODAY()),"Overdue",IF(AND($C59&lt;&gt;"",$C59&lt;=TODAY()),"In progress","Not started"))))</f>
        <v/>
      </c>
      <c r="M59" s="14">
        <f>IF($A59="","",IF(AND($B59&lt;&gt;"",$B59&lt;&gt;"—",OR(NOT(ISNUMBER($B59)),$B59&gt;=$G59)),"Predecessor must be the number of a task listed ABOVE this row",IF($D59="","Enter a duration in working days",IF($C59="","Past the end of the Calendar tab — extend it",""))))</f>
        <v/>
      </c>
      <c r="N59" s="8" t="n"/>
      <c r="O59" s="17">
        <f>IF($A59="",0,IF(OR($B59="",$B59="—"),1,IFERROR(INDEX($P$5:P58,$B59)+1,1)))</f>
        <v/>
      </c>
      <c r="P59" s="17">
        <f>IF($A59="",0,$O59+MAX($D59,1)-1)</f>
        <v/>
      </c>
      <c r="Q59" s="17">
        <f>IF($A59="",0,MAX($P59,SUMPRODUCT(MAX(($B60:$B$204=$G59)*$Q60:$Q$204))))</f>
        <v/>
      </c>
      <c r="R59" s="17">
        <f>IF($A59="","",IF($F59=0,COUNTIFS($A$5:$A59,"&lt;&gt;",$F$5:$F59,0),""))</f>
        <v/>
      </c>
    </row>
    <row r="60">
      <c r="A60" s="8" t="n"/>
      <c r="B60" s="8" t="n"/>
      <c r="C60" s="9">
        <f>IF($A60="","",IFERROR(INDEX(Calendar!$A$5:$A$734,MATCH($O60,Calendar!$D$5:$D$734,0)),""))</f>
        <v/>
      </c>
      <c r="D60" s="10" t="n"/>
      <c r="E60" s="11">
        <f>IF($A60="","",IFERROR(INDEX(Calendar!$A$5:$A$734,MATCH($P60,Calendar!$D$5:$D$734,0)),""))</f>
        <v/>
      </c>
      <c r="F60" s="12">
        <f>IF($A60="","",MAX(0,MAX(Tasks!$P$5:$P$204)-$Q60))</f>
        <v/>
      </c>
      <c r="G60" s="13">
        <f>IF($A60="","",ROW()-4)</f>
        <v/>
      </c>
      <c r="H60" s="14">
        <f>IF($A60="","",IF(OR($B60="",$B60="—"),"—",IFERROR(INDEX($A$5:$A$204,$B60),"?? no task with that number")))</f>
        <v/>
      </c>
      <c r="I60" s="8" t="n"/>
      <c r="J60" s="15" t="n"/>
      <c r="K60" s="16">
        <f>IF($A60="","",IF($F60=0,"CRITICAL",""))</f>
        <v/>
      </c>
      <c r="L60" s="14">
        <f>IF($A60="","",IF($J60&gt;=1,"Complete",IF(AND($E60&lt;&gt;"",$E60&lt;TODAY()),"Overdue",IF(AND($C60&lt;&gt;"",$C60&lt;=TODAY()),"In progress","Not started"))))</f>
        <v/>
      </c>
      <c r="M60" s="14">
        <f>IF($A60="","",IF(AND($B60&lt;&gt;"",$B60&lt;&gt;"—",OR(NOT(ISNUMBER($B60)),$B60&gt;=$G60)),"Predecessor must be the number of a task listed ABOVE this row",IF($D60="","Enter a duration in working days",IF($C60="","Past the end of the Calendar tab — extend it",""))))</f>
        <v/>
      </c>
      <c r="N60" s="8" t="n"/>
      <c r="O60" s="17">
        <f>IF($A60="",0,IF(OR($B60="",$B60="—"),1,IFERROR(INDEX($P$5:P59,$B60)+1,1)))</f>
        <v/>
      </c>
      <c r="P60" s="17">
        <f>IF($A60="",0,$O60+MAX($D60,1)-1)</f>
        <v/>
      </c>
      <c r="Q60" s="17">
        <f>IF($A60="",0,MAX($P60,SUMPRODUCT(MAX(($B61:$B$204=$G60)*$Q61:$Q$204))))</f>
        <v/>
      </c>
      <c r="R60" s="17">
        <f>IF($A60="","",IF($F60=0,COUNTIFS($A$5:$A60,"&lt;&gt;",$F$5:$F60,0),""))</f>
        <v/>
      </c>
    </row>
    <row r="61">
      <c r="A61" s="8" t="n"/>
      <c r="B61" s="8" t="n"/>
      <c r="C61" s="9">
        <f>IF($A61="","",IFERROR(INDEX(Calendar!$A$5:$A$734,MATCH($O61,Calendar!$D$5:$D$734,0)),""))</f>
        <v/>
      </c>
      <c r="D61" s="10" t="n"/>
      <c r="E61" s="11">
        <f>IF($A61="","",IFERROR(INDEX(Calendar!$A$5:$A$734,MATCH($P61,Calendar!$D$5:$D$734,0)),""))</f>
        <v/>
      </c>
      <c r="F61" s="12">
        <f>IF($A61="","",MAX(0,MAX(Tasks!$P$5:$P$204)-$Q61))</f>
        <v/>
      </c>
      <c r="G61" s="13">
        <f>IF($A61="","",ROW()-4)</f>
        <v/>
      </c>
      <c r="H61" s="14">
        <f>IF($A61="","",IF(OR($B61="",$B61="—"),"—",IFERROR(INDEX($A$5:$A$204,$B61),"?? no task with that number")))</f>
        <v/>
      </c>
      <c r="I61" s="8" t="n"/>
      <c r="J61" s="15" t="n"/>
      <c r="K61" s="16">
        <f>IF($A61="","",IF($F61=0,"CRITICAL",""))</f>
        <v/>
      </c>
      <c r="L61" s="14">
        <f>IF($A61="","",IF($J61&gt;=1,"Complete",IF(AND($E61&lt;&gt;"",$E61&lt;TODAY()),"Overdue",IF(AND($C61&lt;&gt;"",$C61&lt;=TODAY()),"In progress","Not started"))))</f>
        <v/>
      </c>
      <c r="M61" s="14">
        <f>IF($A61="","",IF(AND($B61&lt;&gt;"",$B61&lt;&gt;"—",OR(NOT(ISNUMBER($B61)),$B61&gt;=$G61)),"Predecessor must be the number of a task listed ABOVE this row",IF($D61="","Enter a duration in working days",IF($C61="","Past the end of the Calendar tab — extend it",""))))</f>
        <v/>
      </c>
      <c r="N61" s="8" t="n"/>
      <c r="O61" s="17">
        <f>IF($A61="",0,IF(OR($B61="",$B61="—"),1,IFERROR(INDEX($P$5:P60,$B61)+1,1)))</f>
        <v/>
      </c>
      <c r="P61" s="17">
        <f>IF($A61="",0,$O61+MAX($D61,1)-1)</f>
        <v/>
      </c>
      <c r="Q61" s="17">
        <f>IF($A61="",0,MAX($P61,SUMPRODUCT(MAX(($B62:$B$204=$G61)*$Q62:$Q$204))))</f>
        <v/>
      </c>
      <c r="R61" s="17">
        <f>IF($A61="","",IF($F61=0,COUNTIFS($A$5:$A61,"&lt;&gt;",$F$5:$F61,0),""))</f>
        <v/>
      </c>
    </row>
    <row r="62">
      <c r="A62" s="8" t="n"/>
      <c r="B62" s="8" t="n"/>
      <c r="C62" s="9">
        <f>IF($A62="","",IFERROR(INDEX(Calendar!$A$5:$A$734,MATCH($O62,Calendar!$D$5:$D$734,0)),""))</f>
        <v/>
      </c>
      <c r="D62" s="10" t="n"/>
      <c r="E62" s="11">
        <f>IF($A62="","",IFERROR(INDEX(Calendar!$A$5:$A$734,MATCH($P62,Calendar!$D$5:$D$734,0)),""))</f>
        <v/>
      </c>
      <c r="F62" s="12">
        <f>IF($A62="","",MAX(0,MAX(Tasks!$P$5:$P$204)-$Q62))</f>
        <v/>
      </c>
      <c r="G62" s="13">
        <f>IF($A62="","",ROW()-4)</f>
        <v/>
      </c>
      <c r="H62" s="14">
        <f>IF($A62="","",IF(OR($B62="",$B62="—"),"—",IFERROR(INDEX($A$5:$A$204,$B62),"?? no task with that number")))</f>
        <v/>
      </c>
      <c r="I62" s="8" t="n"/>
      <c r="J62" s="15" t="n"/>
      <c r="K62" s="16">
        <f>IF($A62="","",IF($F62=0,"CRITICAL",""))</f>
        <v/>
      </c>
      <c r="L62" s="14">
        <f>IF($A62="","",IF($J62&gt;=1,"Complete",IF(AND($E62&lt;&gt;"",$E62&lt;TODAY()),"Overdue",IF(AND($C62&lt;&gt;"",$C62&lt;=TODAY()),"In progress","Not started"))))</f>
        <v/>
      </c>
      <c r="M62" s="14">
        <f>IF($A62="","",IF(AND($B62&lt;&gt;"",$B62&lt;&gt;"—",OR(NOT(ISNUMBER($B62)),$B62&gt;=$G62)),"Predecessor must be the number of a task listed ABOVE this row",IF($D62="","Enter a duration in working days",IF($C62="","Past the end of the Calendar tab — extend it",""))))</f>
        <v/>
      </c>
      <c r="N62" s="8" t="n"/>
      <c r="O62" s="17">
        <f>IF($A62="",0,IF(OR($B62="",$B62="—"),1,IFERROR(INDEX($P$5:P61,$B62)+1,1)))</f>
        <v/>
      </c>
      <c r="P62" s="17">
        <f>IF($A62="",0,$O62+MAX($D62,1)-1)</f>
        <v/>
      </c>
      <c r="Q62" s="17">
        <f>IF($A62="",0,MAX($P62,SUMPRODUCT(MAX(($B63:$B$204=$G62)*$Q63:$Q$204))))</f>
        <v/>
      </c>
      <c r="R62" s="17">
        <f>IF($A62="","",IF($F62=0,COUNTIFS($A$5:$A62,"&lt;&gt;",$F$5:$F62,0),""))</f>
        <v/>
      </c>
    </row>
    <row r="63">
      <c r="A63" s="8" t="n"/>
      <c r="B63" s="8" t="n"/>
      <c r="C63" s="9">
        <f>IF($A63="","",IFERROR(INDEX(Calendar!$A$5:$A$734,MATCH($O63,Calendar!$D$5:$D$734,0)),""))</f>
        <v/>
      </c>
      <c r="D63" s="10" t="n"/>
      <c r="E63" s="11">
        <f>IF($A63="","",IFERROR(INDEX(Calendar!$A$5:$A$734,MATCH($P63,Calendar!$D$5:$D$734,0)),""))</f>
        <v/>
      </c>
      <c r="F63" s="12">
        <f>IF($A63="","",MAX(0,MAX(Tasks!$P$5:$P$204)-$Q63))</f>
        <v/>
      </c>
      <c r="G63" s="13">
        <f>IF($A63="","",ROW()-4)</f>
        <v/>
      </c>
      <c r="H63" s="14">
        <f>IF($A63="","",IF(OR($B63="",$B63="—"),"—",IFERROR(INDEX($A$5:$A$204,$B63),"?? no task with that number")))</f>
        <v/>
      </c>
      <c r="I63" s="8" t="n"/>
      <c r="J63" s="15" t="n"/>
      <c r="K63" s="16">
        <f>IF($A63="","",IF($F63=0,"CRITICAL",""))</f>
        <v/>
      </c>
      <c r="L63" s="14">
        <f>IF($A63="","",IF($J63&gt;=1,"Complete",IF(AND($E63&lt;&gt;"",$E63&lt;TODAY()),"Overdue",IF(AND($C63&lt;&gt;"",$C63&lt;=TODAY()),"In progress","Not started"))))</f>
        <v/>
      </c>
      <c r="M63" s="14">
        <f>IF($A63="","",IF(AND($B63&lt;&gt;"",$B63&lt;&gt;"—",OR(NOT(ISNUMBER($B63)),$B63&gt;=$G63)),"Predecessor must be the number of a task listed ABOVE this row",IF($D63="","Enter a duration in working days",IF($C63="","Past the end of the Calendar tab — extend it",""))))</f>
        <v/>
      </c>
      <c r="N63" s="8" t="n"/>
      <c r="O63" s="17">
        <f>IF($A63="",0,IF(OR($B63="",$B63="—"),1,IFERROR(INDEX($P$5:P62,$B63)+1,1)))</f>
        <v/>
      </c>
      <c r="P63" s="17">
        <f>IF($A63="",0,$O63+MAX($D63,1)-1)</f>
        <v/>
      </c>
      <c r="Q63" s="17">
        <f>IF($A63="",0,MAX($P63,SUMPRODUCT(MAX(($B64:$B$204=$G63)*$Q64:$Q$204))))</f>
        <v/>
      </c>
      <c r="R63" s="17">
        <f>IF($A63="","",IF($F63=0,COUNTIFS($A$5:$A63,"&lt;&gt;",$F$5:$F63,0),""))</f>
        <v/>
      </c>
    </row>
    <row r="64">
      <c r="A64" s="8" t="n"/>
      <c r="B64" s="8" t="n"/>
      <c r="C64" s="9">
        <f>IF($A64="","",IFERROR(INDEX(Calendar!$A$5:$A$734,MATCH($O64,Calendar!$D$5:$D$734,0)),""))</f>
        <v/>
      </c>
      <c r="D64" s="10" t="n"/>
      <c r="E64" s="11">
        <f>IF($A64="","",IFERROR(INDEX(Calendar!$A$5:$A$734,MATCH($P64,Calendar!$D$5:$D$734,0)),""))</f>
        <v/>
      </c>
      <c r="F64" s="12">
        <f>IF($A64="","",MAX(0,MAX(Tasks!$P$5:$P$204)-$Q64))</f>
        <v/>
      </c>
      <c r="G64" s="13">
        <f>IF($A64="","",ROW()-4)</f>
        <v/>
      </c>
      <c r="H64" s="14">
        <f>IF($A64="","",IF(OR($B64="",$B64="—"),"—",IFERROR(INDEX($A$5:$A$204,$B64),"?? no task with that number")))</f>
        <v/>
      </c>
      <c r="I64" s="8" t="n"/>
      <c r="J64" s="15" t="n"/>
      <c r="K64" s="16">
        <f>IF($A64="","",IF($F64=0,"CRITICAL",""))</f>
        <v/>
      </c>
      <c r="L64" s="14">
        <f>IF($A64="","",IF($J64&gt;=1,"Complete",IF(AND($E64&lt;&gt;"",$E64&lt;TODAY()),"Overdue",IF(AND($C64&lt;&gt;"",$C64&lt;=TODAY()),"In progress","Not started"))))</f>
        <v/>
      </c>
      <c r="M64" s="14">
        <f>IF($A64="","",IF(AND($B64&lt;&gt;"",$B64&lt;&gt;"—",OR(NOT(ISNUMBER($B64)),$B64&gt;=$G64)),"Predecessor must be the number of a task listed ABOVE this row",IF($D64="","Enter a duration in working days",IF($C64="","Past the end of the Calendar tab — extend it",""))))</f>
        <v/>
      </c>
      <c r="N64" s="8" t="n"/>
      <c r="O64" s="17">
        <f>IF($A64="",0,IF(OR($B64="",$B64="—"),1,IFERROR(INDEX($P$5:P63,$B64)+1,1)))</f>
        <v/>
      </c>
      <c r="P64" s="17">
        <f>IF($A64="",0,$O64+MAX($D64,1)-1)</f>
        <v/>
      </c>
      <c r="Q64" s="17">
        <f>IF($A64="",0,MAX($P64,SUMPRODUCT(MAX(($B65:$B$204=$G64)*$Q65:$Q$204))))</f>
        <v/>
      </c>
      <c r="R64" s="17">
        <f>IF($A64="","",IF($F64=0,COUNTIFS($A$5:$A64,"&lt;&gt;",$F$5:$F64,0),""))</f>
        <v/>
      </c>
    </row>
    <row r="65">
      <c r="A65" s="8" t="n"/>
      <c r="B65" s="8" t="n"/>
      <c r="C65" s="9">
        <f>IF($A65="","",IFERROR(INDEX(Calendar!$A$5:$A$734,MATCH($O65,Calendar!$D$5:$D$734,0)),""))</f>
        <v/>
      </c>
      <c r="D65" s="10" t="n"/>
      <c r="E65" s="11">
        <f>IF($A65="","",IFERROR(INDEX(Calendar!$A$5:$A$734,MATCH($P65,Calendar!$D$5:$D$734,0)),""))</f>
        <v/>
      </c>
      <c r="F65" s="12">
        <f>IF($A65="","",MAX(0,MAX(Tasks!$P$5:$P$204)-$Q65))</f>
        <v/>
      </c>
      <c r="G65" s="13">
        <f>IF($A65="","",ROW()-4)</f>
        <v/>
      </c>
      <c r="H65" s="14">
        <f>IF($A65="","",IF(OR($B65="",$B65="—"),"—",IFERROR(INDEX($A$5:$A$204,$B65),"?? no task with that number")))</f>
        <v/>
      </c>
      <c r="I65" s="8" t="n"/>
      <c r="J65" s="15" t="n"/>
      <c r="K65" s="16">
        <f>IF($A65="","",IF($F65=0,"CRITICAL",""))</f>
        <v/>
      </c>
      <c r="L65" s="14">
        <f>IF($A65="","",IF($J65&gt;=1,"Complete",IF(AND($E65&lt;&gt;"",$E65&lt;TODAY()),"Overdue",IF(AND($C65&lt;&gt;"",$C65&lt;=TODAY()),"In progress","Not started"))))</f>
        <v/>
      </c>
      <c r="M65" s="14">
        <f>IF($A65="","",IF(AND($B65&lt;&gt;"",$B65&lt;&gt;"—",OR(NOT(ISNUMBER($B65)),$B65&gt;=$G65)),"Predecessor must be the number of a task listed ABOVE this row",IF($D65="","Enter a duration in working days",IF($C65="","Past the end of the Calendar tab — extend it",""))))</f>
        <v/>
      </c>
      <c r="N65" s="8" t="n"/>
      <c r="O65" s="17">
        <f>IF($A65="",0,IF(OR($B65="",$B65="—"),1,IFERROR(INDEX($P$5:P64,$B65)+1,1)))</f>
        <v/>
      </c>
      <c r="P65" s="17">
        <f>IF($A65="",0,$O65+MAX($D65,1)-1)</f>
        <v/>
      </c>
      <c r="Q65" s="17">
        <f>IF($A65="",0,MAX($P65,SUMPRODUCT(MAX(($B66:$B$204=$G65)*$Q66:$Q$204))))</f>
        <v/>
      </c>
      <c r="R65" s="17">
        <f>IF($A65="","",IF($F65=0,COUNTIFS($A$5:$A65,"&lt;&gt;",$F$5:$F65,0),""))</f>
        <v/>
      </c>
    </row>
    <row r="66">
      <c r="A66" s="8" t="n"/>
      <c r="B66" s="8" t="n"/>
      <c r="C66" s="9">
        <f>IF($A66="","",IFERROR(INDEX(Calendar!$A$5:$A$734,MATCH($O66,Calendar!$D$5:$D$734,0)),""))</f>
        <v/>
      </c>
      <c r="D66" s="10" t="n"/>
      <c r="E66" s="11">
        <f>IF($A66="","",IFERROR(INDEX(Calendar!$A$5:$A$734,MATCH($P66,Calendar!$D$5:$D$734,0)),""))</f>
        <v/>
      </c>
      <c r="F66" s="12">
        <f>IF($A66="","",MAX(0,MAX(Tasks!$P$5:$P$204)-$Q66))</f>
        <v/>
      </c>
      <c r="G66" s="13">
        <f>IF($A66="","",ROW()-4)</f>
        <v/>
      </c>
      <c r="H66" s="14">
        <f>IF($A66="","",IF(OR($B66="",$B66="—"),"—",IFERROR(INDEX($A$5:$A$204,$B66),"?? no task with that number")))</f>
        <v/>
      </c>
      <c r="I66" s="8" t="n"/>
      <c r="J66" s="15" t="n"/>
      <c r="K66" s="16">
        <f>IF($A66="","",IF($F66=0,"CRITICAL",""))</f>
        <v/>
      </c>
      <c r="L66" s="14">
        <f>IF($A66="","",IF($J66&gt;=1,"Complete",IF(AND($E66&lt;&gt;"",$E66&lt;TODAY()),"Overdue",IF(AND($C66&lt;&gt;"",$C66&lt;=TODAY()),"In progress","Not started"))))</f>
        <v/>
      </c>
      <c r="M66" s="14">
        <f>IF($A66="","",IF(AND($B66&lt;&gt;"",$B66&lt;&gt;"—",OR(NOT(ISNUMBER($B66)),$B66&gt;=$G66)),"Predecessor must be the number of a task listed ABOVE this row",IF($D66="","Enter a duration in working days",IF($C66="","Past the end of the Calendar tab — extend it",""))))</f>
        <v/>
      </c>
      <c r="N66" s="8" t="n"/>
      <c r="O66" s="17">
        <f>IF($A66="",0,IF(OR($B66="",$B66="—"),1,IFERROR(INDEX($P$5:P65,$B66)+1,1)))</f>
        <v/>
      </c>
      <c r="P66" s="17">
        <f>IF($A66="",0,$O66+MAX($D66,1)-1)</f>
        <v/>
      </c>
      <c r="Q66" s="17">
        <f>IF($A66="",0,MAX($P66,SUMPRODUCT(MAX(($B67:$B$204=$G66)*$Q67:$Q$204))))</f>
        <v/>
      </c>
      <c r="R66" s="17">
        <f>IF($A66="","",IF($F66=0,COUNTIFS($A$5:$A66,"&lt;&gt;",$F$5:$F66,0),""))</f>
        <v/>
      </c>
    </row>
    <row r="67">
      <c r="A67" s="8" t="n"/>
      <c r="B67" s="8" t="n"/>
      <c r="C67" s="9">
        <f>IF($A67="","",IFERROR(INDEX(Calendar!$A$5:$A$734,MATCH($O67,Calendar!$D$5:$D$734,0)),""))</f>
        <v/>
      </c>
      <c r="D67" s="10" t="n"/>
      <c r="E67" s="11">
        <f>IF($A67="","",IFERROR(INDEX(Calendar!$A$5:$A$734,MATCH($P67,Calendar!$D$5:$D$734,0)),""))</f>
        <v/>
      </c>
      <c r="F67" s="12">
        <f>IF($A67="","",MAX(0,MAX(Tasks!$P$5:$P$204)-$Q67))</f>
        <v/>
      </c>
      <c r="G67" s="13">
        <f>IF($A67="","",ROW()-4)</f>
        <v/>
      </c>
      <c r="H67" s="14">
        <f>IF($A67="","",IF(OR($B67="",$B67="—"),"—",IFERROR(INDEX($A$5:$A$204,$B67),"?? no task with that number")))</f>
        <v/>
      </c>
      <c r="I67" s="8" t="n"/>
      <c r="J67" s="15" t="n"/>
      <c r="K67" s="16">
        <f>IF($A67="","",IF($F67=0,"CRITICAL",""))</f>
        <v/>
      </c>
      <c r="L67" s="14">
        <f>IF($A67="","",IF($J67&gt;=1,"Complete",IF(AND($E67&lt;&gt;"",$E67&lt;TODAY()),"Overdue",IF(AND($C67&lt;&gt;"",$C67&lt;=TODAY()),"In progress","Not started"))))</f>
        <v/>
      </c>
      <c r="M67" s="14">
        <f>IF($A67="","",IF(AND($B67&lt;&gt;"",$B67&lt;&gt;"—",OR(NOT(ISNUMBER($B67)),$B67&gt;=$G67)),"Predecessor must be the number of a task listed ABOVE this row",IF($D67="","Enter a duration in working days",IF($C67="","Past the end of the Calendar tab — extend it",""))))</f>
        <v/>
      </c>
      <c r="N67" s="8" t="n"/>
      <c r="O67" s="17">
        <f>IF($A67="",0,IF(OR($B67="",$B67="—"),1,IFERROR(INDEX($P$5:P66,$B67)+1,1)))</f>
        <v/>
      </c>
      <c r="P67" s="17">
        <f>IF($A67="",0,$O67+MAX($D67,1)-1)</f>
        <v/>
      </c>
      <c r="Q67" s="17">
        <f>IF($A67="",0,MAX($P67,SUMPRODUCT(MAX(($B68:$B$204=$G67)*$Q68:$Q$204))))</f>
        <v/>
      </c>
      <c r="R67" s="17">
        <f>IF($A67="","",IF($F67=0,COUNTIFS($A$5:$A67,"&lt;&gt;",$F$5:$F67,0),""))</f>
        <v/>
      </c>
    </row>
    <row r="68">
      <c r="A68" s="8" t="n"/>
      <c r="B68" s="8" t="n"/>
      <c r="C68" s="9">
        <f>IF($A68="","",IFERROR(INDEX(Calendar!$A$5:$A$734,MATCH($O68,Calendar!$D$5:$D$734,0)),""))</f>
        <v/>
      </c>
      <c r="D68" s="10" t="n"/>
      <c r="E68" s="11">
        <f>IF($A68="","",IFERROR(INDEX(Calendar!$A$5:$A$734,MATCH($P68,Calendar!$D$5:$D$734,0)),""))</f>
        <v/>
      </c>
      <c r="F68" s="12">
        <f>IF($A68="","",MAX(0,MAX(Tasks!$P$5:$P$204)-$Q68))</f>
        <v/>
      </c>
      <c r="G68" s="13">
        <f>IF($A68="","",ROW()-4)</f>
        <v/>
      </c>
      <c r="H68" s="14">
        <f>IF($A68="","",IF(OR($B68="",$B68="—"),"—",IFERROR(INDEX($A$5:$A$204,$B68),"?? no task with that number")))</f>
        <v/>
      </c>
      <c r="I68" s="8" t="n"/>
      <c r="J68" s="15" t="n"/>
      <c r="K68" s="16">
        <f>IF($A68="","",IF($F68=0,"CRITICAL",""))</f>
        <v/>
      </c>
      <c r="L68" s="14">
        <f>IF($A68="","",IF($J68&gt;=1,"Complete",IF(AND($E68&lt;&gt;"",$E68&lt;TODAY()),"Overdue",IF(AND($C68&lt;&gt;"",$C68&lt;=TODAY()),"In progress","Not started"))))</f>
        <v/>
      </c>
      <c r="M68" s="14">
        <f>IF($A68="","",IF(AND($B68&lt;&gt;"",$B68&lt;&gt;"—",OR(NOT(ISNUMBER($B68)),$B68&gt;=$G68)),"Predecessor must be the number of a task listed ABOVE this row",IF($D68="","Enter a duration in working days",IF($C68="","Past the end of the Calendar tab — extend it",""))))</f>
        <v/>
      </c>
      <c r="N68" s="8" t="n"/>
      <c r="O68" s="17">
        <f>IF($A68="",0,IF(OR($B68="",$B68="—"),1,IFERROR(INDEX($P$5:P67,$B68)+1,1)))</f>
        <v/>
      </c>
      <c r="P68" s="17">
        <f>IF($A68="",0,$O68+MAX($D68,1)-1)</f>
        <v/>
      </c>
      <c r="Q68" s="17">
        <f>IF($A68="",0,MAX($P68,SUMPRODUCT(MAX(($B69:$B$204=$G68)*$Q69:$Q$204))))</f>
        <v/>
      </c>
      <c r="R68" s="17">
        <f>IF($A68="","",IF($F68=0,COUNTIFS($A$5:$A68,"&lt;&gt;",$F$5:$F68,0),""))</f>
        <v/>
      </c>
    </row>
    <row r="69">
      <c r="A69" s="8" t="n"/>
      <c r="B69" s="8" t="n"/>
      <c r="C69" s="9">
        <f>IF($A69="","",IFERROR(INDEX(Calendar!$A$5:$A$734,MATCH($O69,Calendar!$D$5:$D$734,0)),""))</f>
        <v/>
      </c>
      <c r="D69" s="10" t="n"/>
      <c r="E69" s="11">
        <f>IF($A69="","",IFERROR(INDEX(Calendar!$A$5:$A$734,MATCH($P69,Calendar!$D$5:$D$734,0)),""))</f>
        <v/>
      </c>
      <c r="F69" s="12">
        <f>IF($A69="","",MAX(0,MAX(Tasks!$P$5:$P$204)-$Q69))</f>
        <v/>
      </c>
      <c r="G69" s="13">
        <f>IF($A69="","",ROW()-4)</f>
        <v/>
      </c>
      <c r="H69" s="14">
        <f>IF($A69="","",IF(OR($B69="",$B69="—"),"—",IFERROR(INDEX($A$5:$A$204,$B69),"?? no task with that number")))</f>
        <v/>
      </c>
      <c r="I69" s="8" t="n"/>
      <c r="J69" s="15" t="n"/>
      <c r="K69" s="16">
        <f>IF($A69="","",IF($F69=0,"CRITICAL",""))</f>
        <v/>
      </c>
      <c r="L69" s="14">
        <f>IF($A69="","",IF($J69&gt;=1,"Complete",IF(AND($E69&lt;&gt;"",$E69&lt;TODAY()),"Overdue",IF(AND($C69&lt;&gt;"",$C69&lt;=TODAY()),"In progress","Not started"))))</f>
        <v/>
      </c>
      <c r="M69" s="14">
        <f>IF($A69="","",IF(AND($B69&lt;&gt;"",$B69&lt;&gt;"—",OR(NOT(ISNUMBER($B69)),$B69&gt;=$G69)),"Predecessor must be the number of a task listed ABOVE this row",IF($D69="","Enter a duration in working days",IF($C69="","Past the end of the Calendar tab — extend it",""))))</f>
        <v/>
      </c>
      <c r="N69" s="8" t="n"/>
      <c r="O69" s="17">
        <f>IF($A69="",0,IF(OR($B69="",$B69="—"),1,IFERROR(INDEX($P$5:P68,$B69)+1,1)))</f>
        <v/>
      </c>
      <c r="P69" s="17">
        <f>IF($A69="",0,$O69+MAX($D69,1)-1)</f>
        <v/>
      </c>
      <c r="Q69" s="17">
        <f>IF($A69="",0,MAX($P69,SUMPRODUCT(MAX(($B70:$B$204=$G69)*$Q70:$Q$204))))</f>
        <v/>
      </c>
      <c r="R69" s="17">
        <f>IF($A69="","",IF($F69=0,COUNTIFS($A$5:$A69,"&lt;&gt;",$F$5:$F69,0),""))</f>
        <v/>
      </c>
    </row>
    <row r="70">
      <c r="A70" s="8" t="n"/>
      <c r="B70" s="8" t="n"/>
      <c r="C70" s="9">
        <f>IF($A70="","",IFERROR(INDEX(Calendar!$A$5:$A$734,MATCH($O70,Calendar!$D$5:$D$734,0)),""))</f>
        <v/>
      </c>
      <c r="D70" s="10" t="n"/>
      <c r="E70" s="11">
        <f>IF($A70="","",IFERROR(INDEX(Calendar!$A$5:$A$734,MATCH($P70,Calendar!$D$5:$D$734,0)),""))</f>
        <v/>
      </c>
      <c r="F70" s="12">
        <f>IF($A70="","",MAX(0,MAX(Tasks!$P$5:$P$204)-$Q70))</f>
        <v/>
      </c>
      <c r="G70" s="13">
        <f>IF($A70="","",ROW()-4)</f>
        <v/>
      </c>
      <c r="H70" s="14">
        <f>IF($A70="","",IF(OR($B70="",$B70="—"),"—",IFERROR(INDEX($A$5:$A$204,$B70),"?? no task with that number")))</f>
        <v/>
      </c>
      <c r="I70" s="8" t="n"/>
      <c r="J70" s="15" t="n"/>
      <c r="K70" s="16">
        <f>IF($A70="","",IF($F70=0,"CRITICAL",""))</f>
        <v/>
      </c>
      <c r="L70" s="14">
        <f>IF($A70="","",IF($J70&gt;=1,"Complete",IF(AND($E70&lt;&gt;"",$E70&lt;TODAY()),"Overdue",IF(AND($C70&lt;&gt;"",$C70&lt;=TODAY()),"In progress","Not started"))))</f>
        <v/>
      </c>
      <c r="M70" s="14">
        <f>IF($A70="","",IF(AND($B70&lt;&gt;"",$B70&lt;&gt;"—",OR(NOT(ISNUMBER($B70)),$B70&gt;=$G70)),"Predecessor must be the number of a task listed ABOVE this row",IF($D70="","Enter a duration in working days",IF($C70="","Past the end of the Calendar tab — extend it",""))))</f>
        <v/>
      </c>
      <c r="N70" s="8" t="n"/>
      <c r="O70" s="17">
        <f>IF($A70="",0,IF(OR($B70="",$B70="—"),1,IFERROR(INDEX($P$5:P69,$B70)+1,1)))</f>
        <v/>
      </c>
      <c r="P70" s="17">
        <f>IF($A70="",0,$O70+MAX($D70,1)-1)</f>
        <v/>
      </c>
      <c r="Q70" s="17">
        <f>IF($A70="",0,MAX($P70,SUMPRODUCT(MAX(($B71:$B$204=$G70)*$Q71:$Q$204))))</f>
        <v/>
      </c>
      <c r="R70" s="17">
        <f>IF($A70="","",IF($F70=0,COUNTIFS($A$5:$A70,"&lt;&gt;",$F$5:$F70,0),""))</f>
        <v/>
      </c>
    </row>
    <row r="71">
      <c r="A71" s="8" t="n"/>
      <c r="B71" s="8" t="n"/>
      <c r="C71" s="9">
        <f>IF($A71="","",IFERROR(INDEX(Calendar!$A$5:$A$734,MATCH($O71,Calendar!$D$5:$D$734,0)),""))</f>
        <v/>
      </c>
      <c r="D71" s="10" t="n"/>
      <c r="E71" s="11">
        <f>IF($A71="","",IFERROR(INDEX(Calendar!$A$5:$A$734,MATCH($P71,Calendar!$D$5:$D$734,0)),""))</f>
        <v/>
      </c>
      <c r="F71" s="12">
        <f>IF($A71="","",MAX(0,MAX(Tasks!$P$5:$P$204)-$Q71))</f>
        <v/>
      </c>
      <c r="G71" s="13">
        <f>IF($A71="","",ROW()-4)</f>
        <v/>
      </c>
      <c r="H71" s="14">
        <f>IF($A71="","",IF(OR($B71="",$B71="—"),"—",IFERROR(INDEX($A$5:$A$204,$B71),"?? no task with that number")))</f>
        <v/>
      </c>
      <c r="I71" s="8" t="n"/>
      <c r="J71" s="15" t="n"/>
      <c r="K71" s="16">
        <f>IF($A71="","",IF($F71=0,"CRITICAL",""))</f>
        <v/>
      </c>
      <c r="L71" s="14">
        <f>IF($A71="","",IF($J71&gt;=1,"Complete",IF(AND($E71&lt;&gt;"",$E71&lt;TODAY()),"Overdue",IF(AND($C71&lt;&gt;"",$C71&lt;=TODAY()),"In progress","Not started"))))</f>
        <v/>
      </c>
      <c r="M71" s="14">
        <f>IF($A71="","",IF(AND($B71&lt;&gt;"",$B71&lt;&gt;"—",OR(NOT(ISNUMBER($B71)),$B71&gt;=$G71)),"Predecessor must be the number of a task listed ABOVE this row",IF($D71="","Enter a duration in working days",IF($C71="","Past the end of the Calendar tab — extend it",""))))</f>
        <v/>
      </c>
      <c r="N71" s="8" t="n"/>
      <c r="O71" s="17">
        <f>IF($A71="",0,IF(OR($B71="",$B71="—"),1,IFERROR(INDEX($P$5:P70,$B71)+1,1)))</f>
        <v/>
      </c>
      <c r="P71" s="17">
        <f>IF($A71="",0,$O71+MAX($D71,1)-1)</f>
        <v/>
      </c>
      <c r="Q71" s="17">
        <f>IF($A71="",0,MAX($P71,SUMPRODUCT(MAX(($B72:$B$204=$G71)*$Q72:$Q$204))))</f>
        <v/>
      </c>
      <c r="R71" s="17">
        <f>IF($A71="","",IF($F71=0,COUNTIFS($A$5:$A71,"&lt;&gt;",$F$5:$F71,0),""))</f>
        <v/>
      </c>
    </row>
    <row r="72">
      <c r="A72" s="8" t="n"/>
      <c r="B72" s="8" t="n"/>
      <c r="C72" s="9">
        <f>IF($A72="","",IFERROR(INDEX(Calendar!$A$5:$A$734,MATCH($O72,Calendar!$D$5:$D$734,0)),""))</f>
        <v/>
      </c>
      <c r="D72" s="10" t="n"/>
      <c r="E72" s="11">
        <f>IF($A72="","",IFERROR(INDEX(Calendar!$A$5:$A$734,MATCH($P72,Calendar!$D$5:$D$734,0)),""))</f>
        <v/>
      </c>
      <c r="F72" s="12">
        <f>IF($A72="","",MAX(0,MAX(Tasks!$P$5:$P$204)-$Q72))</f>
        <v/>
      </c>
      <c r="G72" s="13">
        <f>IF($A72="","",ROW()-4)</f>
        <v/>
      </c>
      <c r="H72" s="14">
        <f>IF($A72="","",IF(OR($B72="",$B72="—"),"—",IFERROR(INDEX($A$5:$A$204,$B72),"?? no task with that number")))</f>
        <v/>
      </c>
      <c r="I72" s="8" t="n"/>
      <c r="J72" s="15" t="n"/>
      <c r="K72" s="16">
        <f>IF($A72="","",IF($F72=0,"CRITICAL",""))</f>
        <v/>
      </c>
      <c r="L72" s="14">
        <f>IF($A72="","",IF($J72&gt;=1,"Complete",IF(AND($E72&lt;&gt;"",$E72&lt;TODAY()),"Overdue",IF(AND($C72&lt;&gt;"",$C72&lt;=TODAY()),"In progress","Not started"))))</f>
        <v/>
      </c>
      <c r="M72" s="14">
        <f>IF($A72="","",IF(AND($B72&lt;&gt;"",$B72&lt;&gt;"—",OR(NOT(ISNUMBER($B72)),$B72&gt;=$G72)),"Predecessor must be the number of a task listed ABOVE this row",IF($D72="","Enter a duration in working days",IF($C72="","Past the end of the Calendar tab — extend it",""))))</f>
        <v/>
      </c>
      <c r="N72" s="8" t="n"/>
      <c r="O72" s="17">
        <f>IF($A72="",0,IF(OR($B72="",$B72="—"),1,IFERROR(INDEX($P$5:P71,$B72)+1,1)))</f>
        <v/>
      </c>
      <c r="P72" s="17">
        <f>IF($A72="",0,$O72+MAX($D72,1)-1)</f>
        <v/>
      </c>
      <c r="Q72" s="17">
        <f>IF($A72="",0,MAX($P72,SUMPRODUCT(MAX(($B73:$B$204=$G72)*$Q73:$Q$204))))</f>
        <v/>
      </c>
      <c r="R72" s="17">
        <f>IF($A72="","",IF($F72=0,COUNTIFS($A$5:$A72,"&lt;&gt;",$F$5:$F72,0),""))</f>
        <v/>
      </c>
    </row>
    <row r="73">
      <c r="A73" s="8" t="n"/>
      <c r="B73" s="8" t="n"/>
      <c r="C73" s="9">
        <f>IF($A73="","",IFERROR(INDEX(Calendar!$A$5:$A$734,MATCH($O73,Calendar!$D$5:$D$734,0)),""))</f>
        <v/>
      </c>
      <c r="D73" s="10" t="n"/>
      <c r="E73" s="11">
        <f>IF($A73="","",IFERROR(INDEX(Calendar!$A$5:$A$734,MATCH($P73,Calendar!$D$5:$D$734,0)),""))</f>
        <v/>
      </c>
      <c r="F73" s="12">
        <f>IF($A73="","",MAX(0,MAX(Tasks!$P$5:$P$204)-$Q73))</f>
        <v/>
      </c>
      <c r="G73" s="13">
        <f>IF($A73="","",ROW()-4)</f>
        <v/>
      </c>
      <c r="H73" s="14">
        <f>IF($A73="","",IF(OR($B73="",$B73="—"),"—",IFERROR(INDEX($A$5:$A$204,$B73),"?? no task with that number")))</f>
        <v/>
      </c>
      <c r="I73" s="8" t="n"/>
      <c r="J73" s="15" t="n"/>
      <c r="K73" s="16">
        <f>IF($A73="","",IF($F73=0,"CRITICAL",""))</f>
        <v/>
      </c>
      <c r="L73" s="14">
        <f>IF($A73="","",IF($J73&gt;=1,"Complete",IF(AND($E73&lt;&gt;"",$E73&lt;TODAY()),"Overdue",IF(AND($C73&lt;&gt;"",$C73&lt;=TODAY()),"In progress","Not started"))))</f>
        <v/>
      </c>
      <c r="M73" s="14">
        <f>IF($A73="","",IF(AND($B73&lt;&gt;"",$B73&lt;&gt;"—",OR(NOT(ISNUMBER($B73)),$B73&gt;=$G73)),"Predecessor must be the number of a task listed ABOVE this row",IF($D73="","Enter a duration in working days",IF($C73="","Past the end of the Calendar tab — extend it",""))))</f>
        <v/>
      </c>
      <c r="N73" s="8" t="n"/>
      <c r="O73" s="17">
        <f>IF($A73="",0,IF(OR($B73="",$B73="—"),1,IFERROR(INDEX($P$5:P72,$B73)+1,1)))</f>
        <v/>
      </c>
      <c r="P73" s="17">
        <f>IF($A73="",0,$O73+MAX($D73,1)-1)</f>
        <v/>
      </c>
      <c r="Q73" s="17">
        <f>IF($A73="",0,MAX($P73,SUMPRODUCT(MAX(($B74:$B$204=$G73)*$Q74:$Q$204))))</f>
        <v/>
      </c>
      <c r="R73" s="17">
        <f>IF($A73="","",IF($F73=0,COUNTIFS($A$5:$A73,"&lt;&gt;",$F$5:$F73,0),""))</f>
        <v/>
      </c>
    </row>
    <row r="74">
      <c r="A74" s="8" t="n"/>
      <c r="B74" s="8" t="n"/>
      <c r="C74" s="9">
        <f>IF($A74="","",IFERROR(INDEX(Calendar!$A$5:$A$734,MATCH($O74,Calendar!$D$5:$D$734,0)),""))</f>
        <v/>
      </c>
      <c r="D74" s="10" t="n"/>
      <c r="E74" s="11">
        <f>IF($A74="","",IFERROR(INDEX(Calendar!$A$5:$A$734,MATCH($P74,Calendar!$D$5:$D$734,0)),""))</f>
        <v/>
      </c>
      <c r="F74" s="12">
        <f>IF($A74="","",MAX(0,MAX(Tasks!$P$5:$P$204)-$Q74))</f>
        <v/>
      </c>
      <c r="G74" s="13">
        <f>IF($A74="","",ROW()-4)</f>
        <v/>
      </c>
      <c r="H74" s="14">
        <f>IF($A74="","",IF(OR($B74="",$B74="—"),"—",IFERROR(INDEX($A$5:$A$204,$B74),"?? no task with that number")))</f>
        <v/>
      </c>
      <c r="I74" s="8" t="n"/>
      <c r="J74" s="15" t="n"/>
      <c r="K74" s="16">
        <f>IF($A74="","",IF($F74=0,"CRITICAL",""))</f>
        <v/>
      </c>
      <c r="L74" s="14">
        <f>IF($A74="","",IF($J74&gt;=1,"Complete",IF(AND($E74&lt;&gt;"",$E74&lt;TODAY()),"Overdue",IF(AND($C74&lt;&gt;"",$C74&lt;=TODAY()),"In progress","Not started"))))</f>
        <v/>
      </c>
      <c r="M74" s="14">
        <f>IF($A74="","",IF(AND($B74&lt;&gt;"",$B74&lt;&gt;"—",OR(NOT(ISNUMBER($B74)),$B74&gt;=$G74)),"Predecessor must be the number of a task listed ABOVE this row",IF($D74="","Enter a duration in working days",IF($C74="","Past the end of the Calendar tab — extend it",""))))</f>
        <v/>
      </c>
      <c r="N74" s="8" t="n"/>
      <c r="O74" s="17">
        <f>IF($A74="",0,IF(OR($B74="",$B74="—"),1,IFERROR(INDEX($P$5:P73,$B74)+1,1)))</f>
        <v/>
      </c>
      <c r="P74" s="17">
        <f>IF($A74="",0,$O74+MAX($D74,1)-1)</f>
        <v/>
      </c>
      <c r="Q74" s="17">
        <f>IF($A74="",0,MAX($P74,SUMPRODUCT(MAX(($B75:$B$204=$G74)*$Q75:$Q$204))))</f>
        <v/>
      </c>
      <c r="R74" s="17">
        <f>IF($A74="","",IF($F74=0,COUNTIFS($A$5:$A74,"&lt;&gt;",$F$5:$F74,0),""))</f>
        <v/>
      </c>
    </row>
    <row r="75">
      <c r="A75" s="8" t="n"/>
      <c r="B75" s="8" t="n"/>
      <c r="C75" s="9">
        <f>IF($A75="","",IFERROR(INDEX(Calendar!$A$5:$A$734,MATCH($O75,Calendar!$D$5:$D$734,0)),""))</f>
        <v/>
      </c>
      <c r="D75" s="10" t="n"/>
      <c r="E75" s="11">
        <f>IF($A75="","",IFERROR(INDEX(Calendar!$A$5:$A$734,MATCH($P75,Calendar!$D$5:$D$734,0)),""))</f>
        <v/>
      </c>
      <c r="F75" s="12">
        <f>IF($A75="","",MAX(0,MAX(Tasks!$P$5:$P$204)-$Q75))</f>
        <v/>
      </c>
      <c r="G75" s="13">
        <f>IF($A75="","",ROW()-4)</f>
        <v/>
      </c>
      <c r="H75" s="14">
        <f>IF($A75="","",IF(OR($B75="",$B75="—"),"—",IFERROR(INDEX($A$5:$A$204,$B75),"?? no task with that number")))</f>
        <v/>
      </c>
      <c r="I75" s="8" t="n"/>
      <c r="J75" s="15" t="n"/>
      <c r="K75" s="16">
        <f>IF($A75="","",IF($F75=0,"CRITICAL",""))</f>
        <v/>
      </c>
      <c r="L75" s="14">
        <f>IF($A75="","",IF($J75&gt;=1,"Complete",IF(AND($E75&lt;&gt;"",$E75&lt;TODAY()),"Overdue",IF(AND($C75&lt;&gt;"",$C75&lt;=TODAY()),"In progress","Not started"))))</f>
        <v/>
      </c>
      <c r="M75" s="14">
        <f>IF($A75="","",IF(AND($B75&lt;&gt;"",$B75&lt;&gt;"—",OR(NOT(ISNUMBER($B75)),$B75&gt;=$G75)),"Predecessor must be the number of a task listed ABOVE this row",IF($D75="","Enter a duration in working days",IF($C75="","Past the end of the Calendar tab — extend it",""))))</f>
        <v/>
      </c>
      <c r="N75" s="8" t="n"/>
      <c r="O75" s="17">
        <f>IF($A75="",0,IF(OR($B75="",$B75="—"),1,IFERROR(INDEX($P$5:P74,$B75)+1,1)))</f>
        <v/>
      </c>
      <c r="P75" s="17">
        <f>IF($A75="",0,$O75+MAX($D75,1)-1)</f>
        <v/>
      </c>
      <c r="Q75" s="17">
        <f>IF($A75="",0,MAX($P75,SUMPRODUCT(MAX(($B76:$B$204=$G75)*$Q76:$Q$204))))</f>
        <v/>
      </c>
      <c r="R75" s="17">
        <f>IF($A75="","",IF($F75=0,COUNTIFS($A$5:$A75,"&lt;&gt;",$F$5:$F75,0),""))</f>
        <v/>
      </c>
    </row>
    <row r="76">
      <c r="A76" s="8" t="n"/>
      <c r="B76" s="8" t="n"/>
      <c r="C76" s="9">
        <f>IF($A76="","",IFERROR(INDEX(Calendar!$A$5:$A$734,MATCH($O76,Calendar!$D$5:$D$734,0)),""))</f>
        <v/>
      </c>
      <c r="D76" s="10" t="n"/>
      <c r="E76" s="11">
        <f>IF($A76="","",IFERROR(INDEX(Calendar!$A$5:$A$734,MATCH($P76,Calendar!$D$5:$D$734,0)),""))</f>
        <v/>
      </c>
      <c r="F76" s="12">
        <f>IF($A76="","",MAX(0,MAX(Tasks!$P$5:$P$204)-$Q76))</f>
        <v/>
      </c>
      <c r="G76" s="13">
        <f>IF($A76="","",ROW()-4)</f>
        <v/>
      </c>
      <c r="H76" s="14">
        <f>IF($A76="","",IF(OR($B76="",$B76="—"),"—",IFERROR(INDEX($A$5:$A$204,$B76),"?? no task with that number")))</f>
        <v/>
      </c>
      <c r="I76" s="8" t="n"/>
      <c r="J76" s="15" t="n"/>
      <c r="K76" s="16">
        <f>IF($A76="","",IF($F76=0,"CRITICAL",""))</f>
        <v/>
      </c>
      <c r="L76" s="14">
        <f>IF($A76="","",IF($J76&gt;=1,"Complete",IF(AND($E76&lt;&gt;"",$E76&lt;TODAY()),"Overdue",IF(AND($C76&lt;&gt;"",$C76&lt;=TODAY()),"In progress","Not started"))))</f>
        <v/>
      </c>
      <c r="M76" s="14">
        <f>IF($A76="","",IF(AND($B76&lt;&gt;"",$B76&lt;&gt;"—",OR(NOT(ISNUMBER($B76)),$B76&gt;=$G76)),"Predecessor must be the number of a task listed ABOVE this row",IF($D76="","Enter a duration in working days",IF($C76="","Past the end of the Calendar tab — extend it",""))))</f>
        <v/>
      </c>
      <c r="N76" s="8" t="n"/>
      <c r="O76" s="17">
        <f>IF($A76="",0,IF(OR($B76="",$B76="—"),1,IFERROR(INDEX($P$5:P75,$B76)+1,1)))</f>
        <v/>
      </c>
      <c r="P76" s="17">
        <f>IF($A76="",0,$O76+MAX($D76,1)-1)</f>
        <v/>
      </c>
      <c r="Q76" s="17">
        <f>IF($A76="",0,MAX($P76,SUMPRODUCT(MAX(($B77:$B$204=$G76)*$Q77:$Q$204))))</f>
        <v/>
      </c>
      <c r="R76" s="17">
        <f>IF($A76="","",IF($F76=0,COUNTIFS($A$5:$A76,"&lt;&gt;",$F$5:$F76,0),""))</f>
        <v/>
      </c>
    </row>
    <row r="77">
      <c r="A77" s="8" t="n"/>
      <c r="B77" s="8" t="n"/>
      <c r="C77" s="9">
        <f>IF($A77="","",IFERROR(INDEX(Calendar!$A$5:$A$734,MATCH($O77,Calendar!$D$5:$D$734,0)),""))</f>
        <v/>
      </c>
      <c r="D77" s="10" t="n"/>
      <c r="E77" s="11">
        <f>IF($A77="","",IFERROR(INDEX(Calendar!$A$5:$A$734,MATCH($P77,Calendar!$D$5:$D$734,0)),""))</f>
        <v/>
      </c>
      <c r="F77" s="12">
        <f>IF($A77="","",MAX(0,MAX(Tasks!$P$5:$P$204)-$Q77))</f>
        <v/>
      </c>
      <c r="G77" s="13">
        <f>IF($A77="","",ROW()-4)</f>
        <v/>
      </c>
      <c r="H77" s="14">
        <f>IF($A77="","",IF(OR($B77="",$B77="—"),"—",IFERROR(INDEX($A$5:$A$204,$B77),"?? no task with that number")))</f>
        <v/>
      </c>
      <c r="I77" s="8" t="n"/>
      <c r="J77" s="15" t="n"/>
      <c r="K77" s="16">
        <f>IF($A77="","",IF($F77=0,"CRITICAL",""))</f>
        <v/>
      </c>
      <c r="L77" s="14">
        <f>IF($A77="","",IF($J77&gt;=1,"Complete",IF(AND($E77&lt;&gt;"",$E77&lt;TODAY()),"Overdue",IF(AND($C77&lt;&gt;"",$C77&lt;=TODAY()),"In progress","Not started"))))</f>
        <v/>
      </c>
      <c r="M77" s="14">
        <f>IF($A77="","",IF(AND($B77&lt;&gt;"",$B77&lt;&gt;"—",OR(NOT(ISNUMBER($B77)),$B77&gt;=$G77)),"Predecessor must be the number of a task listed ABOVE this row",IF($D77="","Enter a duration in working days",IF($C77="","Past the end of the Calendar tab — extend it",""))))</f>
        <v/>
      </c>
      <c r="N77" s="8" t="n"/>
      <c r="O77" s="17">
        <f>IF($A77="",0,IF(OR($B77="",$B77="—"),1,IFERROR(INDEX($P$5:P76,$B77)+1,1)))</f>
        <v/>
      </c>
      <c r="P77" s="17">
        <f>IF($A77="",0,$O77+MAX($D77,1)-1)</f>
        <v/>
      </c>
      <c r="Q77" s="17">
        <f>IF($A77="",0,MAX($P77,SUMPRODUCT(MAX(($B78:$B$204=$G77)*$Q78:$Q$204))))</f>
        <v/>
      </c>
      <c r="R77" s="17">
        <f>IF($A77="","",IF($F77=0,COUNTIFS($A$5:$A77,"&lt;&gt;",$F$5:$F77,0),""))</f>
        <v/>
      </c>
    </row>
    <row r="78">
      <c r="A78" s="8" t="n"/>
      <c r="B78" s="8" t="n"/>
      <c r="C78" s="9">
        <f>IF($A78="","",IFERROR(INDEX(Calendar!$A$5:$A$734,MATCH($O78,Calendar!$D$5:$D$734,0)),""))</f>
        <v/>
      </c>
      <c r="D78" s="10" t="n"/>
      <c r="E78" s="11">
        <f>IF($A78="","",IFERROR(INDEX(Calendar!$A$5:$A$734,MATCH($P78,Calendar!$D$5:$D$734,0)),""))</f>
        <v/>
      </c>
      <c r="F78" s="12">
        <f>IF($A78="","",MAX(0,MAX(Tasks!$P$5:$P$204)-$Q78))</f>
        <v/>
      </c>
      <c r="G78" s="13">
        <f>IF($A78="","",ROW()-4)</f>
        <v/>
      </c>
      <c r="H78" s="14">
        <f>IF($A78="","",IF(OR($B78="",$B78="—"),"—",IFERROR(INDEX($A$5:$A$204,$B78),"?? no task with that number")))</f>
        <v/>
      </c>
      <c r="I78" s="8" t="n"/>
      <c r="J78" s="15" t="n"/>
      <c r="K78" s="16">
        <f>IF($A78="","",IF($F78=0,"CRITICAL",""))</f>
        <v/>
      </c>
      <c r="L78" s="14">
        <f>IF($A78="","",IF($J78&gt;=1,"Complete",IF(AND($E78&lt;&gt;"",$E78&lt;TODAY()),"Overdue",IF(AND($C78&lt;&gt;"",$C78&lt;=TODAY()),"In progress","Not started"))))</f>
        <v/>
      </c>
      <c r="M78" s="14">
        <f>IF($A78="","",IF(AND($B78&lt;&gt;"",$B78&lt;&gt;"—",OR(NOT(ISNUMBER($B78)),$B78&gt;=$G78)),"Predecessor must be the number of a task listed ABOVE this row",IF($D78="","Enter a duration in working days",IF($C78="","Past the end of the Calendar tab — extend it",""))))</f>
        <v/>
      </c>
      <c r="N78" s="8" t="n"/>
      <c r="O78" s="17">
        <f>IF($A78="",0,IF(OR($B78="",$B78="—"),1,IFERROR(INDEX($P$5:P77,$B78)+1,1)))</f>
        <v/>
      </c>
      <c r="P78" s="17">
        <f>IF($A78="",0,$O78+MAX($D78,1)-1)</f>
        <v/>
      </c>
      <c r="Q78" s="17">
        <f>IF($A78="",0,MAX($P78,SUMPRODUCT(MAX(($B79:$B$204=$G78)*$Q79:$Q$204))))</f>
        <v/>
      </c>
      <c r="R78" s="17">
        <f>IF($A78="","",IF($F78=0,COUNTIFS($A$5:$A78,"&lt;&gt;",$F$5:$F78,0),""))</f>
        <v/>
      </c>
    </row>
    <row r="79">
      <c r="A79" s="8" t="n"/>
      <c r="B79" s="8" t="n"/>
      <c r="C79" s="9">
        <f>IF($A79="","",IFERROR(INDEX(Calendar!$A$5:$A$734,MATCH($O79,Calendar!$D$5:$D$734,0)),""))</f>
        <v/>
      </c>
      <c r="D79" s="10" t="n"/>
      <c r="E79" s="11">
        <f>IF($A79="","",IFERROR(INDEX(Calendar!$A$5:$A$734,MATCH($P79,Calendar!$D$5:$D$734,0)),""))</f>
        <v/>
      </c>
      <c r="F79" s="12">
        <f>IF($A79="","",MAX(0,MAX(Tasks!$P$5:$P$204)-$Q79))</f>
        <v/>
      </c>
      <c r="G79" s="13">
        <f>IF($A79="","",ROW()-4)</f>
        <v/>
      </c>
      <c r="H79" s="14">
        <f>IF($A79="","",IF(OR($B79="",$B79="—"),"—",IFERROR(INDEX($A$5:$A$204,$B79),"?? no task with that number")))</f>
        <v/>
      </c>
      <c r="I79" s="8" t="n"/>
      <c r="J79" s="15" t="n"/>
      <c r="K79" s="16">
        <f>IF($A79="","",IF($F79=0,"CRITICAL",""))</f>
        <v/>
      </c>
      <c r="L79" s="14">
        <f>IF($A79="","",IF($J79&gt;=1,"Complete",IF(AND($E79&lt;&gt;"",$E79&lt;TODAY()),"Overdue",IF(AND($C79&lt;&gt;"",$C79&lt;=TODAY()),"In progress","Not started"))))</f>
        <v/>
      </c>
      <c r="M79" s="14">
        <f>IF($A79="","",IF(AND($B79&lt;&gt;"",$B79&lt;&gt;"—",OR(NOT(ISNUMBER($B79)),$B79&gt;=$G79)),"Predecessor must be the number of a task listed ABOVE this row",IF($D79="","Enter a duration in working days",IF($C79="","Past the end of the Calendar tab — extend it",""))))</f>
        <v/>
      </c>
      <c r="N79" s="8" t="n"/>
      <c r="O79" s="17">
        <f>IF($A79="",0,IF(OR($B79="",$B79="—"),1,IFERROR(INDEX($P$5:P78,$B79)+1,1)))</f>
        <v/>
      </c>
      <c r="P79" s="17">
        <f>IF($A79="",0,$O79+MAX($D79,1)-1)</f>
        <v/>
      </c>
      <c r="Q79" s="17">
        <f>IF($A79="",0,MAX($P79,SUMPRODUCT(MAX(($B80:$B$204=$G79)*$Q80:$Q$204))))</f>
        <v/>
      </c>
      <c r="R79" s="17">
        <f>IF($A79="","",IF($F79=0,COUNTIFS($A$5:$A79,"&lt;&gt;",$F$5:$F79,0),""))</f>
        <v/>
      </c>
    </row>
    <row r="80">
      <c r="A80" s="8" t="n"/>
      <c r="B80" s="8" t="n"/>
      <c r="C80" s="9">
        <f>IF($A80="","",IFERROR(INDEX(Calendar!$A$5:$A$734,MATCH($O80,Calendar!$D$5:$D$734,0)),""))</f>
        <v/>
      </c>
      <c r="D80" s="10" t="n"/>
      <c r="E80" s="11">
        <f>IF($A80="","",IFERROR(INDEX(Calendar!$A$5:$A$734,MATCH($P80,Calendar!$D$5:$D$734,0)),""))</f>
        <v/>
      </c>
      <c r="F80" s="12">
        <f>IF($A80="","",MAX(0,MAX(Tasks!$P$5:$P$204)-$Q80))</f>
        <v/>
      </c>
      <c r="G80" s="13">
        <f>IF($A80="","",ROW()-4)</f>
        <v/>
      </c>
      <c r="H80" s="14">
        <f>IF($A80="","",IF(OR($B80="",$B80="—"),"—",IFERROR(INDEX($A$5:$A$204,$B80),"?? no task with that number")))</f>
        <v/>
      </c>
      <c r="I80" s="8" t="n"/>
      <c r="J80" s="15" t="n"/>
      <c r="K80" s="16">
        <f>IF($A80="","",IF($F80=0,"CRITICAL",""))</f>
        <v/>
      </c>
      <c r="L80" s="14">
        <f>IF($A80="","",IF($J80&gt;=1,"Complete",IF(AND($E80&lt;&gt;"",$E80&lt;TODAY()),"Overdue",IF(AND($C80&lt;&gt;"",$C80&lt;=TODAY()),"In progress","Not started"))))</f>
        <v/>
      </c>
      <c r="M80" s="14">
        <f>IF($A80="","",IF(AND($B80&lt;&gt;"",$B80&lt;&gt;"—",OR(NOT(ISNUMBER($B80)),$B80&gt;=$G80)),"Predecessor must be the number of a task listed ABOVE this row",IF($D80="","Enter a duration in working days",IF($C80="","Past the end of the Calendar tab — extend it",""))))</f>
        <v/>
      </c>
      <c r="N80" s="8" t="n"/>
      <c r="O80" s="17">
        <f>IF($A80="",0,IF(OR($B80="",$B80="—"),1,IFERROR(INDEX($P$5:P79,$B80)+1,1)))</f>
        <v/>
      </c>
      <c r="P80" s="17">
        <f>IF($A80="",0,$O80+MAX($D80,1)-1)</f>
        <v/>
      </c>
      <c r="Q80" s="17">
        <f>IF($A80="",0,MAX($P80,SUMPRODUCT(MAX(($B81:$B$204=$G80)*$Q81:$Q$204))))</f>
        <v/>
      </c>
      <c r="R80" s="17">
        <f>IF($A80="","",IF($F80=0,COUNTIFS($A$5:$A80,"&lt;&gt;",$F$5:$F80,0),""))</f>
        <v/>
      </c>
    </row>
    <row r="81">
      <c r="A81" s="8" t="n"/>
      <c r="B81" s="8" t="n"/>
      <c r="C81" s="9">
        <f>IF($A81="","",IFERROR(INDEX(Calendar!$A$5:$A$734,MATCH($O81,Calendar!$D$5:$D$734,0)),""))</f>
        <v/>
      </c>
      <c r="D81" s="10" t="n"/>
      <c r="E81" s="11">
        <f>IF($A81="","",IFERROR(INDEX(Calendar!$A$5:$A$734,MATCH($P81,Calendar!$D$5:$D$734,0)),""))</f>
        <v/>
      </c>
      <c r="F81" s="12">
        <f>IF($A81="","",MAX(0,MAX(Tasks!$P$5:$P$204)-$Q81))</f>
        <v/>
      </c>
      <c r="G81" s="13">
        <f>IF($A81="","",ROW()-4)</f>
        <v/>
      </c>
      <c r="H81" s="14">
        <f>IF($A81="","",IF(OR($B81="",$B81="—"),"—",IFERROR(INDEX($A$5:$A$204,$B81),"?? no task with that number")))</f>
        <v/>
      </c>
      <c r="I81" s="8" t="n"/>
      <c r="J81" s="15" t="n"/>
      <c r="K81" s="16">
        <f>IF($A81="","",IF($F81=0,"CRITICAL",""))</f>
        <v/>
      </c>
      <c r="L81" s="14">
        <f>IF($A81="","",IF($J81&gt;=1,"Complete",IF(AND($E81&lt;&gt;"",$E81&lt;TODAY()),"Overdue",IF(AND($C81&lt;&gt;"",$C81&lt;=TODAY()),"In progress","Not started"))))</f>
        <v/>
      </c>
      <c r="M81" s="14">
        <f>IF($A81="","",IF(AND($B81&lt;&gt;"",$B81&lt;&gt;"—",OR(NOT(ISNUMBER($B81)),$B81&gt;=$G81)),"Predecessor must be the number of a task listed ABOVE this row",IF($D81="","Enter a duration in working days",IF($C81="","Past the end of the Calendar tab — extend it",""))))</f>
        <v/>
      </c>
      <c r="N81" s="8" t="n"/>
      <c r="O81" s="17">
        <f>IF($A81="",0,IF(OR($B81="",$B81="—"),1,IFERROR(INDEX($P$5:P80,$B81)+1,1)))</f>
        <v/>
      </c>
      <c r="P81" s="17">
        <f>IF($A81="",0,$O81+MAX($D81,1)-1)</f>
        <v/>
      </c>
      <c r="Q81" s="17">
        <f>IF($A81="",0,MAX($P81,SUMPRODUCT(MAX(($B82:$B$204=$G81)*$Q82:$Q$204))))</f>
        <v/>
      </c>
      <c r="R81" s="17">
        <f>IF($A81="","",IF($F81=0,COUNTIFS($A$5:$A81,"&lt;&gt;",$F$5:$F81,0),""))</f>
        <v/>
      </c>
    </row>
    <row r="82">
      <c r="A82" s="8" t="n"/>
      <c r="B82" s="8" t="n"/>
      <c r="C82" s="9">
        <f>IF($A82="","",IFERROR(INDEX(Calendar!$A$5:$A$734,MATCH($O82,Calendar!$D$5:$D$734,0)),""))</f>
        <v/>
      </c>
      <c r="D82" s="10" t="n"/>
      <c r="E82" s="11">
        <f>IF($A82="","",IFERROR(INDEX(Calendar!$A$5:$A$734,MATCH($P82,Calendar!$D$5:$D$734,0)),""))</f>
        <v/>
      </c>
      <c r="F82" s="12">
        <f>IF($A82="","",MAX(0,MAX(Tasks!$P$5:$P$204)-$Q82))</f>
        <v/>
      </c>
      <c r="G82" s="13">
        <f>IF($A82="","",ROW()-4)</f>
        <v/>
      </c>
      <c r="H82" s="14">
        <f>IF($A82="","",IF(OR($B82="",$B82="—"),"—",IFERROR(INDEX($A$5:$A$204,$B82),"?? no task with that number")))</f>
        <v/>
      </c>
      <c r="I82" s="8" t="n"/>
      <c r="J82" s="15" t="n"/>
      <c r="K82" s="16">
        <f>IF($A82="","",IF($F82=0,"CRITICAL",""))</f>
        <v/>
      </c>
      <c r="L82" s="14">
        <f>IF($A82="","",IF($J82&gt;=1,"Complete",IF(AND($E82&lt;&gt;"",$E82&lt;TODAY()),"Overdue",IF(AND($C82&lt;&gt;"",$C82&lt;=TODAY()),"In progress","Not started"))))</f>
        <v/>
      </c>
      <c r="M82" s="14">
        <f>IF($A82="","",IF(AND($B82&lt;&gt;"",$B82&lt;&gt;"—",OR(NOT(ISNUMBER($B82)),$B82&gt;=$G82)),"Predecessor must be the number of a task listed ABOVE this row",IF($D82="","Enter a duration in working days",IF($C82="","Past the end of the Calendar tab — extend it",""))))</f>
        <v/>
      </c>
      <c r="N82" s="8" t="n"/>
      <c r="O82" s="17">
        <f>IF($A82="",0,IF(OR($B82="",$B82="—"),1,IFERROR(INDEX($P$5:P81,$B82)+1,1)))</f>
        <v/>
      </c>
      <c r="P82" s="17">
        <f>IF($A82="",0,$O82+MAX($D82,1)-1)</f>
        <v/>
      </c>
      <c r="Q82" s="17">
        <f>IF($A82="",0,MAX($P82,SUMPRODUCT(MAX(($B83:$B$204=$G82)*$Q83:$Q$204))))</f>
        <v/>
      </c>
      <c r="R82" s="17">
        <f>IF($A82="","",IF($F82=0,COUNTIFS($A$5:$A82,"&lt;&gt;",$F$5:$F82,0),""))</f>
        <v/>
      </c>
    </row>
    <row r="83">
      <c r="A83" s="8" t="n"/>
      <c r="B83" s="8" t="n"/>
      <c r="C83" s="9">
        <f>IF($A83="","",IFERROR(INDEX(Calendar!$A$5:$A$734,MATCH($O83,Calendar!$D$5:$D$734,0)),""))</f>
        <v/>
      </c>
      <c r="D83" s="10" t="n"/>
      <c r="E83" s="11">
        <f>IF($A83="","",IFERROR(INDEX(Calendar!$A$5:$A$734,MATCH($P83,Calendar!$D$5:$D$734,0)),""))</f>
        <v/>
      </c>
      <c r="F83" s="12">
        <f>IF($A83="","",MAX(0,MAX(Tasks!$P$5:$P$204)-$Q83))</f>
        <v/>
      </c>
      <c r="G83" s="13">
        <f>IF($A83="","",ROW()-4)</f>
        <v/>
      </c>
      <c r="H83" s="14">
        <f>IF($A83="","",IF(OR($B83="",$B83="—"),"—",IFERROR(INDEX($A$5:$A$204,$B83),"?? no task with that number")))</f>
        <v/>
      </c>
      <c r="I83" s="8" t="n"/>
      <c r="J83" s="15" t="n"/>
      <c r="K83" s="16">
        <f>IF($A83="","",IF($F83=0,"CRITICAL",""))</f>
        <v/>
      </c>
      <c r="L83" s="14">
        <f>IF($A83="","",IF($J83&gt;=1,"Complete",IF(AND($E83&lt;&gt;"",$E83&lt;TODAY()),"Overdue",IF(AND($C83&lt;&gt;"",$C83&lt;=TODAY()),"In progress","Not started"))))</f>
        <v/>
      </c>
      <c r="M83" s="14">
        <f>IF($A83="","",IF(AND($B83&lt;&gt;"",$B83&lt;&gt;"—",OR(NOT(ISNUMBER($B83)),$B83&gt;=$G83)),"Predecessor must be the number of a task listed ABOVE this row",IF($D83="","Enter a duration in working days",IF($C83="","Past the end of the Calendar tab — extend it",""))))</f>
        <v/>
      </c>
      <c r="N83" s="8" t="n"/>
      <c r="O83" s="17">
        <f>IF($A83="",0,IF(OR($B83="",$B83="—"),1,IFERROR(INDEX($P$5:P82,$B83)+1,1)))</f>
        <v/>
      </c>
      <c r="P83" s="17">
        <f>IF($A83="",0,$O83+MAX($D83,1)-1)</f>
        <v/>
      </c>
      <c r="Q83" s="17">
        <f>IF($A83="",0,MAX($P83,SUMPRODUCT(MAX(($B84:$B$204=$G83)*$Q84:$Q$204))))</f>
        <v/>
      </c>
      <c r="R83" s="17">
        <f>IF($A83="","",IF($F83=0,COUNTIFS($A$5:$A83,"&lt;&gt;",$F$5:$F83,0),""))</f>
        <v/>
      </c>
    </row>
    <row r="84">
      <c r="A84" s="8" t="n"/>
      <c r="B84" s="8" t="n"/>
      <c r="C84" s="9">
        <f>IF($A84="","",IFERROR(INDEX(Calendar!$A$5:$A$734,MATCH($O84,Calendar!$D$5:$D$734,0)),""))</f>
        <v/>
      </c>
      <c r="D84" s="10" t="n"/>
      <c r="E84" s="11">
        <f>IF($A84="","",IFERROR(INDEX(Calendar!$A$5:$A$734,MATCH($P84,Calendar!$D$5:$D$734,0)),""))</f>
        <v/>
      </c>
      <c r="F84" s="12">
        <f>IF($A84="","",MAX(0,MAX(Tasks!$P$5:$P$204)-$Q84))</f>
        <v/>
      </c>
      <c r="G84" s="13">
        <f>IF($A84="","",ROW()-4)</f>
        <v/>
      </c>
      <c r="H84" s="14">
        <f>IF($A84="","",IF(OR($B84="",$B84="—"),"—",IFERROR(INDEX($A$5:$A$204,$B84),"?? no task with that number")))</f>
        <v/>
      </c>
      <c r="I84" s="8" t="n"/>
      <c r="J84" s="15" t="n"/>
      <c r="K84" s="16">
        <f>IF($A84="","",IF($F84=0,"CRITICAL",""))</f>
        <v/>
      </c>
      <c r="L84" s="14">
        <f>IF($A84="","",IF($J84&gt;=1,"Complete",IF(AND($E84&lt;&gt;"",$E84&lt;TODAY()),"Overdue",IF(AND($C84&lt;&gt;"",$C84&lt;=TODAY()),"In progress","Not started"))))</f>
        <v/>
      </c>
      <c r="M84" s="14">
        <f>IF($A84="","",IF(AND($B84&lt;&gt;"",$B84&lt;&gt;"—",OR(NOT(ISNUMBER($B84)),$B84&gt;=$G84)),"Predecessor must be the number of a task listed ABOVE this row",IF($D84="","Enter a duration in working days",IF($C84="","Past the end of the Calendar tab — extend it",""))))</f>
        <v/>
      </c>
      <c r="N84" s="8" t="n"/>
      <c r="O84" s="17">
        <f>IF($A84="",0,IF(OR($B84="",$B84="—"),1,IFERROR(INDEX($P$5:P83,$B84)+1,1)))</f>
        <v/>
      </c>
      <c r="P84" s="17">
        <f>IF($A84="",0,$O84+MAX($D84,1)-1)</f>
        <v/>
      </c>
      <c r="Q84" s="17">
        <f>IF($A84="",0,MAX($P84,SUMPRODUCT(MAX(($B85:$B$204=$G84)*$Q85:$Q$204))))</f>
        <v/>
      </c>
      <c r="R84" s="17">
        <f>IF($A84="","",IF($F84=0,COUNTIFS($A$5:$A84,"&lt;&gt;",$F$5:$F84,0),""))</f>
        <v/>
      </c>
    </row>
    <row r="85">
      <c r="A85" s="8" t="n"/>
      <c r="B85" s="8" t="n"/>
      <c r="C85" s="9">
        <f>IF($A85="","",IFERROR(INDEX(Calendar!$A$5:$A$734,MATCH($O85,Calendar!$D$5:$D$734,0)),""))</f>
        <v/>
      </c>
      <c r="D85" s="10" t="n"/>
      <c r="E85" s="11">
        <f>IF($A85="","",IFERROR(INDEX(Calendar!$A$5:$A$734,MATCH($P85,Calendar!$D$5:$D$734,0)),""))</f>
        <v/>
      </c>
      <c r="F85" s="12">
        <f>IF($A85="","",MAX(0,MAX(Tasks!$P$5:$P$204)-$Q85))</f>
        <v/>
      </c>
      <c r="G85" s="13">
        <f>IF($A85="","",ROW()-4)</f>
        <v/>
      </c>
      <c r="H85" s="14">
        <f>IF($A85="","",IF(OR($B85="",$B85="—"),"—",IFERROR(INDEX($A$5:$A$204,$B85),"?? no task with that number")))</f>
        <v/>
      </c>
      <c r="I85" s="8" t="n"/>
      <c r="J85" s="15" t="n"/>
      <c r="K85" s="16">
        <f>IF($A85="","",IF($F85=0,"CRITICAL",""))</f>
        <v/>
      </c>
      <c r="L85" s="14">
        <f>IF($A85="","",IF($J85&gt;=1,"Complete",IF(AND($E85&lt;&gt;"",$E85&lt;TODAY()),"Overdue",IF(AND($C85&lt;&gt;"",$C85&lt;=TODAY()),"In progress","Not started"))))</f>
        <v/>
      </c>
      <c r="M85" s="14">
        <f>IF($A85="","",IF(AND($B85&lt;&gt;"",$B85&lt;&gt;"—",OR(NOT(ISNUMBER($B85)),$B85&gt;=$G85)),"Predecessor must be the number of a task listed ABOVE this row",IF($D85="","Enter a duration in working days",IF($C85="","Past the end of the Calendar tab — extend it",""))))</f>
        <v/>
      </c>
      <c r="N85" s="8" t="n"/>
      <c r="O85" s="17">
        <f>IF($A85="",0,IF(OR($B85="",$B85="—"),1,IFERROR(INDEX($P$5:P84,$B85)+1,1)))</f>
        <v/>
      </c>
      <c r="P85" s="17">
        <f>IF($A85="",0,$O85+MAX($D85,1)-1)</f>
        <v/>
      </c>
      <c r="Q85" s="17">
        <f>IF($A85="",0,MAX($P85,SUMPRODUCT(MAX(($B86:$B$204=$G85)*$Q86:$Q$204))))</f>
        <v/>
      </c>
      <c r="R85" s="17">
        <f>IF($A85="","",IF($F85=0,COUNTIFS($A$5:$A85,"&lt;&gt;",$F$5:$F85,0),""))</f>
        <v/>
      </c>
    </row>
    <row r="86">
      <c r="A86" s="8" t="n"/>
      <c r="B86" s="8" t="n"/>
      <c r="C86" s="9">
        <f>IF($A86="","",IFERROR(INDEX(Calendar!$A$5:$A$734,MATCH($O86,Calendar!$D$5:$D$734,0)),""))</f>
        <v/>
      </c>
      <c r="D86" s="10" t="n"/>
      <c r="E86" s="11">
        <f>IF($A86="","",IFERROR(INDEX(Calendar!$A$5:$A$734,MATCH($P86,Calendar!$D$5:$D$734,0)),""))</f>
        <v/>
      </c>
      <c r="F86" s="12">
        <f>IF($A86="","",MAX(0,MAX(Tasks!$P$5:$P$204)-$Q86))</f>
        <v/>
      </c>
      <c r="G86" s="13">
        <f>IF($A86="","",ROW()-4)</f>
        <v/>
      </c>
      <c r="H86" s="14">
        <f>IF($A86="","",IF(OR($B86="",$B86="—"),"—",IFERROR(INDEX($A$5:$A$204,$B86),"?? no task with that number")))</f>
        <v/>
      </c>
      <c r="I86" s="8" t="n"/>
      <c r="J86" s="15" t="n"/>
      <c r="K86" s="16">
        <f>IF($A86="","",IF($F86=0,"CRITICAL",""))</f>
        <v/>
      </c>
      <c r="L86" s="14">
        <f>IF($A86="","",IF($J86&gt;=1,"Complete",IF(AND($E86&lt;&gt;"",$E86&lt;TODAY()),"Overdue",IF(AND($C86&lt;&gt;"",$C86&lt;=TODAY()),"In progress","Not started"))))</f>
        <v/>
      </c>
      <c r="M86" s="14">
        <f>IF($A86="","",IF(AND($B86&lt;&gt;"",$B86&lt;&gt;"—",OR(NOT(ISNUMBER($B86)),$B86&gt;=$G86)),"Predecessor must be the number of a task listed ABOVE this row",IF($D86="","Enter a duration in working days",IF($C86="","Past the end of the Calendar tab — extend it",""))))</f>
        <v/>
      </c>
      <c r="N86" s="8" t="n"/>
      <c r="O86" s="17">
        <f>IF($A86="",0,IF(OR($B86="",$B86="—"),1,IFERROR(INDEX($P$5:P85,$B86)+1,1)))</f>
        <v/>
      </c>
      <c r="P86" s="17">
        <f>IF($A86="",0,$O86+MAX($D86,1)-1)</f>
        <v/>
      </c>
      <c r="Q86" s="17">
        <f>IF($A86="",0,MAX($P86,SUMPRODUCT(MAX(($B87:$B$204=$G86)*$Q87:$Q$204))))</f>
        <v/>
      </c>
      <c r="R86" s="17">
        <f>IF($A86="","",IF($F86=0,COUNTIFS($A$5:$A86,"&lt;&gt;",$F$5:$F86,0),""))</f>
        <v/>
      </c>
    </row>
    <row r="87">
      <c r="A87" s="8" t="n"/>
      <c r="B87" s="8" t="n"/>
      <c r="C87" s="9">
        <f>IF($A87="","",IFERROR(INDEX(Calendar!$A$5:$A$734,MATCH($O87,Calendar!$D$5:$D$734,0)),""))</f>
        <v/>
      </c>
      <c r="D87" s="10" t="n"/>
      <c r="E87" s="11">
        <f>IF($A87="","",IFERROR(INDEX(Calendar!$A$5:$A$734,MATCH($P87,Calendar!$D$5:$D$734,0)),""))</f>
        <v/>
      </c>
      <c r="F87" s="12">
        <f>IF($A87="","",MAX(0,MAX(Tasks!$P$5:$P$204)-$Q87))</f>
        <v/>
      </c>
      <c r="G87" s="13">
        <f>IF($A87="","",ROW()-4)</f>
        <v/>
      </c>
      <c r="H87" s="14">
        <f>IF($A87="","",IF(OR($B87="",$B87="—"),"—",IFERROR(INDEX($A$5:$A$204,$B87),"?? no task with that number")))</f>
        <v/>
      </c>
      <c r="I87" s="8" t="n"/>
      <c r="J87" s="15" t="n"/>
      <c r="K87" s="16">
        <f>IF($A87="","",IF($F87=0,"CRITICAL",""))</f>
        <v/>
      </c>
      <c r="L87" s="14">
        <f>IF($A87="","",IF($J87&gt;=1,"Complete",IF(AND($E87&lt;&gt;"",$E87&lt;TODAY()),"Overdue",IF(AND($C87&lt;&gt;"",$C87&lt;=TODAY()),"In progress","Not started"))))</f>
        <v/>
      </c>
      <c r="M87" s="14">
        <f>IF($A87="","",IF(AND($B87&lt;&gt;"",$B87&lt;&gt;"—",OR(NOT(ISNUMBER($B87)),$B87&gt;=$G87)),"Predecessor must be the number of a task listed ABOVE this row",IF($D87="","Enter a duration in working days",IF($C87="","Past the end of the Calendar tab — extend it",""))))</f>
        <v/>
      </c>
      <c r="N87" s="8" t="n"/>
      <c r="O87" s="17">
        <f>IF($A87="",0,IF(OR($B87="",$B87="—"),1,IFERROR(INDEX($P$5:P86,$B87)+1,1)))</f>
        <v/>
      </c>
      <c r="P87" s="17">
        <f>IF($A87="",0,$O87+MAX($D87,1)-1)</f>
        <v/>
      </c>
      <c r="Q87" s="17">
        <f>IF($A87="",0,MAX($P87,SUMPRODUCT(MAX(($B88:$B$204=$G87)*$Q88:$Q$204))))</f>
        <v/>
      </c>
      <c r="R87" s="17">
        <f>IF($A87="","",IF($F87=0,COUNTIFS($A$5:$A87,"&lt;&gt;",$F$5:$F87,0),""))</f>
        <v/>
      </c>
    </row>
    <row r="88">
      <c r="A88" s="8" t="n"/>
      <c r="B88" s="8" t="n"/>
      <c r="C88" s="9">
        <f>IF($A88="","",IFERROR(INDEX(Calendar!$A$5:$A$734,MATCH($O88,Calendar!$D$5:$D$734,0)),""))</f>
        <v/>
      </c>
      <c r="D88" s="10" t="n"/>
      <c r="E88" s="11">
        <f>IF($A88="","",IFERROR(INDEX(Calendar!$A$5:$A$734,MATCH($P88,Calendar!$D$5:$D$734,0)),""))</f>
        <v/>
      </c>
      <c r="F88" s="12">
        <f>IF($A88="","",MAX(0,MAX(Tasks!$P$5:$P$204)-$Q88))</f>
        <v/>
      </c>
      <c r="G88" s="13">
        <f>IF($A88="","",ROW()-4)</f>
        <v/>
      </c>
      <c r="H88" s="14">
        <f>IF($A88="","",IF(OR($B88="",$B88="—"),"—",IFERROR(INDEX($A$5:$A$204,$B88),"?? no task with that number")))</f>
        <v/>
      </c>
      <c r="I88" s="8" t="n"/>
      <c r="J88" s="15" t="n"/>
      <c r="K88" s="16">
        <f>IF($A88="","",IF($F88=0,"CRITICAL",""))</f>
        <v/>
      </c>
      <c r="L88" s="14">
        <f>IF($A88="","",IF($J88&gt;=1,"Complete",IF(AND($E88&lt;&gt;"",$E88&lt;TODAY()),"Overdue",IF(AND($C88&lt;&gt;"",$C88&lt;=TODAY()),"In progress","Not started"))))</f>
        <v/>
      </c>
      <c r="M88" s="14">
        <f>IF($A88="","",IF(AND($B88&lt;&gt;"",$B88&lt;&gt;"—",OR(NOT(ISNUMBER($B88)),$B88&gt;=$G88)),"Predecessor must be the number of a task listed ABOVE this row",IF($D88="","Enter a duration in working days",IF($C88="","Past the end of the Calendar tab — extend it",""))))</f>
        <v/>
      </c>
      <c r="N88" s="8" t="n"/>
      <c r="O88" s="17">
        <f>IF($A88="",0,IF(OR($B88="",$B88="—"),1,IFERROR(INDEX($P$5:P87,$B88)+1,1)))</f>
        <v/>
      </c>
      <c r="P88" s="17">
        <f>IF($A88="",0,$O88+MAX($D88,1)-1)</f>
        <v/>
      </c>
      <c r="Q88" s="17">
        <f>IF($A88="",0,MAX($P88,SUMPRODUCT(MAX(($B89:$B$204=$G88)*$Q89:$Q$204))))</f>
        <v/>
      </c>
      <c r="R88" s="17">
        <f>IF($A88="","",IF($F88=0,COUNTIFS($A$5:$A88,"&lt;&gt;",$F$5:$F88,0),""))</f>
        <v/>
      </c>
    </row>
    <row r="89">
      <c r="A89" s="8" t="n"/>
      <c r="B89" s="8" t="n"/>
      <c r="C89" s="9">
        <f>IF($A89="","",IFERROR(INDEX(Calendar!$A$5:$A$734,MATCH($O89,Calendar!$D$5:$D$734,0)),""))</f>
        <v/>
      </c>
      <c r="D89" s="10" t="n"/>
      <c r="E89" s="11">
        <f>IF($A89="","",IFERROR(INDEX(Calendar!$A$5:$A$734,MATCH($P89,Calendar!$D$5:$D$734,0)),""))</f>
        <v/>
      </c>
      <c r="F89" s="12">
        <f>IF($A89="","",MAX(0,MAX(Tasks!$P$5:$P$204)-$Q89))</f>
        <v/>
      </c>
      <c r="G89" s="13">
        <f>IF($A89="","",ROW()-4)</f>
        <v/>
      </c>
      <c r="H89" s="14">
        <f>IF($A89="","",IF(OR($B89="",$B89="—"),"—",IFERROR(INDEX($A$5:$A$204,$B89),"?? no task with that number")))</f>
        <v/>
      </c>
      <c r="I89" s="8" t="n"/>
      <c r="J89" s="15" t="n"/>
      <c r="K89" s="16">
        <f>IF($A89="","",IF($F89=0,"CRITICAL",""))</f>
        <v/>
      </c>
      <c r="L89" s="14">
        <f>IF($A89="","",IF($J89&gt;=1,"Complete",IF(AND($E89&lt;&gt;"",$E89&lt;TODAY()),"Overdue",IF(AND($C89&lt;&gt;"",$C89&lt;=TODAY()),"In progress","Not started"))))</f>
        <v/>
      </c>
      <c r="M89" s="14">
        <f>IF($A89="","",IF(AND($B89&lt;&gt;"",$B89&lt;&gt;"—",OR(NOT(ISNUMBER($B89)),$B89&gt;=$G89)),"Predecessor must be the number of a task listed ABOVE this row",IF($D89="","Enter a duration in working days",IF($C89="","Past the end of the Calendar tab — extend it",""))))</f>
        <v/>
      </c>
      <c r="N89" s="8" t="n"/>
      <c r="O89" s="17">
        <f>IF($A89="",0,IF(OR($B89="",$B89="—"),1,IFERROR(INDEX($P$5:P88,$B89)+1,1)))</f>
        <v/>
      </c>
      <c r="P89" s="17">
        <f>IF($A89="",0,$O89+MAX($D89,1)-1)</f>
        <v/>
      </c>
      <c r="Q89" s="17">
        <f>IF($A89="",0,MAX($P89,SUMPRODUCT(MAX(($B90:$B$204=$G89)*$Q90:$Q$204))))</f>
        <v/>
      </c>
      <c r="R89" s="17">
        <f>IF($A89="","",IF($F89=0,COUNTIFS($A$5:$A89,"&lt;&gt;",$F$5:$F89,0),""))</f>
        <v/>
      </c>
    </row>
    <row r="90">
      <c r="A90" s="8" t="n"/>
      <c r="B90" s="8" t="n"/>
      <c r="C90" s="9">
        <f>IF($A90="","",IFERROR(INDEX(Calendar!$A$5:$A$734,MATCH($O90,Calendar!$D$5:$D$734,0)),""))</f>
        <v/>
      </c>
      <c r="D90" s="10" t="n"/>
      <c r="E90" s="11">
        <f>IF($A90="","",IFERROR(INDEX(Calendar!$A$5:$A$734,MATCH($P90,Calendar!$D$5:$D$734,0)),""))</f>
        <v/>
      </c>
      <c r="F90" s="12">
        <f>IF($A90="","",MAX(0,MAX(Tasks!$P$5:$P$204)-$Q90))</f>
        <v/>
      </c>
      <c r="G90" s="13">
        <f>IF($A90="","",ROW()-4)</f>
        <v/>
      </c>
      <c r="H90" s="14">
        <f>IF($A90="","",IF(OR($B90="",$B90="—"),"—",IFERROR(INDEX($A$5:$A$204,$B90),"?? no task with that number")))</f>
        <v/>
      </c>
      <c r="I90" s="8" t="n"/>
      <c r="J90" s="15" t="n"/>
      <c r="K90" s="16">
        <f>IF($A90="","",IF($F90=0,"CRITICAL",""))</f>
        <v/>
      </c>
      <c r="L90" s="14">
        <f>IF($A90="","",IF($J90&gt;=1,"Complete",IF(AND($E90&lt;&gt;"",$E90&lt;TODAY()),"Overdue",IF(AND($C90&lt;&gt;"",$C90&lt;=TODAY()),"In progress","Not started"))))</f>
        <v/>
      </c>
      <c r="M90" s="14">
        <f>IF($A90="","",IF(AND($B90&lt;&gt;"",$B90&lt;&gt;"—",OR(NOT(ISNUMBER($B90)),$B90&gt;=$G90)),"Predecessor must be the number of a task listed ABOVE this row",IF($D90="","Enter a duration in working days",IF($C90="","Past the end of the Calendar tab — extend it",""))))</f>
        <v/>
      </c>
      <c r="N90" s="8" t="n"/>
      <c r="O90" s="17">
        <f>IF($A90="",0,IF(OR($B90="",$B90="—"),1,IFERROR(INDEX($P$5:P89,$B90)+1,1)))</f>
        <v/>
      </c>
      <c r="P90" s="17">
        <f>IF($A90="",0,$O90+MAX($D90,1)-1)</f>
        <v/>
      </c>
      <c r="Q90" s="17">
        <f>IF($A90="",0,MAX($P90,SUMPRODUCT(MAX(($B91:$B$204=$G90)*$Q91:$Q$204))))</f>
        <v/>
      </c>
      <c r="R90" s="17">
        <f>IF($A90="","",IF($F90=0,COUNTIFS($A$5:$A90,"&lt;&gt;",$F$5:$F90,0),""))</f>
        <v/>
      </c>
    </row>
    <row r="91">
      <c r="A91" s="8" t="n"/>
      <c r="B91" s="8" t="n"/>
      <c r="C91" s="9">
        <f>IF($A91="","",IFERROR(INDEX(Calendar!$A$5:$A$734,MATCH($O91,Calendar!$D$5:$D$734,0)),""))</f>
        <v/>
      </c>
      <c r="D91" s="10" t="n"/>
      <c r="E91" s="11">
        <f>IF($A91="","",IFERROR(INDEX(Calendar!$A$5:$A$734,MATCH($P91,Calendar!$D$5:$D$734,0)),""))</f>
        <v/>
      </c>
      <c r="F91" s="12">
        <f>IF($A91="","",MAX(0,MAX(Tasks!$P$5:$P$204)-$Q91))</f>
        <v/>
      </c>
      <c r="G91" s="13">
        <f>IF($A91="","",ROW()-4)</f>
        <v/>
      </c>
      <c r="H91" s="14">
        <f>IF($A91="","",IF(OR($B91="",$B91="—"),"—",IFERROR(INDEX($A$5:$A$204,$B91),"?? no task with that number")))</f>
        <v/>
      </c>
      <c r="I91" s="8" t="n"/>
      <c r="J91" s="15" t="n"/>
      <c r="K91" s="16">
        <f>IF($A91="","",IF($F91=0,"CRITICAL",""))</f>
        <v/>
      </c>
      <c r="L91" s="14">
        <f>IF($A91="","",IF($J91&gt;=1,"Complete",IF(AND($E91&lt;&gt;"",$E91&lt;TODAY()),"Overdue",IF(AND($C91&lt;&gt;"",$C91&lt;=TODAY()),"In progress","Not started"))))</f>
        <v/>
      </c>
      <c r="M91" s="14">
        <f>IF($A91="","",IF(AND($B91&lt;&gt;"",$B91&lt;&gt;"—",OR(NOT(ISNUMBER($B91)),$B91&gt;=$G91)),"Predecessor must be the number of a task listed ABOVE this row",IF($D91="","Enter a duration in working days",IF($C91="","Past the end of the Calendar tab — extend it",""))))</f>
        <v/>
      </c>
      <c r="N91" s="8" t="n"/>
      <c r="O91" s="17">
        <f>IF($A91="",0,IF(OR($B91="",$B91="—"),1,IFERROR(INDEX($P$5:P90,$B91)+1,1)))</f>
        <v/>
      </c>
      <c r="P91" s="17">
        <f>IF($A91="",0,$O91+MAX($D91,1)-1)</f>
        <v/>
      </c>
      <c r="Q91" s="17">
        <f>IF($A91="",0,MAX($P91,SUMPRODUCT(MAX(($B92:$B$204=$G91)*$Q92:$Q$204))))</f>
        <v/>
      </c>
      <c r="R91" s="17">
        <f>IF($A91="","",IF($F91=0,COUNTIFS($A$5:$A91,"&lt;&gt;",$F$5:$F91,0),""))</f>
        <v/>
      </c>
    </row>
    <row r="92">
      <c r="A92" s="8" t="n"/>
      <c r="B92" s="8" t="n"/>
      <c r="C92" s="9">
        <f>IF($A92="","",IFERROR(INDEX(Calendar!$A$5:$A$734,MATCH($O92,Calendar!$D$5:$D$734,0)),""))</f>
        <v/>
      </c>
      <c r="D92" s="10" t="n"/>
      <c r="E92" s="11">
        <f>IF($A92="","",IFERROR(INDEX(Calendar!$A$5:$A$734,MATCH($P92,Calendar!$D$5:$D$734,0)),""))</f>
        <v/>
      </c>
      <c r="F92" s="12">
        <f>IF($A92="","",MAX(0,MAX(Tasks!$P$5:$P$204)-$Q92))</f>
        <v/>
      </c>
      <c r="G92" s="13">
        <f>IF($A92="","",ROW()-4)</f>
        <v/>
      </c>
      <c r="H92" s="14">
        <f>IF($A92="","",IF(OR($B92="",$B92="—"),"—",IFERROR(INDEX($A$5:$A$204,$B92),"?? no task with that number")))</f>
        <v/>
      </c>
      <c r="I92" s="8" t="n"/>
      <c r="J92" s="15" t="n"/>
      <c r="K92" s="16">
        <f>IF($A92="","",IF($F92=0,"CRITICAL",""))</f>
        <v/>
      </c>
      <c r="L92" s="14">
        <f>IF($A92="","",IF($J92&gt;=1,"Complete",IF(AND($E92&lt;&gt;"",$E92&lt;TODAY()),"Overdue",IF(AND($C92&lt;&gt;"",$C92&lt;=TODAY()),"In progress","Not started"))))</f>
        <v/>
      </c>
      <c r="M92" s="14">
        <f>IF($A92="","",IF(AND($B92&lt;&gt;"",$B92&lt;&gt;"—",OR(NOT(ISNUMBER($B92)),$B92&gt;=$G92)),"Predecessor must be the number of a task listed ABOVE this row",IF($D92="","Enter a duration in working days",IF($C92="","Past the end of the Calendar tab — extend it",""))))</f>
        <v/>
      </c>
      <c r="N92" s="8" t="n"/>
      <c r="O92" s="17">
        <f>IF($A92="",0,IF(OR($B92="",$B92="—"),1,IFERROR(INDEX($P$5:P91,$B92)+1,1)))</f>
        <v/>
      </c>
      <c r="P92" s="17">
        <f>IF($A92="",0,$O92+MAX($D92,1)-1)</f>
        <v/>
      </c>
      <c r="Q92" s="17">
        <f>IF($A92="",0,MAX($P92,SUMPRODUCT(MAX(($B93:$B$204=$G92)*$Q93:$Q$204))))</f>
        <v/>
      </c>
      <c r="R92" s="17">
        <f>IF($A92="","",IF($F92=0,COUNTIFS($A$5:$A92,"&lt;&gt;",$F$5:$F92,0),""))</f>
        <v/>
      </c>
    </row>
    <row r="93">
      <c r="A93" s="8" t="n"/>
      <c r="B93" s="8" t="n"/>
      <c r="C93" s="9">
        <f>IF($A93="","",IFERROR(INDEX(Calendar!$A$5:$A$734,MATCH($O93,Calendar!$D$5:$D$734,0)),""))</f>
        <v/>
      </c>
      <c r="D93" s="10" t="n"/>
      <c r="E93" s="11">
        <f>IF($A93="","",IFERROR(INDEX(Calendar!$A$5:$A$734,MATCH($P93,Calendar!$D$5:$D$734,0)),""))</f>
        <v/>
      </c>
      <c r="F93" s="12">
        <f>IF($A93="","",MAX(0,MAX(Tasks!$P$5:$P$204)-$Q93))</f>
        <v/>
      </c>
      <c r="G93" s="13">
        <f>IF($A93="","",ROW()-4)</f>
        <v/>
      </c>
      <c r="H93" s="14">
        <f>IF($A93="","",IF(OR($B93="",$B93="—"),"—",IFERROR(INDEX($A$5:$A$204,$B93),"?? no task with that number")))</f>
        <v/>
      </c>
      <c r="I93" s="8" t="n"/>
      <c r="J93" s="15" t="n"/>
      <c r="K93" s="16">
        <f>IF($A93="","",IF($F93=0,"CRITICAL",""))</f>
        <v/>
      </c>
      <c r="L93" s="14">
        <f>IF($A93="","",IF($J93&gt;=1,"Complete",IF(AND($E93&lt;&gt;"",$E93&lt;TODAY()),"Overdue",IF(AND($C93&lt;&gt;"",$C93&lt;=TODAY()),"In progress","Not started"))))</f>
        <v/>
      </c>
      <c r="M93" s="14">
        <f>IF($A93="","",IF(AND($B93&lt;&gt;"",$B93&lt;&gt;"—",OR(NOT(ISNUMBER($B93)),$B93&gt;=$G93)),"Predecessor must be the number of a task listed ABOVE this row",IF($D93="","Enter a duration in working days",IF($C93="","Past the end of the Calendar tab — extend it",""))))</f>
        <v/>
      </c>
      <c r="N93" s="8" t="n"/>
      <c r="O93" s="17">
        <f>IF($A93="",0,IF(OR($B93="",$B93="—"),1,IFERROR(INDEX($P$5:P92,$B93)+1,1)))</f>
        <v/>
      </c>
      <c r="P93" s="17">
        <f>IF($A93="",0,$O93+MAX($D93,1)-1)</f>
        <v/>
      </c>
      <c r="Q93" s="17">
        <f>IF($A93="",0,MAX($P93,SUMPRODUCT(MAX(($B94:$B$204=$G93)*$Q94:$Q$204))))</f>
        <v/>
      </c>
      <c r="R93" s="17">
        <f>IF($A93="","",IF($F93=0,COUNTIFS($A$5:$A93,"&lt;&gt;",$F$5:$F93,0),""))</f>
        <v/>
      </c>
    </row>
    <row r="94">
      <c r="A94" s="8" t="n"/>
      <c r="B94" s="8" t="n"/>
      <c r="C94" s="9">
        <f>IF($A94="","",IFERROR(INDEX(Calendar!$A$5:$A$734,MATCH($O94,Calendar!$D$5:$D$734,0)),""))</f>
        <v/>
      </c>
      <c r="D94" s="10" t="n"/>
      <c r="E94" s="11">
        <f>IF($A94="","",IFERROR(INDEX(Calendar!$A$5:$A$734,MATCH($P94,Calendar!$D$5:$D$734,0)),""))</f>
        <v/>
      </c>
      <c r="F94" s="12">
        <f>IF($A94="","",MAX(0,MAX(Tasks!$P$5:$P$204)-$Q94))</f>
        <v/>
      </c>
      <c r="G94" s="13">
        <f>IF($A94="","",ROW()-4)</f>
        <v/>
      </c>
      <c r="H94" s="14">
        <f>IF($A94="","",IF(OR($B94="",$B94="—"),"—",IFERROR(INDEX($A$5:$A$204,$B94),"?? no task with that number")))</f>
        <v/>
      </c>
      <c r="I94" s="8" t="n"/>
      <c r="J94" s="15" t="n"/>
      <c r="K94" s="16">
        <f>IF($A94="","",IF($F94=0,"CRITICAL",""))</f>
        <v/>
      </c>
      <c r="L94" s="14">
        <f>IF($A94="","",IF($J94&gt;=1,"Complete",IF(AND($E94&lt;&gt;"",$E94&lt;TODAY()),"Overdue",IF(AND($C94&lt;&gt;"",$C94&lt;=TODAY()),"In progress","Not started"))))</f>
        <v/>
      </c>
      <c r="M94" s="14">
        <f>IF($A94="","",IF(AND($B94&lt;&gt;"",$B94&lt;&gt;"—",OR(NOT(ISNUMBER($B94)),$B94&gt;=$G94)),"Predecessor must be the number of a task listed ABOVE this row",IF($D94="","Enter a duration in working days",IF($C94="","Past the end of the Calendar tab — extend it",""))))</f>
        <v/>
      </c>
      <c r="N94" s="8" t="n"/>
      <c r="O94" s="17">
        <f>IF($A94="",0,IF(OR($B94="",$B94="—"),1,IFERROR(INDEX($P$5:P93,$B94)+1,1)))</f>
        <v/>
      </c>
      <c r="P94" s="17">
        <f>IF($A94="",0,$O94+MAX($D94,1)-1)</f>
        <v/>
      </c>
      <c r="Q94" s="17">
        <f>IF($A94="",0,MAX($P94,SUMPRODUCT(MAX(($B95:$B$204=$G94)*$Q95:$Q$204))))</f>
        <v/>
      </c>
      <c r="R94" s="17">
        <f>IF($A94="","",IF($F94=0,COUNTIFS($A$5:$A94,"&lt;&gt;",$F$5:$F94,0),""))</f>
        <v/>
      </c>
    </row>
    <row r="95">
      <c r="A95" s="8" t="n"/>
      <c r="B95" s="8" t="n"/>
      <c r="C95" s="9">
        <f>IF($A95="","",IFERROR(INDEX(Calendar!$A$5:$A$734,MATCH($O95,Calendar!$D$5:$D$734,0)),""))</f>
        <v/>
      </c>
      <c r="D95" s="10" t="n"/>
      <c r="E95" s="11">
        <f>IF($A95="","",IFERROR(INDEX(Calendar!$A$5:$A$734,MATCH($P95,Calendar!$D$5:$D$734,0)),""))</f>
        <v/>
      </c>
      <c r="F95" s="12">
        <f>IF($A95="","",MAX(0,MAX(Tasks!$P$5:$P$204)-$Q95))</f>
        <v/>
      </c>
      <c r="G95" s="13">
        <f>IF($A95="","",ROW()-4)</f>
        <v/>
      </c>
      <c r="H95" s="14">
        <f>IF($A95="","",IF(OR($B95="",$B95="—"),"—",IFERROR(INDEX($A$5:$A$204,$B95),"?? no task with that number")))</f>
        <v/>
      </c>
      <c r="I95" s="8" t="n"/>
      <c r="J95" s="15" t="n"/>
      <c r="K95" s="16">
        <f>IF($A95="","",IF($F95=0,"CRITICAL",""))</f>
        <v/>
      </c>
      <c r="L95" s="14">
        <f>IF($A95="","",IF($J95&gt;=1,"Complete",IF(AND($E95&lt;&gt;"",$E95&lt;TODAY()),"Overdue",IF(AND($C95&lt;&gt;"",$C95&lt;=TODAY()),"In progress","Not started"))))</f>
        <v/>
      </c>
      <c r="M95" s="14">
        <f>IF($A95="","",IF(AND($B95&lt;&gt;"",$B95&lt;&gt;"—",OR(NOT(ISNUMBER($B95)),$B95&gt;=$G95)),"Predecessor must be the number of a task listed ABOVE this row",IF($D95="","Enter a duration in working days",IF($C95="","Past the end of the Calendar tab — extend it",""))))</f>
        <v/>
      </c>
      <c r="N95" s="8" t="n"/>
      <c r="O95" s="17">
        <f>IF($A95="",0,IF(OR($B95="",$B95="—"),1,IFERROR(INDEX($P$5:P94,$B95)+1,1)))</f>
        <v/>
      </c>
      <c r="P95" s="17">
        <f>IF($A95="",0,$O95+MAX($D95,1)-1)</f>
        <v/>
      </c>
      <c r="Q95" s="17">
        <f>IF($A95="",0,MAX($P95,SUMPRODUCT(MAX(($B96:$B$204=$G95)*$Q96:$Q$204))))</f>
        <v/>
      </c>
      <c r="R95" s="17">
        <f>IF($A95="","",IF($F95=0,COUNTIFS($A$5:$A95,"&lt;&gt;",$F$5:$F95,0),""))</f>
        <v/>
      </c>
    </row>
    <row r="96">
      <c r="A96" s="8" t="n"/>
      <c r="B96" s="8" t="n"/>
      <c r="C96" s="9">
        <f>IF($A96="","",IFERROR(INDEX(Calendar!$A$5:$A$734,MATCH($O96,Calendar!$D$5:$D$734,0)),""))</f>
        <v/>
      </c>
      <c r="D96" s="10" t="n"/>
      <c r="E96" s="11">
        <f>IF($A96="","",IFERROR(INDEX(Calendar!$A$5:$A$734,MATCH($P96,Calendar!$D$5:$D$734,0)),""))</f>
        <v/>
      </c>
      <c r="F96" s="12">
        <f>IF($A96="","",MAX(0,MAX(Tasks!$P$5:$P$204)-$Q96))</f>
        <v/>
      </c>
      <c r="G96" s="13">
        <f>IF($A96="","",ROW()-4)</f>
        <v/>
      </c>
      <c r="H96" s="14">
        <f>IF($A96="","",IF(OR($B96="",$B96="—"),"—",IFERROR(INDEX($A$5:$A$204,$B96),"?? no task with that number")))</f>
        <v/>
      </c>
      <c r="I96" s="8" t="n"/>
      <c r="J96" s="15" t="n"/>
      <c r="K96" s="16">
        <f>IF($A96="","",IF($F96=0,"CRITICAL",""))</f>
        <v/>
      </c>
      <c r="L96" s="14">
        <f>IF($A96="","",IF($J96&gt;=1,"Complete",IF(AND($E96&lt;&gt;"",$E96&lt;TODAY()),"Overdue",IF(AND($C96&lt;&gt;"",$C96&lt;=TODAY()),"In progress","Not started"))))</f>
        <v/>
      </c>
      <c r="M96" s="14">
        <f>IF($A96="","",IF(AND($B96&lt;&gt;"",$B96&lt;&gt;"—",OR(NOT(ISNUMBER($B96)),$B96&gt;=$G96)),"Predecessor must be the number of a task listed ABOVE this row",IF($D96="","Enter a duration in working days",IF($C96="","Past the end of the Calendar tab — extend it",""))))</f>
        <v/>
      </c>
      <c r="N96" s="8" t="n"/>
      <c r="O96" s="17">
        <f>IF($A96="",0,IF(OR($B96="",$B96="—"),1,IFERROR(INDEX($P$5:P95,$B96)+1,1)))</f>
        <v/>
      </c>
      <c r="P96" s="17">
        <f>IF($A96="",0,$O96+MAX($D96,1)-1)</f>
        <v/>
      </c>
      <c r="Q96" s="17">
        <f>IF($A96="",0,MAX($P96,SUMPRODUCT(MAX(($B97:$B$204=$G96)*$Q97:$Q$204))))</f>
        <v/>
      </c>
      <c r="R96" s="17">
        <f>IF($A96="","",IF($F96=0,COUNTIFS($A$5:$A96,"&lt;&gt;",$F$5:$F96,0),""))</f>
        <v/>
      </c>
    </row>
    <row r="97">
      <c r="A97" s="8" t="n"/>
      <c r="B97" s="8" t="n"/>
      <c r="C97" s="9">
        <f>IF($A97="","",IFERROR(INDEX(Calendar!$A$5:$A$734,MATCH($O97,Calendar!$D$5:$D$734,0)),""))</f>
        <v/>
      </c>
      <c r="D97" s="10" t="n"/>
      <c r="E97" s="11">
        <f>IF($A97="","",IFERROR(INDEX(Calendar!$A$5:$A$734,MATCH($P97,Calendar!$D$5:$D$734,0)),""))</f>
        <v/>
      </c>
      <c r="F97" s="12">
        <f>IF($A97="","",MAX(0,MAX(Tasks!$P$5:$P$204)-$Q97))</f>
        <v/>
      </c>
      <c r="G97" s="13">
        <f>IF($A97="","",ROW()-4)</f>
        <v/>
      </c>
      <c r="H97" s="14">
        <f>IF($A97="","",IF(OR($B97="",$B97="—"),"—",IFERROR(INDEX($A$5:$A$204,$B97),"?? no task with that number")))</f>
        <v/>
      </c>
      <c r="I97" s="8" t="n"/>
      <c r="J97" s="15" t="n"/>
      <c r="K97" s="16">
        <f>IF($A97="","",IF($F97=0,"CRITICAL",""))</f>
        <v/>
      </c>
      <c r="L97" s="14">
        <f>IF($A97="","",IF($J97&gt;=1,"Complete",IF(AND($E97&lt;&gt;"",$E97&lt;TODAY()),"Overdue",IF(AND($C97&lt;&gt;"",$C97&lt;=TODAY()),"In progress","Not started"))))</f>
        <v/>
      </c>
      <c r="M97" s="14">
        <f>IF($A97="","",IF(AND($B97&lt;&gt;"",$B97&lt;&gt;"—",OR(NOT(ISNUMBER($B97)),$B97&gt;=$G97)),"Predecessor must be the number of a task listed ABOVE this row",IF($D97="","Enter a duration in working days",IF($C97="","Past the end of the Calendar tab — extend it",""))))</f>
        <v/>
      </c>
      <c r="N97" s="8" t="n"/>
      <c r="O97" s="17">
        <f>IF($A97="",0,IF(OR($B97="",$B97="—"),1,IFERROR(INDEX($P$5:P96,$B97)+1,1)))</f>
        <v/>
      </c>
      <c r="P97" s="17">
        <f>IF($A97="",0,$O97+MAX($D97,1)-1)</f>
        <v/>
      </c>
      <c r="Q97" s="17">
        <f>IF($A97="",0,MAX($P97,SUMPRODUCT(MAX(($B98:$B$204=$G97)*$Q98:$Q$204))))</f>
        <v/>
      </c>
      <c r="R97" s="17">
        <f>IF($A97="","",IF($F97=0,COUNTIFS($A$5:$A97,"&lt;&gt;",$F$5:$F97,0),""))</f>
        <v/>
      </c>
    </row>
    <row r="98">
      <c r="A98" s="8" t="n"/>
      <c r="B98" s="8" t="n"/>
      <c r="C98" s="9">
        <f>IF($A98="","",IFERROR(INDEX(Calendar!$A$5:$A$734,MATCH($O98,Calendar!$D$5:$D$734,0)),""))</f>
        <v/>
      </c>
      <c r="D98" s="10" t="n"/>
      <c r="E98" s="11">
        <f>IF($A98="","",IFERROR(INDEX(Calendar!$A$5:$A$734,MATCH($P98,Calendar!$D$5:$D$734,0)),""))</f>
        <v/>
      </c>
      <c r="F98" s="12">
        <f>IF($A98="","",MAX(0,MAX(Tasks!$P$5:$P$204)-$Q98))</f>
        <v/>
      </c>
      <c r="G98" s="13">
        <f>IF($A98="","",ROW()-4)</f>
        <v/>
      </c>
      <c r="H98" s="14">
        <f>IF($A98="","",IF(OR($B98="",$B98="—"),"—",IFERROR(INDEX($A$5:$A$204,$B98),"?? no task with that number")))</f>
        <v/>
      </c>
      <c r="I98" s="8" t="n"/>
      <c r="J98" s="15" t="n"/>
      <c r="K98" s="16">
        <f>IF($A98="","",IF($F98=0,"CRITICAL",""))</f>
        <v/>
      </c>
      <c r="L98" s="14">
        <f>IF($A98="","",IF($J98&gt;=1,"Complete",IF(AND($E98&lt;&gt;"",$E98&lt;TODAY()),"Overdue",IF(AND($C98&lt;&gt;"",$C98&lt;=TODAY()),"In progress","Not started"))))</f>
        <v/>
      </c>
      <c r="M98" s="14">
        <f>IF($A98="","",IF(AND($B98&lt;&gt;"",$B98&lt;&gt;"—",OR(NOT(ISNUMBER($B98)),$B98&gt;=$G98)),"Predecessor must be the number of a task listed ABOVE this row",IF($D98="","Enter a duration in working days",IF($C98="","Past the end of the Calendar tab — extend it",""))))</f>
        <v/>
      </c>
      <c r="N98" s="8" t="n"/>
      <c r="O98" s="17">
        <f>IF($A98="",0,IF(OR($B98="",$B98="—"),1,IFERROR(INDEX($P$5:P97,$B98)+1,1)))</f>
        <v/>
      </c>
      <c r="P98" s="17">
        <f>IF($A98="",0,$O98+MAX($D98,1)-1)</f>
        <v/>
      </c>
      <c r="Q98" s="17">
        <f>IF($A98="",0,MAX($P98,SUMPRODUCT(MAX(($B99:$B$204=$G98)*$Q99:$Q$204))))</f>
        <v/>
      </c>
      <c r="R98" s="17">
        <f>IF($A98="","",IF($F98=0,COUNTIFS($A$5:$A98,"&lt;&gt;",$F$5:$F98,0),""))</f>
        <v/>
      </c>
    </row>
    <row r="99">
      <c r="A99" s="8" t="n"/>
      <c r="B99" s="8" t="n"/>
      <c r="C99" s="9">
        <f>IF($A99="","",IFERROR(INDEX(Calendar!$A$5:$A$734,MATCH($O99,Calendar!$D$5:$D$734,0)),""))</f>
        <v/>
      </c>
      <c r="D99" s="10" t="n"/>
      <c r="E99" s="11">
        <f>IF($A99="","",IFERROR(INDEX(Calendar!$A$5:$A$734,MATCH($P99,Calendar!$D$5:$D$734,0)),""))</f>
        <v/>
      </c>
      <c r="F99" s="12">
        <f>IF($A99="","",MAX(0,MAX(Tasks!$P$5:$P$204)-$Q99))</f>
        <v/>
      </c>
      <c r="G99" s="13">
        <f>IF($A99="","",ROW()-4)</f>
        <v/>
      </c>
      <c r="H99" s="14">
        <f>IF($A99="","",IF(OR($B99="",$B99="—"),"—",IFERROR(INDEX($A$5:$A$204,$B99),"?? no task with that number")))</f>
        <v/>
      </c>
      <c r="I99" s="8" t="n"/>
      <c r="J99" s="15" t="n"/>
      <c r="K99" s="16">
        <f>IF($A99="","",IF($F99=0,"CRITICAL",""))</f>
        <v/>
      </c>
      <c r="L99" s="14">
        <f>IF($A99="","",IF($J99&gt;=1,"Complete",IF(AND($E99&lt;&gt;"",$E99&lt;TODAY()),"Overdue",IF(AND($C99&lt;&gt;"",$C99&lt;=TODAY()),"In progress","Not started"))))</f>
        <v/>
      </c>
      <c r="M99" s="14">
        <f>IF($A99="","",IF(AND($B99&lt;&gt;"",$B99&lt;&gt;"—",OR(NOT(ISNUMBER($B99)),$B99&gt;=$G99)),"Predecessor must be the number of a task listed ABOVE this row",IF($D99="","Enter a duration in working days",IF($C99="","Past the end of the Calendar tab — extend it",""))))</f>
        <v/>
      </c>
      <c r="N99" s="8" t="n"/>
      <c r="O99" s="17">
        <f>IF($A99="",0,IF(OR($B99="",$B99="—"),1,IFERROR(INDEX($P$5:P98,$B99)+1,1)))</f>
        <v/>
      </c>
      <c r="P99" s="17">
        <f>IF($A99="",0,$O99+MAX($D99,1)-1)</f>
        <v/>
      </c>
      <c r="Q99" s="17">
        <f>IF($A99="",0,MAX($P99,SUMPRODUCT(MAX(($B100:$B$204=$G99)*$Q100:$Q$204))))</f>
        <v/>
      </c>
      <c r="R99" s="17">
        <f>IF($A99="","",IF($F99=0,COUNTIFS($A$5:$A99,"&lt;&gt;",$F$5:$F99,0),""))</f>
        <v/>
      </c>
    </row>
    <row r="100">
      <c r="A100" s="8" t="n"/>
      <c r="B100" s="8" t="n"/>
      <c r="C100" s="9">
        <f>IF($A100="","",IFERROR(INDEX(Calendar!$A$5:$A$734,MATCH($O100,Calendar!$D$5:$D$734,0)),""))</f>
        <v/>
      </c>
      <c r="D100" s="10" t="n"/>
      <c r="E100" s="11">
        <f>IF($A100="","",IFERROR(INDEX(Calendar!$A$5:$A$734,MATCH($P100,Calendar!$D$5:$D$734,0)),""))</f>
        <v/>
      </c>
      <c r="F100" s="12">
        <f>IF($A100="","",MAX(0,MAX(Tasks!$P$5:$P$204)-$Q100))</f>
        <v/>
      </c>
      <c r="G100" s="13">
        <f>IF($A100="","",ROW()-4)</f>
        <v/>
      </c>
      <c r="H100" s="14">
        <f>IF($A100="","",IF(OR($B100="",$B100="—"),"—",IFERROR(INDEX($A$5:$A$204,$B100),"?? no task with that number")))</f>
        <v/>
      </c>
      <c r="I100" s="8" t="n"/>
      <c r="J100" s="15" t="n"/>
      <c r="K100" s="16">
        <f>IF($A100="","",IF($F100=0,"CRITICAL",""))</f>
        <v/>
      </c>
      <c r="L100" s="14">
        <f>IF($A100="","",IF($J100&gt;=1,"Complete",IF(AND($E100&lt;&gt;"",$E100&lt;TODAY()),"Overdue",IF(AND($C100&lt;&gt;"",$C100&lt;=TODAY()),"In progress","Not started"))))</f>
        <v/>
      </c>
      <c r="M100" s="14">
        <f>IF($A100="","",IF(AND($B100&lt;&gt;"",$B100&lt;&gt;"—",OR(NOT(ISNUMBER($B100)),$B100&gt;=$G100)),"Predecessor must be the number of a task listed ABOVE this row",IF($D100="","Enter a duration in working days",IF($C100="","Past the end of the Calendar tab — extend it",""))))</f>
        <v/>
      </c>
      <c r="N100" s="8" t="n"/>
      <c r="O100" s="17">
        <f>IF($A100="",0,IF(OR($B100="",$B100="—"),1,IFERROR(INDEX($P$5:P99,$B100)+1,1)))</f>
        <v/>
      </c>
      <c r="P100" s="17">
        <f>IF($A100="",0,$O100+MAX($D100,1)-1)</f>
        <v/>
      </c>
      <c r="Q100" s="17">
        <f>IF($A100="",0,MAX($P100,SUMPRODUCT(MAX(($B101:$B$204=$G100)*$Q101:$Q$204))))</f>
        <v/>
      </c>
      <c r="R100" s="17">
        <f>IF($A100="","",IF($F100=0,COUNTIFS($A$5:$A100,"&lt;&gt;",$F$5:$F100,0),""))</f>
        <v/>
      </c>
    </row>
    <row r="101">
      <c r="A101" s="8" t="n"/>
      <c r="B101" s="8" t="n"/>
      <c r="C101" s="9">
        <f>IF($A101="","",IFERROR(INDEX(Calendar!$A$5:$A$734,MATCH($O101,Calendar!$D$5:$D$734,0)),""))</f>
        <v/>
      </c>
      <c r="D101" s="10" t="n"/>
      <c r="E101" s="11">
        <f>IF($A101="","",IFERROR(INDEX(Calendar!$A$5:$A$734,MATCH($P101,Calendar!$D$5:$D$734,0)),""))</f>
        <v/>
      </c>
      <c r="F101" s="12">
        <f>IF($A101="","",MAX(0,MAX(Tasks!$P$5:$P$204)-$Q101))</f>
        <v/>
      </c>
      <c r="G101" s="13">
        <f>IF($A101="","",ROW()-4)</f>
        <v/>
      </c>
      <c r="H101" s="14">
        <f>IF($A101="","",IF(OR($B101="",$B101="—"),"—",IFERROR(INDEX($A$5:$A$204,$B101),"?? no task with that number")))</f>
        <v/>
      </c>
      <c r="I101" s="8" t="n"/>
      <c r="J101" s="15" t="n"/>
      <c r="K101" s="16">
        <f>IF($A101="","",IF($F101=0,"CRITICAL",""))</f>
        <v/>
      </c>
      <c r="L101" s="14">
        <f>IF($A101="","",IF($J101&gt;=1,"Complete",IF(AND($E101&lt;&gt;"",$E101&lt;TODAY()),"Overdue",IF(AND($C101&lt;&gt;"",$C101&lt;=TODAY()),"In progress","Not started"))))</f>
        <v/>
      </c>
      <c r="M101" s="14">
        <f>IF($A101="","",IF(AND($B101&lt;&gt;"",$B101&lt;&gt;"—",OR(NOT(ISNUMBER($B101)),$B101&gt;=$G101)),"Predecessor must be the number of a task listed ABOVE this row",IF($D101="","Enter a duration in working days",IF($C101="","Past the end of the Calendar tab — extend it",""))))</f>
        <v/>
      </c>
      <c r="N101" s="8" t="n"/>
      <c r="O101" s="17">
        <f>IF($A101="",0,IF(OR($B101="",$B101="—"),1,IFERROR(INDEX($P$5:P100,$B101)+1,1)))</f>
        <v/>
      </c>
      <c r="P101" s="17">
        <f>IF($A101="",0,$O101+MAX($D101,1)-1)</f>
        <v/>
      </c>
      <c r="Q101" s="17">
        <f>IF($A101="",0,MAX($P101,SUMPRODUCT(MAX(($B102:$B$204=$G101)*$Q102:$Q$204))))</f>
        <v/>
      </c>
      <c r="R101" s="17">
        <f>IF($A101="","",IF($F101=0,COUNTIFS($A$5:$A101,"&lt;&gt;",$F$5:$F101,0),""))</f>
        <v/>
      </c>
    </row>
    <row r="102">
      <c r="A102" s="8" t="n"/>
      <c r="B102" s="8" t="n"/>
      <c r="C102" s="9">
        <f>IF($A102="","",IFERROR(INDEX(Calendar!$A$5:$A$734,MATCH($O102,Calendar!$D$5:$D$734,0)),""))</f>
        <v/>
      </c>
      <c r="D102" s="10" t="n"/>
      <c r="E102" s="11">
        <f>IF($A102="","",IFERROR(INDEX(Calendar!$A$5:$A$734,MATCH($P102,Calendar!$D$5:$D$734,0)),""))</f>
        <v/>
      </c>
      <c r="F102" s="12">
        <f>IF($A102="","",MAX(0,MAX(Tasks!$P$5:$P$204)-$Q102))</f>
        <v/>
      </c>
      <c r="G102" s="13">
        <f>IF($A102="","",ROW()-4)</f>
        <v/>
      </c>
      <c r="H102" s="14">
        <f>IF($A102="","",IF(OR($B102="",$B102="—"),"—",IFERROR(INDEX($A$5:$A$204,$B102),"?? no task with that number")))</f>
        <v/>
      </c>
      <c r="I102" s="8" t="n"/>
      <c r="J102" s="15" t="n"/>
      <c r="K102" s="16">
        <f>IF($A102="","",IF($F102=0,"CRITICAL",""))</f>
        <v/>
      </c>
      <c r="L102" s="14">
        <f>IF($A102="","",IF($J102&gt;=1,"Complete",IF(AND($E102&lt;&gt;"",$E102&lt;TODAY()),"Overdue",IF(AND($C102&lt;&gt;"",$C102&lt;=TODAY()),"In progress","Not started"))))</f>
        <v/>
      </c>
      <c r="M102" s="14">
        <f>IF($A102="","",IF(AND($B102&lt;&gt;"",$B102&lt;&gt;"—",OR(NOT(ISNUMBER($B102)),$B102&gt;=$G102)),"Predecessor must be the number of a task listed ABOVE this row",IF($D102="","Enter a duration in working days",IF($C102="","Past the end of the Calendar tab — extend it",""))))</f>
        <v/>
      </c>
      <c r="N102" s="8" t="n"/>
      <c r="O102" s="17">
        <f>IF($A102="",0,IF(OR($B102="",$B102="—"),1,IFERROR(INDEX($P$5:P101,$B102)+1,1)))</f>
        <v/>
      </c>
      <c r="P102" s="17">
        <f>IF($A102="",0,$O102+MAX($D102,1)-1)</f>
        <v/>
      </c>
      <c r="Q102" s="17">
        <f>IF($A102="",0,MAX($P102,SUMPRODUCT(MAX(($B103:$B$204=$G102)*$Q103:$Q$204))))</f>
        <v/>
      </c>
      <c r="R102" s="17">
        <f>IF($A102="","",IF($F102=0,COUNTIFS($A$5:$A102,"&lt;&gt;",$F$5:$F102,0),""))</f>
        <v/>
      </c>
    </row>
    <row r="103">
      <c r="A103" s="8" t="n"/>
      <c r="B103" s="8" t="n"/>
      <c r="C103" s="9">
        <f>IF($A103="","",IFERROR(INDEX(Calendar!$A$5:$A$734,MATCH($O103,Calendar!$D$5:$D$734,0)),""))</f>
        <v/>
      </c>
      <c r="D103" s="10" t="n"/>
      <c r="E103" s="11">
        <f>IF($A103="","",IFERROR(INDEX(Calendar!$A$5:$A$734,MATCH($P103,Calendar!$D$5:$D$734,0)),""))</f>
        <v/>
      </c>
      <c r="F103" s="12">
        <f>IF($A103="","",MAX(0,MAX(Tasks!$P$5:$P$204)-$Q103))</f>
        <v/>
      </c>
      <c r="G103" s="13">
        <f>IF($A103="","",ROW()-4)</f>
        <v/>
      </c>
      <c r="H103" s="14">
        <f>IF($A103="","",IF(OR($B103="",$B103="—"),"—",IFERROR(INDEX($A$5:$A$204,$B103),"?? no task with that number")))</f>
        <v/>
      </c>
      <c r="I103" s="8" t="n"/>
      <c r="J103" s="15" t="n"/>
      <c r="K103" s="16">
        <f>IF($A103="","",IF($F103=0,"CRITICAL",""))</f>
        <v/>
      </c>
      <c r="L103" s="14">
        <f>IF($A103="","",IF($J103&gt;=1,"Complete",IF(AND($E103&lt;&gt;"",$E103&lt;TODAY()),"Overdue",IF(AND($C103&lt;&gt;"",$C103&lt;=TODAY()),"In progress","Not started"))))</f>
        <v/>
      </c>
      <c r="M103" s="14">
        <f>IF($A103="","",IF(AND($B103&lt;&gt;"",$B103&lt;&gt;"—",OR(NOT(ISNUMBER($B103)),$B103&gt;=$G103)),"Predecessor must be the number of a task listed ABOVE this row",IF($D103="","Enter a duration in working days",IF($C103="","Past the end of the Calendar tab — extend it",""))))</f>
        <v/>
      </c>
      <c r="N103" s="8" t="n"/>
      <c r="O103" s="17">
        <f>IF($A103="",0,IF(OR($B103="",$B103="—"),1,IFERROR(INDEX($P$5:P102,$B103)+1,1)))</f>
        <v/>
      </c>
      <c r="P103" s="17">
        <f>IF($A103="",0,$O103+MAX($D103,1)-1)</f>
        <v/>
      </c>
      <c r="Q103" s="17">
        <f>IF($A103="",0,MAX($P103,SUMPRODUCT(MAX(($B104:$B$204=$G103)*$Q104:$Q$204))))</f>
        <v/>
      </c>
      <c r="R103" s="17">
        <f>IF($A103="","",IF($F103=0,COUNTIFS($A$5:$A103,"&lt;&gt;",$F$5:$F103,0),""))</f>
        <v/>
      </c>
    </row>
    <row r="104">
      <c r="A104" s="8" t="n"/>
      <c r="B104" s="8" t="n"/>
      <c r="C104" s="9">
        <f>IF($A104="","",IFERROR(INDEX(Calendar!$A$5:$A$734,MATCH($O104,Calendar!$D$5:$D$734,0)),""))</f>
        <v/>
      </c>
      <c r="D104" s="10" t="n"/>
      <c r="E104" s="11">
        <f>IF($A104="","",IFERROR(INDEX(Calendar!$A$5:$A$734,MATCH($P104,Calendar!$D$5:$D$734,0)),""))</f>
        <v/>
      </c>
      <c r="F104" s="12">
        <f>IF($A104="","",MAX(0,MAX(Tasks!$P$5:$P$204)-$Q104))</f>
        <v/>
      </c>
      <c r="G104" s="13">
        <f>IF($A104="","",ROW()-4)</f>
        <v/>
      </c>
      <c r="H104" s="14">
        <f>IF($A104="","",IF(OR($B104="",$B104="—"),"—",IFERROR(INDEX($A$5:$A$204,$B104),"?? no task with that number")))</f>
        <v/>
      </c>
      <c r="I104" s="8" t="n"/>
      <c r="J104" s="15" t="n"/>
      <c r="K104" s="16">
        <f>IF($A104="","",IF($F104=0,"CRITICAL",""))</f>
        <v/>
      </c>
      <c r="L104" s="14">
        <f>IF($A104="","",IF($J104&gt;=1,"Complete",IF(AND($E104&lt;&gt;"",$E104&lt;TODAY()),"Overdue",IF(AND($C104&lt;&gt;"",$C104&lt;=TODAY()),"In progress","Not started"))))</f>
        <v/>
      </c>
      <c r="M104" s="14">
        <f>IF($A104="","",IF(AND($B104&lt;&gt;"",$B104&lt;&gt;"—",OR(NOT(ISNUMBER($B104)),$B104&gt;=$G104)),"Predecessor must be the number of a task listed ABOVE this row",IF($D104="","Enter a duration in working days",IF($C104="","Past the end of the Calendar tab — extend it",""))))</f>
        <v/>
      </c>
      <c r="N104" s="8" t="n"/>
      <c r="O104" s="17">
        <f>IF($A104="",0,IF(OR($B104="",$B104="—"),1,IFERROR(INDEX($P$5:P103,$B104)+1,1)))</f>
        <v/>
      </c>
      <c r="P104" s="17">
        <f>IF($A104="",0,$O104+MAX($D104,1)-1)</f>
        <v/>
      </c>
      <c r="Q104" s="17">
        <f>IF($A104="",0,MAX($P104,SUMPRODUCT(MAX(($B105:$B$204=$G104)*$Q105:$Q$204))))</f>
        <v/>
      </c>
      <c r="R104" s="17">
        <f>IF($A104="","",IF($F104=0,COUNTIFS($A$5:$A104,"&lt;&gt;",$F$5:$F104,0),""))</f>
        <v/>
      </c>
    </row>
    <row r="105">
      <c r="A105" s="8" t="n"/>
      <c r="B105" s="8" t="n"/>
      <c r="C105" s="9">
        <f>IF($A105="","",IFERROR(INDEX(Calendar!$A$5:$A$734,MATCH($O105,Calendar!$D$5:$D$734,0)),""))</f>
        <v/>
      </c>
      <c r="D105" s="10" t="n"/>
      <c r="E105" s="11">
        <f>IF($A105="","",IFERROR(INDEX(Calendar!$A$5:$A$734,MATCH($P105,Calendar!$D$5:$D$734,0)),""))</f>
        <v/>
      </c>
      <c r="F105" s="12">
        <f>IF($A105="","",MAX(0,MAX(Tasks!$P$5:$P$204)-$Q105))</f>
        <v/>
      </c>
      <c r="G105" s="13">
        <f>IF($A105="","",ROW()-4)</f>
        <v/>
      </c>
      <c r="H105" s="14">
        <f>IF($A105="","",IF(OR($B105="",$B105="—"),"—",IFERROR(INDEX($A$5:$A$204,$B105),"?? no task with that number")))</f>
        <v/>
      </c>
      <c r="I105" s="8" t="n"/>
      <c r="J105" s="15" t="n"/>
      <c r="K105" s="16">
        <f>IF($A105="","",IF($F105=0,"CRITICAL",""))</f>
        <v/>
      </c>
      <c r="L105" s="14">
        <f>IF($A105="","",IF($J105&gt;=1,"Complete",IF(AND($E105&lt;&gt;"",$E105&lt;TODAY()),"Overdue",IF(AND($C105&lt;&gt;"",$C105&lt;=TODAY()),"In progress","Not started"))))</f>
        <v/>
      </c>
      <c r="M105" s="14">
        <f>IF($A105="","",IF(AND($B105&lt;&gt;"",$B105&lt;&gt;"—",OR(NOT(ISNUMBER($B105)),$B105&gt;=$G105)),"Predecessor must be the number of a task listed ABOVE this row",IF($D105="","Enter a duration in working days",IF($C105="","Past the end of the Calendar tab — extend it",""))))</f>
        <v/>
      </c>
      <c r="N105" s="8" t="n"/>
      <c r="O105" s="17">
        <f>IF($A105="",0,IF(OR($B105="",$B105="—"),1,IFERROR(INDEX($P$5:P104,$B105)+1,1)))</f>
        <v/>
      </c>
      <c r="P105" s="17">
        <f>IF($A105="",0,$O105+MAX($D105,1)-1)</f>
        <v/>
      </c>
      <c r="Q105" s="17">
        <f>IF($A105="",0,MAX($P105,SUMPRODUCT(MAX(($B106:$B$204=$G105)*$Q106:$Q$204))))</f>
        <v/>
      </c>
      <c r="R105" s="17">
        <f>IF($A105="","",IF($F105=0,COUNTIFS($A$5:$A105,"&lt;&gt;",$F$5:$F105,0),""))</f>
        <v/>
      </c>
    </row>
    <row r="106">
      <c r="A106" s="8" t="n"/>
      <c r="B106" s="8" t="n"/>
      <c r="C106" s="9">
        <f>IF($A106="","",IFERROR(INDEX(Calendar!$A$5:$A$734,MATCH($O106,Calendar!$D$5:$D$734,0)),""))</f>
        <v/>
      </c>
      <c r="D106" s="10" t="n"/>
      <c r="E106" s="11">
        <f>IF($A106="","",IFERROR(INDEX(Calendar!$A$5:$A$734,MATCH($P106,Calendar!$D$5:$D$734,0)),""))</f>
        <v/>
      </c>
      <c r="F106" s="12">
        <f>IF($A106="","",MAX(0,MAX(Tasks!$P$5:$P$204)-$Q106))</f>
        <v/>
      </c>
      <c r="G106" s="13">
        <f>IF($A106="","",ROW()-4)</f>
        <v/>
      </c>
      <c r="H106" s="14">
        <f>IF($A106="","",IF(OR($B106="",$B106="—"),"—",IFERROR(INDEX($A$5:$A$204,$B106),"?? no task with that number")))</f>
        <v/>
      </c>
      <c r="I106" s="8" t="n"/>
      <c r="J106" s="15" t="n"/>
      <c r="K106" s="16">
        <f>IF($A106="","",IF($F106=0,"CRITICAL",""))</f>
        <v/>
      </c>
      <c r="L106" s="14">
        <f>IF($A106="","",IF($J106&gt;=1,"Complete",IF(AND($E106&lt;&gt;"",$E106&lt;TODAY()),"Overdue",IF(AND($C106&lt;&gt;"",$C106&lt;=TODAY()),"In progress","Not started"))))</f>
        <v/>
      </c>
      <c r="M106" s="14">
        <f>IF($A106="","",IF(AND($B106&lt;&gt;"",$B106&lt;&gt;"—",OR(NOT(ISNUMBER($B106)),$B106&gt;=$G106)),"Predecessor must be the number of a task listed ABOVE this row",IF($D106="","Enter a duration in working days",IF($C106="","Past the end of the Calendar tab — extend it",""))))</f>
        <v/>
      </c>
      <c r="N106" s="8" t="n"/>
      <c r="O106" s="17">
        <f>IF($A106="",0,IF(OR($B106="",$B106="—"),1,IFERROR(INDEX($P$5:P105,$B106)+1,1)))</f>
        <v/>
      </c>
      <c r="P106" s="17">
        <f>IF($A106="",0,$O106+MAX($D106,1)-1)</f>
        <v/>
      </c>
      <c r="Q106" s="17">
        <f>IF($A106="",0,MAX($P106,SUMPRODUCT(MAX(($B107:$B$204=$G106)*$Q107:$Q$204))))</f>
        <v/>
      </c>
      <c r="R106" s="17">
        <f>IF($A106="","",IF($F106=0,COUNTIFS($A$5:$A106,"&lt;&gt;",$F$5:$F106,0),""))</f>
        <v/>
      </c>
    </row>
    <row r="107">
      <c r="A107" s="8" t="n"/>
      <c r="B107" s="8" t="n"/>
      <c r="C107" s="9">
        <f>IF($A107="","",IFERROR(INDEX(Calendar!$A$5:$A$734,MATCH($O107,Calendar!$D$5:$D$734,0)),""))</f>
        <v/>
      </c>
      <c r="D107" s="10" t="n"/>
      <c r="E107" s="11">
        <f>IF($A107="","",IFERROR(INDEX(Calendar!$A$5:$A$734,MATCH($P107,Calendar!$D$5:$D$734,0)),""))</f>
        <v/>
      </c>
      <c r="F107" s="12">
        <f>IF($A107="","",MAX(0,MAX(Tasks!$P$5:$P$204)-$Q107))</f>
        <v/>
      </c>
      <c r="G107" s="13">
        <f>IF($A107="","",ROW()-4)</f>
        <v/>
      </c>
      <c r="H107" s="14">
        <f>IF($A107="","",IF(OR($B107="",$B107="—"),"—",IFERROR(INDEX($A$5:$A$204,$B107),"?? no task with that number")))</f>
        <v/>
      </c>
      <c r="I107" s="8" t="n"/>
      <c r="J107" s="15" t="n"/>
      <c r="K107" s="16">
        <f>IF($A107="","",IF($F107=0,"CRITICAL",""))</f>
        <v/>
      </c>
      <c r="L107" s="14">
        <f>IF($A107="","",IF($J107&gt;=1,"Complete",IF(AND($E107&lt;&gt;"",$E107&lt;TODAY()),"Overdue",IF(AND($C107&lt;&gt;"",$C107&lt;=TODAY()),"In progress","Not started"))))</f>
        <v/>
      </c>
      <c r="M107" s="14">
        <f>IF($A107="","",IF(AND($B107&lt;&gt;"",$B107&lt;&gt;"—",OR(NOT(ISNUMBER($B107)),$B107&gt;=$G107)),"Predecessor must be the number of a task listed ABOVE this row",IF($D107="","Enter a duration in working days",IF($C107="","Past the end of the Calendar tab — extend it",""))))</f>
        <v/>
      </c>
      <c r="N107" s="8" t="n"/>
      <c r="O107" s="17">
        <f>IF($A107="",0,IF(OR($B107="",$B107="—"),1,IFERROR(INDEX($P$5:P106,$B107)+1,1)))</f>
        <v/>
      </c>
      <c r="P107" s="17">
        <f>IF($A107="",0,$O107+MAX($D107,1)-1)</f>
        <v/>
      </c>
      <c r="Q107" s="17">
        <f>IF($A107="",0,MAX($P107,SUMPRODUCT(MAX(($B108:$B$204=$G107)*$Q108:$Q$204))))</f>
        <v/>
      </c>
      <c r="R107" s="17">
        <f>IF($A107="","",IF($F107=0,COUNTIFS($A$5:$A107,"&lt;&gt;",$F$5:$F107,0),""))</f>
        <v/>
      </c>
    </row>
    <row r="108">
      <c r="A108" s="8" t="n"/>
      <c r="B108" s="8" t="n"/>
      <c r="C108" s="9">
        <f>IF($A108="","",IFERROR(INDEX(Calendar!$A$5:$A$734,MATCH($O108,Calendar!$D$5:$D$734,0)),""))</f>
        <v/>
      </c>
      <c r="D108" s="10" t="n"/>
      <c r="E108" s="11">
        <f>IF($A108="","",IFERROR(INDEX(Calendar!$A$5:$A$734,MATCH($P108,Calendar!$D$5:$D$734,0)),""))</f>
        <v/>
      </c>
      <c r="F108" s="12">
        <f>IF($A108="","",MAX(0,MAX(Tasks!$P$5:$P$204)-$Q108))</f>
        <v/>
      </c>
      <c r="G108" s="13">
        <f>IF($A108="","",ROW()-4)</f>
        <v/>
      </c>
      <c r="H108" s="14">
        <f>IF($A108="","",IF(OR($B108="",$B108="—"),"—",IFERROR(INDEX($A$5:$A$204,$B108),"?? no task with that number")))</f>
        <v/>
      </c>
      <c r="I108" s="8" t="n"/>
      <c r="J108" s="15" t="n"/>
      <c r="K108" s="16">
        <f>IF($A108="","",IF($F108=0,"CRITICAL",""))</f>
        <v/>
      </c>
      <c r="L108" s="14">
        <f>IF($A108="","",IF($J108&gt;=1,"Complete",IF(AND($E108&lt;&gt;"",$E108&lt;TODAY()),"Overdue",IF(AND($C108&lt;&gt;"",$C108&lt;=TODAY()),"In progress","Not started"))))</f>
        <v/>
      </c>
      <c r="M108" s="14">
        <f>IF($A108="","",IF(AND($B108&lt;&gt;"",$B108&lt;&gt;"—",OR(NOT(ISNUMBER($B108)),$B108&gt;=$G108)),"Predecessor must be the number of a task listed ABOVE this row",IF($D108="","Enter a duration in working days",IF($C108="","Past the end of the Calendar tab — extend it",""))))</f>
        <v/>
      </c>
      <c r="N108" s="8" t="n"/>
      <c r="O108" s="17">
        <f>IF($A108="",0,IF(OR($B108="",$B108="—"),1,IFERROR(INDEX($P$5:P107,$B108)+1,1)))</f>
        <v/>
      </c>
      <c r="P108" s="17">
        <f>IF($A108="",0,$O108+MAX($D108,1)-1)</f>
        <v/>
      </c>
      <c r="Q108" s="17">
        <f>IF($A108="",0,MAX($P108,SUMPRODUCT(MAX(($B109:$B$204=$G108)*$Q109:$Q$204))))</f>
        <v/>
      </c>
      <c r="R108" s="17">
        <f>IF($A108="","",IF($F108=0,COUNTIFS($A$5:$A108,"&lt;&gt;",$F$5:$F108,0),""))</f>
        <v/>
      </c>
    </row>
    <row r="109">
      <c r="A109" s="8" t="n"/>
      <c r="B109" s="8" t="n"/>
      <c r="C109" s="9">
        <f>IF($A109="","",IFERROR(INDEX(Calendar!$A$5:$A$734,MATCH($O109,Calendar!$D$5:$D$734,0)),""))</f>
        <v/>
      </c>
      <c r="D109" s="10" t="n"/>
      <c r="E109" s="11">
        <f>IF($A109="","",IFERROR(INDEX(Calendar!$A$5:$A$734,MATCH($P109,Calendar!$D$5:$D$734,0)),""))</f>
        <v/>
      </c>
      <c r="F109" s="12">
        <f>IF($A109="","",MAX(0,MAX(Tasks!$P$5:$P$204)-$Q109))</f>
        <v/>
      </c>
      <c r="G109" s="13">
        <f>IF($A109="","",ROW()-4)</f>
        <v/>
      </c>
      <c r="H109" s="14">
        <f>IF($A109="","",IF(OR($B109="",$B109="—"),"—",IFERROR(INDEX($A$5:$A$204,$B109),"?? no task with that number")))</f>
        <v/>
      </c>
      <c r="I109" s="8" t="n"/>
      <c r="J109" s="15" t="n"/>
      <c r="K109" s="16">
        <f>IF($A109="","",IF($F109=0,"CRITICAL",""))</f>
        <v/>
      </c>
      <c r="L109" s="14">
        <f>IF($A109="","",IF($J109&gt;=1,"Complete",IF(AND($E109&lt;&gt;"",$E109&lt;TODAY()),"Overdue",IF(AND($C109&lt;&gt;"",$C109&lt;=TODAY()),"In progress","Not started"))))</f>
        <v/>
      </c>
      <c r="M109" s="14">
        <f>IF($A109="","",IF(AND($B109&lt;&gt;"",$B109&lt;&gt;"—",OR(NOT(ISNUMBER($B109)),$B109&gt;=$G109)),"Predecessor must be the number of a task listed ABOVE this row",IF($D109="","Enter a duration in working days",IF($C109="","Past the end of the Calendar tab — extend it",""))))</f>
        <v/>
      </c>
      <c r="N109" s="8" t="n"/>
      <c r="O109" s="17">
        <f>IF($A109="",0,IF(OR($B109="",$B109="—"),1,IFERROR(INDEX($P$5:P108,$B109)+1,1)))</f>
        <v/>
      </c>
      <c r="P109" s="17">
        <f>IF($A109="",0,$O109+MAX($D109,1)-1)</f>
        <v/>
      </c>
      <c r="Q109" s="17">
        <f>IF($A109="",0,MAX($P109,SUMPRODUCT(MAX(($B110:$B$204=$G109)*$Q110:$Q$204))))</f>
        <v/>
      </c>
      <c r="R109" s="17">
        <f>IF($A109="","",IF($F109=0,COUNTIFS($A$5:$A109,"&lt;&gt;",$F$5:$F109,0),""))</f>
        <v/>
      </c>
    </row>
    <row r="110">
      <c r="A110" s="8" t="n"/>
      <c r="B110" s="8" t="n"/>
      <c r="C110" s="9">
        <f>IF($A110="","",IFERROR(INDEX(Calendar!$A$5:$A$734,MATCH($O110,Calendar!$D$5:$D$734,0)),""))</f>
        <v/>
      </c>
      <c r="D110" s="10" t="n"/>
      <c r="E110" s="11">
        <f>IF($A110="","",IFERROR(INDEX(Calendar!$A$5:$A$734,MATCH($P110,Calendar!$D$5:$D$734,0)),""))</f>
        <v/>
      </c>
      <c r="F110" s="12">
        <f>IF($A110="","",MAX(0,MAX(Tasks!$P$5:$P$204)-$Q110))</f>
        <v/>
      </c>
      <c r="G110" s="13">
        <f>IF($A110="","",ROW()-4)</f>
        <v/>
      </c>
      <c r="H110" s="14">
        <f>IF($A110="","",IF(OR($B110="",$B110="—"),"—",IFERROR(INDEX($A$5:$A$204,$B110),"?? no task with that number")))</f>
        <v/>
      </c>
      <c r="I110" s="8" t="n"/>
      <c r="J110" s="15" t="n"/>
      <c r="K110" s="16">
        <f>IF($A110="","",IF($F110=0,"CRITICAL",""))</f>
        <v/>
      </c>
      <c r="L110" s="14">
        <f>IF($A110="","",IF($J110&gt;=1,"Complete",IF(AND($E110&lt;&gt;"",$E110&lt;TODAY()),"Overdue",IF(AND($C110&lt;&gt;"",$C110&lt;=TODAY()),"In progress","Not started"))))</f>
        <v/>
      </c>
      <c r="M110" s="14">
        <f>IF($A110="","",IF(AND($B110&lt;&gt;"",$B110&lt;&gt;"—",OR(NOT(ISNUMBER($B110)),$B110&gt;=$G110)),"Predecessor must be the number of a task listed ABOVE this row",IF($D110="","Enter a duration in working days",IF($C110="","Past the end of the Calendar tab — extend it",""))))</f>
        <v/>
      </c>
      <c r="N110" s="8" t="n"/>
      <c r="O110" s="17">
        <f>IF($A110="",0,IF(OR($B110="",$B110="—"),1,IFERROR(INDEX($P$5:P109,$B110)+1,1)))</f>
        <v/>
      </c>
      <c r="P110" s="17">
        <f>IF($A110="",0,$O110+MAX($D110,1)-1)</f>
        <v/>
      </c>
      <c r="Q110" s="17">
        <f>IF($A110="",0,MAX($P110,SUMPRODUCT(MAX(($B111:$B$204=$G110)*$Q111:$Q$204))))</f>
        <v/>
      </c>
      <c r="R110" s="17">
        <f>IF($A110="","",IF($F110=0,COUNTIFS($A$5:$A110,"&lt;&gt;",$F$5:$F110,0),""))</f>
        <v/>
      </c>
    </row>
    <row r="111">
      <c r="A111" s="8" t="n"/>
      <c r="B111" s="8" t="n"/>
      <c r="C111" s="9">
        <f>IF($A111="","",IFERROR(INDEX(Calendar!$A$5:$A$734,MATCH($O111,Calendar!$D$5:$D$734,0)),""))</f>
        <v/>
      </c>
      <c r="D111" s="10" t="n"/>
      <c r="E111" s="11">
        <f>IF($A111="","",IFERROR(INDEX(Calendar!$A$5:$A$734,MATCH($P111,Calendar!$D$5:$D$734,0)),""))</f>
        <v/>
      </c>
      <c r="F111" s="12">
        <f>IF($A111="","",MAX(0,MAX(Tasks!$P$5:$P$204)-$Q111))</f>
        <v/>
      </c>
      <c r="G111" s="13">
        <f>IF($A111="","",ROW()-4)</f>
        <v/>
      </c>
      <c r="H111" s="14">
        <f>IF($A111="","",IF(OR($B111="",$B111="—"),"—",IFERROR(INDEX($A$5:$A$204,$B111),"?? no task with that number")))</f>
        <v/>
      </c>
      <c r="I111" s="8" t="n"/>
      <c r="J111" s="15" t="n"/>
      <c r="K111" s="16">
        <f>IF($A111="","",IF($F111=0,"CRITICAL",""))</f>
        <v/>
      </c>
      <c r="L111" s="14">
        <f>IF($A111="","",IF($J111&gt;=1,"Complete",IF(AND($E111&lt;&gt;"",$E111&lt;TODAY()),"Overdue",IF(AND($C111&lt;&gt;"",$C111&lt;=TODAY()),"In progress","Not started"))))</f>
        <v/>
      </c>
      <c r="M111" s="14">
        <f>IF($A111="","",IF(AND($B111&lt;&gt;"",$B111&lt;&gt;"—",OR(NOT(ISNUMBER($B111)),$B111&gt;=$G111)),"Predecessor must be the number of a task listed ABOVE this row",IF($D111="","Enter a duration in working days",IF($C111="","Past the end of the Calendar tab — extend it",""))))</f>
        <v/>
      </c>
      <c r="N111" s="8" t="n"/>
      <c r="O111" s="17">
        <f>IF($A111="",0,IF(OR($B111="",$B111="—"),1,IFERROR(INDEX($P$5:P110,$B111)+1,1)))</f>
        <v/>
      </c>
      <c r="P111" s="17">
        <f>IF($A111="",0,$O111+MAX($D111,1)-1)</f>
        <v/>
      </c>
      <c r="Q111" s="17">
        <f>IF($A111="",0,MAX($P111,SUMPRODUCT(MAX(($B112:$B$204=$G111)*$Q112:$Q$204))))</f>
        <v/>
      </c>
      <c r="R111" s="17">
        <f>IF($A111="","",IF($F111=0,COUNTIFS($A$5:$A111,"&lt;&gt;",$F$5:$F111,0),""))</f>
        <v/>
      </c>
    </row>
    <row r="112">
      <c r="A112" s="8" t="n"/>
      <c r="B112" s="8" t="n"/>
      <c r="C112" s="9">
        <f>IF($A112="","",IFERROR(INDEX(Calendar!$A$5:$A$734,MATCH($O112,Calendar!$D$5:$D$734,0)),""))</f>
        <v/>
      </c>
      <c r="D112" s="10" t="n"/>
      <c r="E112" s="11">
        <f>IF($A112="","",IFERROR(INDEX(Calendar!$A$5:$A$734,MATCH($P112,Calendar!$D$5:$D$734,0)),""))</f>
        <v/>
      </c>
      <c r="F112" s="12">
        <f>IF($A112="","",MAX(0,MAX(Tasks!$P$5:$P$204)-$Q112))</f>
        <v/>
      </c>
      <c r="G112" s="13">
        <f>IF($A112="","",ROW()-4)</f>
        <v/>
      </c>
      <c r="H112" s="14">
        <f>IF($A112="","",IF(OR($B112="",$B112="—"),"—",IFERROR(INDEX($A$5:$A$204,$B112),"?? no task with that number")))</f>
        <v/>
      </c>
      <c r="I112" s="8" t="n"/>
      <c r="J112" s="15" t="n"/>
      <c r="K112" s="16">
        <f>IF($A112="","",IF($F112=0,"CRITICAL",""))</f>
        <v/>
      </c>
      <c r="L112" s="14">
        <f>IF($A112="","",IF($J112&gt;=1,"Complete",IF(AND($E112&lt;&gt;"",$E112&lt;TODAY()),"Overdue",IF(AND($C112&lt;&gt;"",$C112&lt;=TODAY()),"In progress","Not started"))))</f>
        <v/>
      </c>
      <c r="M112" s="14">
        <f>IF($A112="","",IF(AND($B112&lt;&gt;"",$B112&lt;&gt;"—",OR(NOT(ISNUMBER($B112)),$B112&gt;=$G112)),"Predecessor must be the number of a task listed ABOVE this row",IF($D112="","Enter a duration in working days",IF($C112="","Past the end of the Calendar tab — extend it",""))))</f>
        <v/>
      </c>
      <c r="N112" s="8" t="n"/>
      <c r="O112" s="17">
        <f>IF($A112="",0,IF(OR($B112="",$B112="—"),1,IFERROR(INDEX($P$5:P111,$B112)+1,1)))</f>
        <v/>
      </c>
      <c r="P112" s="17">
        <f>IF($A112="",0,$O112+MAX($D112,1)-1)</f>
        <v/>
      </c>
      <c r="Q112" s="17">
        <f>IF($A112="",0,MAX($P112,SUMPRODUCT(MAX(($B113:$B$204=$G112)*$Q113:$Q$204))))</f>
        <v/>
      </c>
      <c r="R112" s="17">
        <f>IF($A112="","",IF($F112=0,COUNTIFS($A$5:$A112,"&lt;&gt;",$F$5:$F112,0),""))</f>
        <v/>
      </c>
    </row>
    <row r="113">
      <c r="A113" s="8" t="n"/>
      <c r="B113" s="8" t="n"/>
      <c r="C113" s="9">
        <f>IF($A113="","",IFERROR(INDEX(Calendar!$A$5:$A$734,MATCH($O113,Calendar!$D$5:$D$734,0)),""))</f>
        <v/>
      </c>
      <c r="D113" s="10" t="n"/>
      <c r="E113" s="11">
        <f>IF($A113="","",IFERROR(INDEX(Calendar!$A$5:$A$734,MATCH($P113,Calendar!$D$5:$D$734,0)),""))</f>
        <v/>
      </c>
      <c r="F113" s="12">
        <f>IF($A113="","",MAX(0,MAX(Tasks!$P$5:$P$204)-$Q113))</f>
        <v/>
      </c>
      <c r="G113" s="13">
        <f>IF($A113="","",ROW()-4)</f>
        <v/>
      </c>
      <c r="H113" s="14">
        <f>IF($A113="","",IF(OR($B113="",$B113="—"),"—",IFERROR(INDEX($A$5:$A$204,$B113),"?? no task with that number")))</f>
        <v/>
      </c>
      <c r="I113" s="8" t="n"/>
      <c r="J113" s="15" t="n"/>
      <c r="K113" s="16">
        <f>IF($A113="","",IF($F113=0,"CRITICAL",""))</f>
        <v/>
      </c>
      <c r="L113" s="14">
        <f>IF($A113="","",IF($J113&gt;=1,"Complete",IF(AND($E113&lt;&gt;"",$E113&lt;TODAY()),"Overdue",IF(AND($C113&lt;&gt;"",$C113&lt;=TODAY()),"In progress","Not started"))))</f>
        <v/>
      </c>
      <c r="M113" s="14">
        <f>IF($A113="","",IF(AND($B113&lt;&gt;"",$B113&lt;&gt;"—",OR(NOT(ISNUMBER($B113)),$B113&gt;=$G113)),"Predecessor must be the number of a task listed ABOVE this row",IF($D113="","Enter a duration in working days",IF($C113="","Past the end of the Calendar tab — extend it",""))))</f>
        <v/>
      </c>
      <c r="N113" s="8" t="n"/>
      <c r="O113" s="17">
        <f>IF($A113="",0,IF(OR($B113="",$B113="—"),1,IFERROR(INDEX($P$5:P112,$B113)+1,1)))</f>
        <v/>
      </c>
      <c r="P113" s="17">
        <f>IF($A113="",0,$O113+MAX($D113,1)-1)</f>
        <v/>
      </c>
      <c r="Q113" s="17">
        <f>IF($A113="",0,MAX($P113,SUMPRODUCT(MAX(($B114:$B$204=$G113)*$Q114:$Q$204))))</f>
        <v/>
      </c>
      <c r="R113" s="17">
        <f>IF($A113="","",IF($F113=0,COUNTIFS($A$5:$A113,"&lt;&gt;",$F$5:$F113,0),""))</f>
        <v/>
      </c>
    </row>
    <row r="114">
      <c r="A114" s="8" t="n"/>
      <c r="B114" s="8" t="n"/>
      <c r="C114" s="9">
        <f>IF($A114="","",IFERROR(INDEX(Calendar!$A$5:$A$734,MATCH($O114,Calendar!$D$5:$D$734,0)),""))</f>
        <v/>
      </c>
      <c r="D114" s="10" t="n"/>
      <c r="E114" s="11">
        <f>IF($A114="","",IFERROR(INDEX(Calendar!$A$5:$A$734,MATCH($P114,Calendar!$D$5:$D$734,0)),""))</f>
        <v/>
      </c>
      <c r="F114" s="12">
        <f>IF($A114="","",MAX(0,MAX(Tasks!$P$5:$P$204)-$Q114))</f>
        <v/>
      </c>
      <c r="G114" s="13">
        <f>IF($A114="","",ROW()-4)</f>
        <v/>
      </c>
      <c r="H114" s="14">
        <f>IF($A114="","",IF(OR($B114="",$B114="—"),"—",IFERROR(INDEX($A$5:$A$204,$B114),"?? no task with that number")))</f>
        <v/>
      </c>
      <c r="I114" s="8" t="n"/>
      <c r="J114" s="15" t="n"/>
      <c r="K114" s="16">
        <f>IF($A114="","",IF($F114=0,"CRITICAL",""))</f>
        <v/>
      </c>
      <c r="L114" s="14">
        <f>IF($A114="","",IF($J114&gt;=1,"Complete",IF(AND($E114&lt;&gt;"",$E114&lt;TODAY()),"Overdue",IF(AND($C114&lt;&gt;"",$C114&lt;=TODAY()),"In progress","Not started"))))</f>
        <v/>
      </c>
      <c r="M114" s="14">
        <f>IF($A114="","",IF(AND($B114&lt;&gt;"",$B114&lt;&gt;"—",OR(NOT(ISNUMBER($B114)),$B114&gt;=$G114)),"Predecessor must be the number of a task listed ABOVE this row",IF($D114="","Enter a duration in working days",IF($C114="","Past the end of the Calendar tab — extend it",""))))</f>
        <v/>
      </c>
      <c r="N114" s="8" t="n"/>
      <c r="O114" s="17">
        <f>IF($A114="",0,IF(OR($B114="",$B114="—"),1,IFERROR(INDEX($P$5:P113,$B114)+1,1)))</f>
        <v/>
      </c>
      <c r="P114" s="17">
        <f>IF($A114="",0,$O114+MAX($D114,1)-1)</f>
        <v/>
      </c>
      <c r="Q114" s="17">
        <f>IF($A114="",0,MAX($P114,SUMPRODUCT(MAX(($B115:$B$204=$G114)*$Q115:$Q$204))))</f>
        <v/>
      </c>
      <c r="R114" s="17">
        <f>IF($A114="","",IF($F114=0,COUNTIFS($A$5:$A114,"&lt;&gt;",$F$5:$F114,0),""))</f>
        <v/>
      </c>
    </row>
    <row r="115">
      <c r="A115" s="8" t="n"/>
      <c r="B115" s="8" t="n"/>
      <c r="C115" s="9">
        <f>IF($A115="","",IFERROR(INDEX(Calendar!$A$5:$A$734,MATCH($O115,Calendar!$D$5:$D$734,0)),""))</f>
        <v/>
      </c>
      <c r="D115" s="10" t="n"/>
      <c r="E115" s="11">
        <f>IF($A115="","",IFERROR(INDEX(Calendar!$A$5:$A$734,MATCH($P115,Calendar!$D$5:$D$734,0)),""))</f>
        <v/>
      </c>
      <c r="F115" s="12">
        <f>IF($A115="","",MAX(0,MAX(Tasks!$P$5:$P$204)-$Q115))</f>
        <v/>
      </c>
      <c r="G115" s="13">
        <f>IF($A115="","",ROW()-4)</f>
        <v/>
      </c>
      <c r="H115" s="14">
        <f>IF($A115="","",IF(OR($B115="",$B115="—"),"—",IFERROR(INDEX($A$5:$A$204,$B115),"?? no task with that number")))</f>
        <v/>
      </c>
      <c r="I115" s="8" t="n"/>
      <c r="J115" s="15" t="n"/>
      <c r="K115" s="16">
        <f>IF($A115="","",IF($F115=0,"CRITICAL",""))</f>
        <v/>
      </c>
      <c r="L115" s="14">
        <f>IF($A115="","",IF($J115&gt;=1,"Complete",IF(AND($E115&lt;&gt;"",$E115&lt;TODAY()),"Overdue",IF(AND($C115&lt;&gt;"",$C115&lt;=TODAY()),"In progress","Not started"))))</f>
        <v/>
      </c>
      <c r="M115" s="14">
        <f>IF($A115="","",IF(AND($B115&lt;&gt;"",$B115&lt;&gt;"—",OR(NOT(ISNUMBER($B115)),$B115&gt;=$G115)),"Predecessor must be the number of a task listed ABOVE this row",IF($D115="","Enter a duration in working days",IF($C115="","Past the end of the Calendar tab — extend it",""))))</f>
        <v/>
      </c>
      <c r="N115" s="8" t="n"/>
      <c r="O115" s="17">
        <f>IF($A115="",0,IF(OR($B115="",$B115="—"),1,IFERROR(INDEX($P$5:P114,$B115)+1,1)))</f>
        <v/>
      </c>
      <c r="P115" s="17">
        <f>IF($A115="",0,$O115+MAX($D115,1)-1)</f>
        <v/>
      </c>
      <c r="Q115" s="17">
        <f>IF($A115="",0,MAX($P115,SUMPRODUCT(MAX(($B116:$B$204=$G115)*$Q116:$Q$204))))</f>
        <v/>
      </c>
      <c r="R115" s="17">
        <f>IF($A115="","",IF($F115=0,COUNTIFS($A$5:$A115,"&lt;&gt;",$F$5:$F115,0),""))</f>
        <v/>
      </c>
    </row>
    <row r="116">
      <c r="A116" s="8" t="n"/>
      <c r="B116" s="8" t="n"/>
      <c r="C116" s="9">
        <f>IF($A116="","",IFERROR(INDEX(Calendar!$A$5:$A$734,MATCH($O116,Calendar!$D$5:$D$734,0)),""))</f>
        <v/>
      </c>
      <c r="D116" s="10" t="n"/>
      <c r="E116" s="11">
        <f>IF($A116="","",IFERROR(INDEX(Calendar!$A$5:$A$734,MATCH($P116,Calendar!$D$5:$D$734,0)),""))</f>
        <v/>
      </c>
      <c r="F116" s="12">
        <f>IF($A116="","",MAX(0,MAX(Tasks!$P$5:$P$204)-$Q116))</f>
        <v/>
      </c>
      <c r="G116" s="13">
        <f>IF($A116="","",ROW()-4)</f>
        <v/>
      </c>
      <c r="H116" s="14">
        <f>IF($A116="","",IF(OR($B116="",$B116="—"),"—",IFERROR(INDEX($A$5:$A$204,$B116),"?? no task with that number")))</f>
        <v/>
      </c>
      <c r="I116" s="8" t="n"/>
      <c r="J116" s="15" t="n"/>
      <c r="K116" s="16">
        <f>IF($A116="","",IF($F116=0,"CRITICAL",""))</f>
        <v/>
      </c>
      <c r="L116" s="14">
        <f>IF($A116="","",IF($J116&gt;=1,"Complete",IF(AND($E116&lt;&gt;"",$E116&lt;TODAY()),"Overdue",IF(AND($C116&lt;&gt;"",$C116&lt;=TODAY()),"In progress","Not started"))))</f>
        <v/>
      </c>
      <c r="M116" s="14">
        <f>IF($A116="","",IF(AND($B116&lt;&gt;"",$B116&lt;&gt;"—",OR(NOT(ISNUMBER($B116)),$B116&gt;=$G116)),"Predecessor must be the number of a task listed ABOVE this row",IF($D116="","Enter a duration in working days",IF($C116="","Past the end of the Calendar tab — extend it",""))))</f>
        <v/>
      </c>
      <c r="N116" s="8" t="n"/>
      <c r="O116" s="17">
        <f>IF($A116="",0,IF(OR($B116="",$B116="—"),1,IFERROR(INDEX($P$5:P115,$B116)+1,1)))</f>
        <v/>
      </c>
      <c r="P116" s="17">
        <f>IF($A116="",0,$O116+MAX($D116,1)-1)</f>
        <v/>
      </c>
      <c r="Q116" s="17">
        <f>IF($A116="",0,MAX($P116,SUMPRODUCT(MAX(($B117:$B$204=$G116)*$Q117:$Q$204))))</f>
        <v/>
      </c>
      <c r="R116" s="17">
        <f>IF($A116="","",IF($F116=0,COUNTIFS($A$5:$A116,"&lt;&gt;",$F$5:$F116,0),""))</f>
        <v/>
      </c>
    </row>
    <row r="117">
      <c r="A117" s="8" t="n"/>
      <c r="B117" s="8" t="n"/>
      <c r="C117" s="9">
        <f>IF($A117="","",IFERROR(INDEX(Calendar!$A$5:$A$734,MATCH($O117,Calendar!$D$5:$D$734,0)),""))</f>
        <v/>
      </c>
      <c r="D117" s="10" t="n"/>
      <c r="E117" s="11">
        <f>IF($A117="","",IFERROR(INDEX(Calendar!$A$5:$A$734,MATCH($P117,Calendar!$D$5:$D$734,0)),""))</f>
        <v/>
      </c>
      <c r="F117" s="12">
        <f>IF($A117="","",MAX(0,MAX(Tasks!$P$5:$P$204)-$Q117))</f>
        <v/>
      </c>
      <c r="G117" s="13">
        <f>IF($A117="","",ROW()-4)</f>
        <v/>
      </c>
      <c r="H117" s="14">
        <f>IF($A117="","",IF(OR($B117="",$B117="—"),"—",IFERROR(INDEX($A$5:$A$204,$B117),"?? no task with that number")))</f>
        <v/>
      </c>
      <c r="I117" s="8" t="n"/>
      <c r="J117" s="15" t="n"/>
      <c r="K117" s="16">
        <f>IF($A117="","",IF($F117=0,"CRITICAL",""))</f>
        <v/>
      </c>
      <c r="L117" s="14">
        <f>IF($A117="","",IF($J117&gt;=1,"Complete",IF(AND($E117&lt;&gt;"",$E117&lt;TODAY()),"Overdue",IF(AND($C117&lt;&gt;"",$C117&lt;=TODAY()),"In progress","Not started"))))</f>
        <v/>
      </c>
      <c r="M117" s="14">
        <f>IF($A117="","",IF(AND($B117&lt;&gt;"",$B117&lt;&gt;"—",OR(NOT(ISNUMBER($B117)),$B117&gt;=$G117)),"Predecessor must be the number of a task listed ABOVE this row",IF($D117="","Enter a duration in working days",IF($C117="","Past the end of the Calendar tab — extend it",""))))</f>
        <v/>
      </c>
      <c r="N117" s="8" t="n"/>
      <c r="O117" s="17">
        <f>IF($A117="",0,IF(OR($B117="",$B117="—"),1,IFERROR(INDEX($P$5:P116,$B117)+1,1)))</f>
        <v/>
      </c>
      <c r="P117" s="17">
        <f>IF($A117="",0,$O117+MAX($D117,1)-1)</f>
        <v/>
      </c>
      <c r="Q117" s="17">
        <f>IF($A117="",0,MAX($P117,SUMPRODUCT(MAX(($B118:$B$204=$G117)*$Q118:$Q$204))))</f>
        <v/>
      </c>
      <c r="R117" s="17">
        <f>IF($A117="","",IF($F117=0,COUNTIFS($A$5:$A117,"&lt;&gt;",$F$5:$F117,0),""))</f>
        <v/>
      </c>
    </row>
    <row r="118">
      <c r="A118" s="8" t="n"/>
      <c r="B118" s="8" t="n"/>
      <c r="C118" s="9">
        <f>IF($A118="","",IFERROR(INDEX(Calendar!$A$5:$A$734,MATCH($O118,Calendar!$D$5:$D$734,0)),""))</f>
        <v/>
      </c>
      <c r="D118" s="10" t="n"/>
      <c r="E118" s="11">
        <f>IF($A118="","",IFERROR(INDEX(Calendar!$A$5:$A$734,MATCH($P118,Calendar!$D$5:$D$734,0)),""))</f>
        <v/>
      </c>
      <c r="F118" s="12">
        <f>IF($A118="","",MAX(0,MAX(Tasks!$P$5:$P$204)-$Q118))</f>
        <v/>
      </c>
      <c r="G118" s="13">
        <f>IF($A118="","",ROW()-4)</f>
        <v/>
      </c>
      <c r="H118" s="14">
        <f>IF($A118="","",IF(OR($B118="",$B118="—"),"—",IFERROR(INDEX($A$5:$A$204,$B118),"?? no task with that number")))</f>
        <v/>
      </c>
      <c r="I118" s="8" t="n"/>
      <c r="J118" s="15" t="n"/>
      <c r="K118" s="16">
        <f>IF($A118="","",IF($F118=0,"CRITICAL",""))</f>
        <v/>
      </c>
      <c r="L118" s="14">
        <f>IF($A118="","",IF($J118&gt;=1,"Complete",IF(AND($E118&lt;&gt;"",$E118&lt;TODAY()),"Overdue",IF(AND($C118&lt;&gt;"",$C118&lt;=TODAY()),"In progress","Not started"))))</f>
        <v/>
      </c>
      <c r="M118" s="14">
        <f>IF($A118="","",IF(AND($B118&lt;&gt;"",$B118&lt;&gt;"—",OR(NOT(ISNUMBER($B118)),$B118&gt;=$G118)),"Predecessor must be the number of a task listed ABOVE this row",IF($D118="","Enter a duration in working days",IF($C118="","Past the end of the Calendar tab — extend it",""))))</f>
        <v/>
      </c>
      <c r="N118" s="8" t="n"/>
      <c r="O118" s="17">
        <f>IF($A118="",0,IF(OR($B118="",$B118="—"),1,IFERROR(INDEX($P$5:P117,$B118)+1,1)))</f>
        <v/>
      </c>
      <c r="P118" s="17">
        <f>IF($A118="",0,$O118+MAX($D118,1)-1)</f>
        <v/>
      </c>
      <c r="Q118" s="17">
        <f>IF($A118="",0,MAX($P118,SUMPRODUCT(MAX(($B119:$B$204=$G118)*$Q119:$Q$204))))</f>
        <v/>
      </c>
      <c r="R118" s="17">
        <f>IF($A118="","",IF($F118=0,COUNTIFS($A$5:$A118,"&lt;&gt;",$F$5:$F118,0),""))</f>
        <v/>
      </c>
    </row>
    <row r="119">
      <c r="A119" s="8" t="n"/>
      <c r="B119" s="8" t="n"/>
      <c r="C119" s="9">
        <f>IF($A119="","",IFERROR(INDEX(Calendar!$A$5:$A$734,MATCH($O119,Calendar!$D$5:$D$734,0)),""))</f>
        <v/>
      </c>
      <c r="D119" s="10" t="n"/>
      <c r="E119" s="11">
        <f>IF($A119="","",IFERROR(INDEX(Calendar!$A$5:$A$734,MATCH($P119,Calendar!$D$5:$D$734,0)),""))</f>
        <v/>
      </c>
      <c r="F119" s="12">
        <f>IF($A119="","",MAX(0,MAX(Tasks!$P$5:$P$204)-$Q119))</f>
        <v/>
      </c>
      <c r="G119" s="13">
        <f>IF($A119="","",ROW()-4)</f>
        <v/>
      </c>
      <c r="H119" s="14">
        <f>IF($A119="","",IF(OR($B119="",$B119="—"),"—",IFERROR(INDEX($A$5:$A$204,$B119),"?? no task with that number")))</f>
        <v/>
      </c>
      <c r="I119" s="8" t="n"/>
      <c r="J119" s="15" t="n"/>
      <c r="K119" s="16">
        <f>IF($A119="","",IF($F119=0,"CRITICAL",""))</f>
        <v/>
      </c>
      <c r="L119" s="14">
        <f>IF($A119="","",IF($J119&gt;=1,"Complete",IF(AND($E119&lt;&gt;"",$E119&lt;TODAY()),"Overdue",IF(AND($C119&lt;&gt;"",$C119&lt;=TODAY()),"In progress","Not started"))))</f>
        <v/>
      </c>
      <c r="M119" s="14">
        <f>IF($A119="","",IF(AND($B119&lt;&gt;"",$B119&lt;&gt;"—",OR(NOT(ISNUMBER($B119)),$B119&gt;=$G119)),"Predecessor must be the number of a task listed ABOVE this row",IF($D119="","Enter a duration in working days",IF($C119="","Past the end of the Calendar tab — extend it",""))))</f>
        <v/>
      </c>
      <c r="N119" s="8" t="n"/>
      <c r="O119" s="17">
        <f>IF($A119="",0,IF(OR($B119="",$B119="—"),1,IFERROR(INDEX($P$5:P118,$B119)+1,1)))</f>
        <v/>
      </c>
      <c r="P119" s="17">
        <f>IF($A119="",0,$O119+MAX($D119,1)-1)</f>
        <v/>
      </c>
      <c r="Q119" s="17">
        <f>IF($A119="",0,MAX($P119,SUMPRODUCT(MAX(($B120:$B$204=$G119)*$Q120:$Q$204))))</f>
        <v/>
      </c>
      <c r="R119" s="17">
        <f>IF($A119="","",IF($F119=0,COUNTIFS($A$5:$A119,"&lt;&gt;",$F$5:$F119,0),""))</f>
        <v/>
      </c>
    </row>
    <row r="120">
      <c r="A120" s="8" t="n"/>
      <c r="B120" s="8" t="n"/>
      <c r="C120" s="9">
        <f>IF($A120="","",IFERROR(INDEX(Calendar!$A$5:$A$734,MATCH($O120,Calendar!$D$5:$D$734,0)),""))</f>
        <v/>
      </c>
      <c r="D120" s="10" t="n"/>
      <c r="E120" s="11">
        <f>IF($A120="","",IFERROR(INDEX(Calendar!$A$5:$A$734,MATCH($P120,Calendar!$D$5:$D$734,0)),""))</f>
        <v/>
      </c>
      <c r="F120" s="12">
        <f>IF($A120="","",MAX(0,MAX(Tasks!$P$5:$P$204)-$Q120))</f>
        <v/>
      </c>
      <c r="G120" s="13">
        <f>IF($A120="","",ROW()-4)</f>
        <v/>
      </c>
      <c r="H120" s="14">
        <f>IF($A120="","",IF(OR($B120="",$B120="—"),"—",IFERROR(INDEX($A$5:$A$204,$B120),"?? no task with that number")))</f>
        <v/>
      </c>
      <c r="I120" s="8" t="n"/>
      <c r="J120" s="15" t="n"/>
      <c r="K120" s="16">
        <f>IF($A120="","",IF($F120=0,"CRITICAL",""))</f>
        <v/>
      </c>
      <c r="L120" s="14">
        <f>IF($A120="","",IF($J120&gt;=1,"Complete",IF(AND($E120&lt;&gt;"",$E120&lt;TODAY()),"Overdue",IF(AND($C120&lt;&gt;"",$C120&lt;=TODAY()),"In progress","Not started"))))</f>
        <v/>
      </c>
      <c r="M120" s="14">
        <f>IF($A120="","",IF(AND($B120&lt;&gt;"",$B120&lt;&gt;"—",OR(NOT(ISNUMBER($B120)),$B120&gt;=$G120)),"Predecessor must be the number of a task listed ABOVE this row",IF($D120="","Enter a duration in working days",IF($C120="","Past the end of the Calendar tab — extend it",""))))</f>
        <v/>
      </c>
      <c r="N120" s="8" t="n"/>
      <c r="O120" s="17">
        <f>IF($A120="",0,IF(OR($B120="",$B120="—"),1,IFERROR(INDEX($P$5:P119,$B120)+1,1)))</f>
        <v/>
      </c>
      <c r="P120" s="17">
        <f>IF($A120="",0,$O120+MAX($D120,1)-1)</f>
        <v/>
      </c>
      <c r="Q120" s="17">
        <f>IF($A120="",0,MAX($P120,SUMPRODUCT(MAX(($B121:$B$204=$G120)*$Q121:$Q$204))))</f>
        <v/>
      </c>
      <c r="R120" s="17">
        <f>IF($A120="","",IF($F120=0,COUNTIFS($A$5:$A120,"&lt;&gt;",$F$5:$F120,0),""))</f>
        <v/>
      </c>
    </row>
    <row r="121">
      <c r="A121" s="8" t="n"/>
      <c r="B121" s="8" t="n"/>
      <c r="C121" s="9">
        <f>IF($A121="","",IFERROR(INDEX(Calendar!$A$5:$A$734,MATCH($O121,Calendar!$D$5:$D$734,0)),""))</f>
        <v/>
      </c>
      <c r="D121" s="10" t="n"/>
      <c r="E121" s="11">
        <f>IF($A121="","",IFERROR(INDEX(Calendar!$A$5:$A$734,MATCH($P121,Calendar!$D$5:$D$734,0)),""))</f>
        <v/>
      </c>
      <c r="F121" s="12">
        <f>IF($A121="","",MAX(0,MAX(Tasks!$P$5:$P$204)-$Q121))</f>
        <v/>
      </c>
      <c r="G121" s="13">
        <f>IF($A121="","",ROW()-4)</f>
        <v/>
      </c>
      <c r="H121" s="14">
        <f>IF($A121="","",IF(OR($B121="",$B121="—"),"—",IFERROR(INDEX($A$5:$A$204,$B121),"?? no task with that number")))</f>
        <v/>
      </c>
      <c r="I121" s="8" t="n"/>
      <c r="J121" s="15" t="n"/>
      <c r="K121" s="16">
        <f>IF($A121="","",IF($F121=0,"CRITICAL",""))</f>
        <v/>
      </c>
      <c r="L121" s="14">
        <f>IF($A121="","",IF($J121&gt;=1,"Complete",IF(AND($E121&lt;&gt;"",$E121&lt;TODAY()),"Overdue",IF(AND($C121&lt;&gt;"",$C121&lt;=TODAY()),"In progress","Not started"))))</f>
        <v/>
      </c>
      <c r="M121" s="14">
        <f>IF($A121="","",IF(AND($B121&lt;&gt;"",$B121&lt;&gt;"—",OR(NOT(ISNUMBER($B121)),$B121&gt;=$G121)),"Predecessor must be the number of a task listed ABOVE this row",IF($D121="","Enter a duration in working days",IF($C121="","Past the end of the Calendar tab — extend it",""))))</f>
        <v/>
      </c>
      <c r="N121" s="8" t="n"/>
      <c r="O121" s="17">
        <f>IF($A121="",0,IF(OR($B121="",$B121="—"),1,IFERROR(INDEX($P$5:P120,$B121)+1,1)))</f>
        <v/>
      </c>
      <c r="P121" s="17">
        <f>IF($A121="",0,$O121+MAX($D121,1)-1)</f>
        <v/>
      </c>
      <c r="Q121" s="17">
        <f>IF($A121="",0,MAX($P121,SUMPRODUCT(MAX(($B122:$B$204=$G121)*$Q122:$Q$204))))</f>
        <v/>
      </c>
      <c r="R121" s="17">
        <f>IF($A121="","",IF($F121=0,COUNTIFS($A$5:$A121,"&lt;&gt;",$F$5:$F121,0),""))</f>
        <v/>
      </c>
    </row>
    <row r="122">
      <c r="A122" s="8" t="n"/>
      <c r="B122" s="8" t="n"/>
      <c r="C122" s="9">
        <f>IF($A122="","",IFERROR(INDEX(Calendar!$A$5:$A$734,MATCH($O122,Calendar!$D$5:$D$734,0)),""))</f>
        <v/>
      </c>
      <c r="D122" s="10" t="n"/>
      <c r="E122" s="11">
        <f>IF($A122="","",IFERROR(INDEX(Calendar!$A$5:$A$734,MATCH($P122,Calendar!$D$5:$D$734,0)),""))</f>
        <v/>
      </c>
      <c r="F122" s="12">
        <f>IF($A122="","",MAX(0,MAX(Tasks!$P$5:$P$204)-$Q122))</f>
        <v/>
      </c>
      <c r="G122" s="13">
        <f>IF($A122="","",ROW()-4)</f>
        <v/>
      </c>
      <c r="H122" s="14">
        <f>IF($A122="","",IF(OR($B122="",$B122="—"),"—",IFERROR(INDEX($A$5:$A$204,$B122),"?? no task with that number")))</f>
        <v/>
      </c>
      <c r="I122" s="8" t="n"/>
      <c r="J122" s="15" t="n"/>
      <c r="K122" s="16">
        <f>IF($A122="","",IF($F122=0,"CRITICAL",""))</f>
        <v/>
      </c>
      <c r="L122" s="14">
        <f>IF($A122="","",IF($J122&gt;=1,"Complete",IF(AND($E122&lt;&gt;"",$E122&lt;TODAY()),"Overdue",IF(AND($C122&lt;&gt;"",$C122&lt;=TODAY()),"In progress","Not started"))))</f>
        <v/>
      </c>
      <c r="M122" s="14">
        <f>IF($A122="","",IF(AND($B122&lt;&gt;"",$B122&lt;&gt;"—",OR(NOT(ISNUMBER($B122)),$B122&gt;=$G122)),"Predecessor must be the number of a task listed ABOVE this row",IF($D122="","Enter a duration in working days",IF($C122="","Past the end of the Calendar tab — extend it",""))))</f>
        <v/>
      </c>
      <c r="N122" s="8" t="n"/>
      <c r="O122" s="17">
        <f>IF($A122="",0,IF(OR($B122="",$B122="—"),1,IFERROR(INDEX($P$5:P121,$B122)+1,1)))</f>
        <v/>
      </c>
      <c r="P122" s="17">
        <f>IF($A122="",0,$O122+MAX($D122,1)-1)</f>
        <v/>
      </c>
      <c r="Q122" s="17">
        <f>IF($A122="",0,MAX($P122,SUMPRODUCT(MAX(($B123:$B$204=$G122)*$Q123:$Q$204))))</f>
        <v/>
      </c>
      <c r="R122" s="17">
        <f>IF($A122="","",IF($F122=0,COUNTIFS($A$5:$A122,"&lt;&gt;",$F$5:$F122,0),""))</f>
        <v/>
      </c>
    </row>
    <row r="123">
      <c r="A123" s="8" t="n"/>
      <c r="B123" s="8" t="n"/>
      <c r="C123" s="9">
        <f>IF($A123="","",IFERROR(INDEX(Calendar!$A$5:$A$734,MATCH($O123,Calendar!$D$5:$D$734,0)),""))</f>
        <v/>
      </c>
      <c r="D123" s="10" t="n"/>
      <c r="E123" s="11">
        <f>IF($A123="","",IFERROR(INDEX(Calendar!$A$5:$A$734,MATCH($P123,Calendar!$D$5:$D$734,0)),""))</f>
        <v/>
      </c>
      <c r="F123" s="12">
        <f>IF($A123="","",MAX(0,MAX(Tasks!$P$5:$P$204)-$Q123))</f>
        <v/>
      </c>
      <c r="G123" s="13">
        <f>IF($A123="","",ROW()-4)</f>
        <v/>
      </c>
      <c r="H123" s="14">
        <f>IF($A123="","",IF(OR($B123="",$B123="—"),"—",IFERROR(INDEX($A$5:$A$204,$B123),"?? no task with that number")))</f>
        <v/>
      </c>
      <c r="I123" s="8" t="n"/>
      <c r="J123" s="15" t="n"/>
      <c r="K123" s="16">
        <f>IF($A123="","",IF($F123=0,"CRITICAL",""))</f>
        <v/>
      </c>
      <c r="L123" s="14">
        <f>IF($A123="","",IF($J123&gt;=1,"Complete",IF(AND($E123&lt;&gt;"",$E123&lt;TODAY()),"Overdue",IF(AND($C123&lt;&gt;"",$C123&lt;=TODAY()),"In progress","Not started"))))</f>
        <v/>
      </c>
      <c r="M123" s="14">
        <f>IF($A123="","",IF(AND($B123&lt;&gt;"",$B123&lt;&gt;"—",OR(NOT(ISNUMBER($B123)),$B123&gt;=$G123)),"Predecessor must be the number of a task listed ABOVE this row",IF($D123="","Enter a duration in working days",IF($C123="","Past the end of the Calendar tab — extend it",""))))</f>
        <v/>
      </c>
      <c r="N123" s="8" t="n"/>
      <c r="O123" s="17">
        <f>IF($A123="",0,IF(OR($B123="",$B123="—"),1,IFERROR(INDEX($P$5:P122,$B123)+1,1)))</f>
        <v/>
      </c>
      <c r="P123" s="17">
        <f>IF($A123="",0,$O123+MAX($D123,1)-1)</f>
        <v/>
      </c>
      <c r="Q123" s="17">
        <f>IF($A123="",0,MAX($P123,SUMPRODUCT(MAX(($B124:$B$204=$G123)*$Q124:$Q$204))))</f>
        <v/>
      </c>
      <c r="R123" s="17">
        <f>IF($A123="","",IF($F123=0,COUNTIFS($A$5:$A123,"&lt;&gt;",$F$5:$F123,0),""))</f>
        <v/>
      </c>
    </row>
    <row r="124">
      <c r="A124" s="8" t="n"/>
      <c r="B124" s="8" t="n"/>
      <c r="C124" s="9">
        <f>IF($A124="","",IFERROR(INDEX(Calendar!$A$5:$A$734,MATCH($O124,Calendar!$D$5:$D$734,0)),""))</f>
        <v/>
      </c>
      <c r="D124" s="10" t="n"/>
      <c r="E124" s="11">
        <f>IF($A124="","",IFERROR(INDEX(Calendar!$A$5:$A$734,MATCH($P124,Calendar!$D$5:$D$734,0)),""))</f>
        <v/>
      </c>
      <c r="F124" s="12">
        <f>IF($A124="","",MAX(0,MAX(Tasks!$P$5:$P$204)-$Q124))</f>
        <v/>
      </c>
      <c r="G124" s="13">
        <f>IF($A124="","",ROW()-4)</f>
        <v/>
      </c>
      <c r="H124" s="14">
        <f>IF($A124="","",IF(OR($B124="",$B124="—"),"—",IFERROR(INDEX($A$5:$A$204,$B124),"?? no task with that number")))</f>
        <v/>
      </c>
      <c r="I124" s="8" t="n"/>
      <c r="J124" s="15" t="n"/>
      <c r="K124" s="16">
        <f>IF($A124="","",IF($F124=0,"CRITICAL",""))</f>
        <v/>
      </c>
      <c r="L124" s="14">
        <f>IF($A124="","",IF($J124&gt;=1,"Complete",IF(AND($E124&lt;&gt;"",$E124&lt;TODAY()),"Overdue",IF(AND($C124&lt;&gt;"",$C124&lt;=TODAY()),"In progress","Not started"))))</f>
        <v/>
      </c>
      <c r="M124" s="14">
        <f>IF($A124="","",IF(AND($B124&lt;&gt;"",$B124&lt;&gt;"—",OR(NOT(ISNUMBER($B124)),$B124&gt;=$G124)),"Predecessor must be the number of a task listed ABOVE this row",IF($D124="","Enter a duration in working days",IF($C124="","Past the end of the Calendar tab — extend it",""))))</f>
        <v/>
      </c>
      <c r="N124" s="8" t="n"/>
      <c r="O124" s="17">
        <f>IF($A124="",0,IF(OR($B124="",$B124="—"),1,IFERROR(INDEX($P$5:P123,$B124)+1,1)))</f>
        <v/>
      </c>
      <c r="P124" s="17">
        <f>IF($A124="",0,$O124+MAX($D124,1)-1)</f>
        <v/>
      </c>
      <c r="Q124" s="17">
        <f>IF($A124="",0,MAX($P124,SUMPRODUCT(MAX(($B125:$B$204=$G124)*$Q125:$Q$204))))</f>
        <v/>
      </c>
      <c r="R124" s="17">
        <f>IF($A124="","",IF($F124=0,COUNTIFS($A$5:$A124,"&lt;&gt;",$F$5:$F124,0),""))</f>
        <v/>
      </c>
    </row>
    <row r="125">
      <c r="A125" s="8" t="n"/>
      <c r="B125" s="8" t="n"/>
      <c r="C125" s="9">
        <f>IF($A125="","",IFERROR(INDEX(Calendar!$A$5:$A$734,MATCH($O125,Calendar!$D$5:$D$734,0)),""))</f>
        <v/>
      </c>
      <c r="D125" s="10" t="n"/>
      <c r="E125" s="11">
        <f>IF($A125="","",IFERROR(INDEX(Calendar!$A$5:$A$734,MATCH($P125,Calendar!$D$5:$D$734,0)),""))</f>
        <v/>
      </c>
      <c r="F125" s="12">
        <f>IF($A125="","",MAX(0,MAX(Tasks!$P$5:$P$204)-$Q125))</f>
        <v/>
      </c>
      <c r="G125" s="13">
        <f>IF($A125="","",ROW()-4)</f>
        <v/>
      </c>
      <c r="H125" s="14">
        <f>IF($A125="","",IF(OR($B125="",$B125="—"),"—",IFERROR(INDEX($A$5:$A$204,$B125),"?? no task with that number")))</f>
        <v/>
      </c>
      <c r="I125" s="8" t="n"/>
      <c r="J125" s="15" t="n"/>
      <c r="K125" s="16">
        <f>IF($A125="","",IF($F125=0,"CRITICAL",""))</f>
        <v/>
      </c>
      <c r="L125" s="14">
        <f>IF($A125="","",IF($J125&gt;=1,"Complete",IF(AND($E125&lt;&gt;"",$E125&lt;TODAY()),"Overdue",IF(AND($C125&lt;&gt;"",$C125&lt;=TODAY()),"In progress","Not started"))))</f>
        <v/>
      </c>
      <c r="M125" s="14">
        <f>IF($A125="","",IF(AND($B125&lt;&gt;"",$B125&lt;&gt;"—",OR(NOT(ISNUMBER($B125)),$B125&gt;=$G125)),"Predecessor must be the number of a task listed ABOVE this row",IF($D125="","Enter a duration in working days",IF($C125="","Past the end of the Calendar tab — extend it",""))))</f>
        <v/>
      </c>
      <c r="N125" s="8" t="n"/>
      <c r="O125" s="17">
        <f>IF($A125="",0,IF(OR($B125="",$B125="—"),1,IFERROR(INDEX($P$5:P124,$B125)+1,1)))</f>
        <v/>
      </c>
      <c r="P125" s="17">
        <f>IF($A125="",0,$O125+MAX($D125,1)-1)</f>
        <v/>
      </c>
      <c r="Q125" s="17">
        <f>IF($A125="",0,MAX($P125,SUMPRODUCT(MAX(($B126:$B$204=$G125)*$Q126:$Q$204))))</f>
        <v/>
      </c>
      <c r="R125" s="17">
        <f>IF($A125="","",IF($F125=0,COUNTIFS($A$5:$A125,"&lt;&gt;",$F$5:$F125,0),""))</f>
        <v/>
      </c>
    </row>
    <row r="126">
      <c r="A126" s="8" t="n"/>
      <c r="B126" s="8" t="n"/>
      <c r="C126" s="9">
        <f>IF($A126="","",IFERROR(INDEX(Calendar!$A$5:$A$734,MATCH($O126,Calendar!$D$5:$D$734,0)),""))</f>
        <v/>
      </c>
      <c r="D126" s="10" t="n"/>
      <c r="E126" s="11">
        <f>IF($A126="","",IFERROR(INDEX(Calendar!$A$5:$A$734,MATCH($P126,Calendar!$D$5:$D$734,0)),""))</f>
        <v/>
      </c>
      <c r="F126" s="12">
        <f>IF($A126="","",MAX(0,MAX(Tasks!$P$5:$P$204)-$Q126))</f>
        <v/>
      </c>
      <c r="G126" s="13">
        <f>IF($A126="","",ROW()-4)</f>
        <v/>
      </c>
      <c r="H126" s="14">
        <f>IF($A126="","",IF(OR($B126="",$B126="—"),"—",IFERROR(INDEX($A$5:$A$204,$B126),"?? no task with that number")))</f>
        <v/>
      </c>
      <c r="I126" s="8" t="n"/>
      <c r="J126" s="15" t="n"/>
      <c r="K126" s="16">
        <f>IF($A126="","",IF($F126=0,"CRITICAL",""))</f>
        <v/>
      </c>
      <c r="L126" s="14">
        <f>IF($A126="","",IF($J126&gt;=1,"Complete",IF(AND($E126&lt;&gt;"",$E126&lt;TODAY()),"Overdue",IF(AND($C126&lt;&gt;"",$C126&lt;=TODAY()),"In progress","Not started"))))</f>
        <v/>
      </c>
      <c r="M126" s="14">
        <f>IF($A126="","",IF(AND($B126&lt;&gt;"",$B126&lt;&gt;"—",OR(NOT(ISNUMBER($B126)),$B126&gt;=$G126)),"Predecessor must be the number of a task listed ABOVE this row",IF($D126="","Enter a duration in working days",IF($C126="","Past the end of the Calendar tab — extend it",""))))</f>
        <v/>
      </c>
      <c r="N126" s="8" t="n"/>
      <c r="O126" s="17">
        <f>IF($A126="",0,IF(OR($B126="",$B126="—"),1,IFERROR(INDEX($P$5:P125,$B126)+1,1)))</f>
        <v/>
      </c>
      <c r="P126" s="17">
        <f>IF($A126="",0,$O126+MAX($D126,1)-1)</f>
        <v/>
      </c>
      <c r="Q126" s="17">
        <f>IF($A126="",0,MAX($P126,SUMPRODUCT(MAX(($B127:$B$204=$G126)*$Q127:$Q$204))))</f>
        <v/>
      </c>
      <c r="R126" s="17">
        <f>IF($A126="","",IF($F126=0,COUNTIFS($A$5:$A126,"&lt;&gt;",$F$5:$F126,0),""))</f>
        <v/>
      </c>
    </row>
    <row r="127">
      <c r="A127" s="8" t="n"/>
      <c r="B127" s="8" t="n"/>
      <c r="C127" s="9">
        <f>IF($A127="","",IFERROR(INDEX(Calendar!$A$5:$A$734,MATCH($O127,Calendar!$D$5:$D$734,0)),""))</f>
        <v/>
      </c>
      <c r="D127" s="10" t="n"/>
      <c r="E127" s="11">
        <f>IF($A127="","",IFERROR(INDEX(Calendar!$A$5:$A$734,MATCH($P127,Calendar!$D$5:$D$734,0)),""))</f>
        <v/>
      </c>
      <c r="F127" s="12">
        <f>IF($A127="","",MAX(0,MAX(Tasks!$P$5:$P$204)-$Q127))</f>
        <v/>
      </c>
      <c r="G127" s="13">
        <f>IF($A127="","",ROW()-4)</f>
        <v/>
      </c>
      <c r="H127" s="14">
        <f>IF($A127="","",IF(OR($B127="",$B127="—"),"—",IFERROR(INDEX($A$5:$A$204,$B127),"?? no task with that number")))</f>
        <v/>
      </c>
      <c r="I127" s="8" t="n"/>
      <c r="J127" s="15" t="n"/>
      <c r="K127" s="16">
        <f>IF($A127="","",IF($F127=0,"CRITICAL",""))</f>
        <v/>
      </c>
      <c r="L127" s="14">
        <f>IF($A127="","",IF($J127&gt;=1,"Complete",IF(AND($E127&lt;&gt;"",$E127&lt;TODAY()),"Overdue",IF(AND($C127&lt;&gt;"",$C127&lt;=TODAY()),"In progress","Not started"))))</f>
        <v/>
      </c>
      <c r="M127" s="14">
        <f>IF($A127="","",IF(AND($B127&lt;&gt;"",$B127&lt;&gt;"—",OR(NOT(ISNUMBER($B127)),$B127&gt;=$G127)),"Predecessor must be the number of a task listed ABOVE this row",IF($D127="","Enter a duration in working days",IF($C127="","Past the end of the Calendar tab — extend it",""))))</f>
        <v/>
      </c>
      <c r="N127" s="8" t="n"/>
      <c r="O127" s="17">
        <f>IF($A127="",0,IF(OR($B127="",$B127="—"),1,IFERROR(INDEX($P$5:P126,$B127)+1,1)))</f>
        <v/>
      </c>
      <c r="P127" s="17">
        <f>IF($A127="",0,$O127+MAX($D127,1)-1)</f>
        <v/>
      </c>
      <c r="Q127" s="17">
        <f>IF($A127="",0,MAX($P127,SUMPRODUCT(MAX(($B128:$B$204=$G127)*$Q128:$Q$204))))</f>
        <v/>
      </c>
      <c r="R127" s="17">
        <f>IF($A127="","",IF($F127=0,COUNTIFS($A$5:$A127,"&lt;&gt;",$F$5:$F127,0),""))</f>
        <v/>
      </c>
    </row>
    <row r="128">
      <c r="A128" s="8" t="n"/>
      <c r="B128" s="8" t="n"/>
      <c r="C128" s="9">
        <f>IF($A128="","",IFERROR(INDEX(Calendar!$A$5:$A$734,MATCH($O128,Calendar!$D$5:$D$734,0)),""))</f>
        <v/>
      </c>
      <c r="D128" s="10" t="n"/>
      <c r="E128" s="11">
        <f>IF($A128="","",IFERROR(INDEX(Calendar!$A$5:$A$734,MATCH($P128,Calendar!$D$5:$D$734,0)),""))</f>
        <v/>
      </c>
      <c r="F128" s="12">
        <f>IF($A128="","",MAX(0,MAX(Tasks!$P$5:$P$204)-$Q128))</f>
        <v/>
      </c>
      <c r="G128" s="13">
        <f>IF($A128="","",ROW()-4)</f>
        <v/>
      </c>
      <c r="H128" s="14">
        <f>IF($A128="","",IF(OR($B128="",$B128="—"),"—",IFERROR(INDEX($A$5:$A$204,$B128),"?? no task with that number")))</f>
        <v/>
      </c>
      <c r="I128" s="8" t="n"/>
      <c r="J128" s="15" t="n"/>
      <c r="K128" s="16">
        <f>IF($A128="","",IF($F128=0,"CRITICAL",""))</f>
        <v/>
      </c>
      <c r="L128" s="14">
        <f>IF($A128="","",IF($J128&gt;=1,"Complete",IF(AND($E128&lt;&gt;"",$E128&lt;TODAY()),"Overdue",IF(AND($C128&lt;&gt;"",$C128&lt;=TODAY()),"In progress","Not started"))))</f>
        <v/>
      </c>
      <c r="M128" s="14">
        <f>IF($A128="","",IF(AND($B128&lt;&gt;"",$B128&lt;&gt;"—",OR(NOT(ISNUMBER($B128)),$B128&gt;=$G128)),"Predecessor must be the number of a task listed ABOVE this row",IF($D128="","Enter a duration in working days",IF($C128="","Past the end of the Calendar tab — extend it",""))))</f>
        <v/>
      </c>
      <c r="N128" s="8" t="n"/>
      <c r="O128" s="17">
        <f>IF($A128="",0,IF(OR($B128="",$B128="—"),1,IFERROR(INDEX($P$5:P127,$B128)+1,1)))</f>
        <v/>
      </c>
      <c r="P128" s="17">
        <f>IF($A128="",0,$O128+MAX($D128,1)-1)</f>
        <v/>
      </c>
      <c r="Q128" s="17">
        <f>IF($A128="",0,MAX($P128,SUMPRODUCT(MAX(($B129:$B$204=$G128)*$Q129:$Q$204))))</f>
        <v/>
      </c>
      <c r="R128" s="17">
        <f>IF($A128="","",IF($F128=0,COUNTIFS($A$5:$A128,"&lt;&gt;",$F$5:$F128,0),""))</f>
        <v/>
      </c>
    </row>
    <row r="129">
      <c r="A129" s="8" t="n"/>
      <c r="B129" s="8" t="n"/>
      <c r="C129" s="9">
        <f>IF($A129="","",IFERROR(INDEX(Calendar!$A$5:$A$734,MATCH($O129,Calendar!$D$5:$D$734,0)),""))</f>
        <v/>
      </c>
      <c r="D129" s="10" t="n"/>
      <c r="E129" s="11">
        <f>IF($A129="","",IFERROR(INDEX(Calendar!$A$5:$A$734,MATCH($P129,Calendar!$D$5:$D$734,0)),""))</f>
        <v/>
      </c>
      <c r="F129" s="12">
        <f>IF($A129="","",MAX(0,MAX(Tasks!$P$5:$P$204)-$Q129))</f>
        <v/>
      </c>
      <c r="G129" s="13">
        <f>IF($A129="","",ROW()-4)</f>
        <v/>
      </c>
      <c r="H129" s="14">
        <f>IF($A129="","",IF(OR($B129="",$B129="—"),"—",IFERROR(INDEX($A$5:$A$204,$B129),"?? no task with that number")))</f>
        <v/>
      </c>
      <c r="I129" s="8" t="n"/>
      <c r="J129" s="15" t="n"/>
      <c r="K129" s="16">
        <f>IF($A129="","",IF($F129=0,"CRITICAL",""))</f>
        <v/>
      </c>
      <c r="L129" s="14">
        <f>IF($A129="","",IF($J129&gt;=1,"Complete",IF(AND($E129&lt;&gt;"",$E129&lt;TODAY()),"Overdue",IF(AND($C129&lt;&gt;"",$C129&lt;=TODAY()),"In progress","Not started"))))</f>
        <v/>
      </c>
      <c r="M129" s="14">
        <f>IF($A129="","",IF(AND($B129&lt;&gt;"",$B129&lt;&gt;"—",OR(NOT(ISNUMBER($B129)),$B129&gt;=$G129)),"Predecessor must be the number of a task listed ABOVE this row",IF($D129="","Enter a duration in working days",IF($C129="","Past the end of the Calendar tab — extend it",""))))</f>
        <v/>
      </c>
      <c r="N129" s="8" t="n"/>
      <c r="O129" s="17">
        <f>IF($A129="",0,IF(OR($B129="",$B129="—"),1,IFERROR(INDEX($P$5:P128,$B129)+1,1)))</f>
        <v/>
      </c>
      <c r="P129" s="17">
        <f>IF($A129="",0,$O129+MAX($D129,1)-1)</f>
        <v/>
      </c>
      <c r="Q129" s="17">
        <f>IF($A129="",0,MAX($P129,SUMPRODUCT(MAX(($B130:$B$204=$G129)*$Q130:$Q$204))))</f>
        <v/>
      </c>
      <c r="R129" s="17">
        <f>IF($A129="","",IF($F129=0,COUNTIFS($A$5:$A129,"&lt;&gt;",$F$5:$F129,0),""))</f>
        <v/>
      </c>
    </row>
    <row r="130">
      <c r="A130" s="8" t="n"/>
      <c r="B130" s="8" t="n"/>
      <c r="C130" s="9">
        <f>IF($A130="","",IFERROR(INDEX(Calendar!$A$5:$A$734,MATCH($O130,Calendar!$D$5:$D$734,0)),""))</f>
        <v/>
      </c>
      <c r="D130" s="10" t="n"/>
      <c r="E130" s="11">
        <f>IF($A130="","",IFERROR(INDEX(Calendar!$A$5:$A$734,MATCH($P130,Calendar!$D$5:$D$734,0)),""))</f>
        <v/>
      </c>
      <c r="F130" s="12">
        <f>IF($A130="","",MAX(0,MAX(Tasks!$P$5:$P$204)-$Q130))</f>
        <v/>
      </c>
      <c r="G130" s="13">
        <f>IF($A130="","",ROW()-4)</f>
        <v/>
      </c>
      <c r="H130" s="14">
        <f>IF($A130="","",IF(OR($B130="",$B130="—"),"—",IFERROR(INDEX($A$5:$A$204,$B130),"?? no task with that number")))</f>
        <v/>
      </c>
      <c r="I130" s="8" t="n"/>
      <c r="J130" s="15" t="n"/>
      <c r="K130" s="16">
        <f>IF($A130="","",IF($F130=0,"CRITICAL",""))</f>
        <v/>
      </c>
      <c r="L130" s="14">
        <f>IF($A130="","",IF($J130&gt;=1,"Complete",IF(AND($E130&lt;&gt;"",$E130&lt;TODAY()),"Overdue",IF(AND($C130&lt;&gt;"",$C130&lt;=TODAY()),"In progress","Not started"))))</f>
        <v/>
      </c>
      <c r="M130" s="14">
        <f>IF($A130="","",IF(AND($B130&lt;&gt;"",$B130&lt;&gt;"—",OR(NOT(ISNUMBER($B130)),$B130&gt;=$G130)),"Predecessor must be the number of a task listed ABOVE this row",IF($D130="","Enter a duration in working days",IF($C130="","Past the end of the Calendar tab — extend it",""))))</f>
        <v/>
      </c>
      <c r="N130" s="8" t="n"/>
      <c r="O130" s="17">
        <f>IF($A130="",0,IF(OR($B130="",$B130="—"),1,IFERROR(INDEX($P$5:P129,$B130)+1,1)))</f>
        <v/>
      </c>
      <c r="P130" s="17">
        <f>IF($A130="",0,$O130+MAX($D130,1)-1)</f>
        <v/>
      </c>
      <c r="Q130" s="17">
        <f>IF($A130="",0,MAX($P130,SUMPRODUCT(MAX(($B131:$B$204=$G130)*$Q131:$Q$204))))</f>
        <v/>
      </c>
      <c r="R130" s="17">
        <f>IF($A130="","",IF($F130=0,COUNTIFS($A$5:$A130,"&lt;&gt;",$F$5:$F130,0),""))</f>
        <v/>
      </c>
    </row>
    <row r="131">
      <c r="A131" s="8" t="n"/>
      <c r="B131" s="8" t="n"/>
      <c r="C131" s="9">
        <f>IF($A131="","",IFERROR(INDEX(Calendar!$A$5:$A$734,MATCH($O131,Calendar!$D$5:$D$734,0)),""))</f>
        <v/>
      </c>
      <c r="D131" s="10" t="n"/>
      <c r="E131" s="11">
        <f>IF($A131="","",IFERROR(INDEX(Calendar!$A$5:$A$734,MATCH($P131,Calendar!$D$5:$D$734,0)),""))</f>
        <v/>
      </c>
      <c r="F131" s="12">
        <f>IF($A131="","",MAX(0,MAX(Tasks!$P$5:$P$204)-$Q131))</f>
        <v/>
      </c>
      <c r="G131" s="13">
        <f>IF($A131="","",ROW()-4)</f>
        <v/>
      </c>
      <c r="H131" s="14">
        <f>IF($A131="","",IF(OR($B131="",$B131="—"),"—",IFERROR(INDEX($A$5:$A$204,$B131),"?? no task with that number")))</f>
        <v/>
      </c>
      <c r="I131" s="8" t="n"/>
      <c r="J131" s="15" t="n"/>
      <c r="K131" s="16">
        <f>IF($A131="","",IF($F131=0,"CRITICAL",""))</f>
        <v/>
      </c>
      <c r="L131" s="14">
        <f>IF($A131="","",IF($J131&gt;=1,"Complete",IF(AND($E131&lt;&gt;"",$E131&lt;TODAY()),"Overdue",IF(AND($C131&lt;&gt;"",$C131&lt;=TODAY()),"In progress","Not started"))))</f>
        <v/>
      </c>
      <c r="M131" s="14">
        <f>IF($A131="","",IF(AND($B131&lt;&gt;"",$B131&lt;&gt;"—",OR(NOT(ISNUMBER($B131)),$B131&gt;=$G131)),"Predecessor must be the number of a task listed ABOVE this row",IF($D131="","Enter a duration in working days",IF($C131="","Past the end of the Calendar tab — extend it",""))))</f>
        <v/>
      </c>
      <c r="N131" s="8" t="n"/>
      <c r="O131" s="17">
        <f>IF($A131="",0,IF(OR($B131="",$B131="—"),1,IFERROR(INDEX($P$5:P130,$B131)+1,1)))</f>
        <v/>
      </c>
      <c r="P131" s="17">
        <f>IF($A131="",0,$O131+MAX($D131,1)-1)</f>
        <v/>
      </c>
      <c r="Q131" s="17">
        <f>IF($A131="",0,MAX($P131,SUMPRODUCT(MAX(($B132:$B$204=$G131)*$Q132:$Q$204))))</f>
        <v/>
      </c>
      <c r="R131" s="17">
        <f>IF($A131="","",IF($F131=0,COUNTIFS($A$5:$A131,"&lt;&gt;",$F$5:$F131,0),""))</f>
        <v/>
      </c>
    </row>
    <row r="132">
      <c r="A132" s="8" t="n"/>
      <c r="B132" s="8" t="n"/>
      <c r="C132" s="9">
        <f>IF($A132="","",IFERROR(INDEX(Calendar!$A$5:$A$734,MATCH($O132,Calendar!$D$5:$D$734,0)),""))</f>
        <v/>
      </c>
      <c r="D132" s="10" t="n"/>
      <c r="E132" s="11">
        <f>IF($A132="","",IFERROR(INDEX(Calendar!$A$5:$A$734,MATCH($P132,Calendar!$D$5:$D$734,0)),""))</f>
        <v/>
      </c>
      <c r="F132" s="12">
        <f>IF($A132="","",MAX(0,MAX(Tasks!$P$5:$P$204)-$Q132))</f>
        <v/>
      </c>
      <c r="G132" s="13">
        <f>IF($A132="","",ROW()-4)</f>
        <v/>
      </c>
      <c r="H132" s="14">
        <f>IF($A132="","",IF(OR($B132="",$B132="—"),"—",IFERROR(INDEX($A$5:$A$204,$B132),"?? no task with that number")))</f>
        <v/>
      </c>
      <c r="I132" s="8" t="n"/>
      <c r="J132" s="15" t="n"/>
      <c r="K132" s="16">
        <f>IF($A132="","",IF($F132=0,"CRITICAL",""))</f>
        <v/>
      </c>
      <c r="L132" s="14">
        <f>IF($A132="","",IF($J132&gt;=1,"Complete",IF(AND($E132&lt;&gt;"",$E132&lt;TODAY()),"Overdue",IF(AND($C132&lt;&gt;"",$C132&lt;=TODAY()),"In progress","Not started"))))</f>
        <v/>
      </c>
      <c r="M132" s="14">
        <f>IF($A132="","",IF(AND($B132&lt;&gt;"",$B132&lt;&gt;"—",OR(NOT(ISNUMBER($B132)),$B132&gt;=$G132)),"Predecessor must be the number of a task listed ABOVE this row",IF($D132="","Enter a duration in working days",IF($C132="","Past the end of the Calendar tab — extend it",""))))</f>
        <v/>
      </c>
      <c r="N132" s="8" t="n"/>
      <c r="O132" s="17">
        <f>IF($A132="",0,IF(OR($B132="",$B132="—"),1,IFERROR(INDEX($P$5:P131,$B132)+1,1)))</f>
        <v/>
      </c>
      <c r="P132" s="17">
        <f>IF($A132="",0,$O132+MAX($D132,1)-1)</f>
        <v/>
      </c>
      <c r="Q132" s="17">
        <f>IF($A132="",0,MAX($P132,SUMPRODUCT(MAX(($B133:$B$204=$G132)*$Q133:$Q$204))))</f>
        <v/>
      </c>
      <c r="R132" s="17">
        <f>IF($A132="","",IF($F132=0,COUNTIFS($A$5:$A132,"&lt;&gt;",$F$5:$F132,0),""))</f>
        <v/>
      </c>
    </row>
    <row r="133">
      <c r="A133" s="8" t="n"/>
      <c r="B133" s="8" t="n"/>
      <c r="C133" s="9">
        <f>IF($A133="","",IFERROR(INDEX(Calendar!$A$5:$A$734,MATCH($O133,Calendar!$D$5:$D$734,0)),""))</f>
        <v/>
      </c>
      <c r="D133" s="10" t="n"/>
      <c r="E133" s="11">
        <f>IF($A133="","",IFERROR(INDEX(Calendar!$A$5:$A$734,MATCH($P133,Calendar!$D$5:$D$734,0)),""))</f>
        <v/>
      </c>
      <c r="F133" s="12">
        <f>IF($A133="","",MAX(0,MAX(Tasks!$P$5:$P$204)-$Q133))</f>
        <v/>
      </c>
      <c r="G133" s="13">
        <f>IF($A133="","",ROW()-4)</f>
        <v/>
      </c>
      <c r="H133" s="14">
        <f>IF($A133="","",IF(OR($B133="",$B133="—"),"—",IFERROR(INDEX($A$5:$A$204,$B133),"?? no task with that number")))</f>
        <v/>
      </c>
      <c r="I133" s="8" t="n"/>
      <c r="J133" s="15" t="n"/>
      <c r="K133" s="16">
        <f>IF($A133="","",IF($F133=0,"CRITICAL",""))</f>
        <v/>
      </c>
      <c r="L133" s="14">
        <f>IF($A133="","",IF($J133&gt;=1,"Complete",IF(AND($E133&lt;&gt;"",$E133&lt;TODAY()),"Overdue",IF(AND($C133&lt;&gt;"",$C133&lt;=TODAY()),"In progress","Not started"))))</f>
        <v/>
      </c>
      <c r="M133" s="14">
        <f>IF($A133="","",IF(AND($B133&lt;&gt;"",$B133&lt;&gt;"—",OR(NOT(ISNUMBER($B133)),$B133&gt;=$G133)),"Predecessor must be the number of a task listed ABOVE this row",IF($D133="","Enter a duration in working days",IF($C133="","Past the end of the Calendar tab — extend it",""))))</f>
        <v/>
      </c>
      <c r="N133" s="8" t="n"/>
      <c r="O133" s="17">
        <f>IF($A133="",0,IF(OR($B133="",$B133="—"),1,IFERROR(INDEX($P$5:P132,$B133)+1,1)))</f>
        <v/>
      </c>
      <c r="P133" s="17">
        <f>IF($A133="",0,$O133+MAX($D133,1)-1)</f>
        <v/>
      </c>
      <c r="Q133" s="17">
        <f>IF($A133="",0,MAX($P133,SUMPRODUCT(MAX(($B134:$B$204=$G133)*$Q134:$Q$204))))</f>
        <v/>
      </c>
      <c r="R133" s="17">
        <f>IF($A133="","",IF($F133=0,COUNTIFS($A$5:$A133,"&lt;&gt;",$F$5:$F133,0),""))</f>
        <v/>
      </c>
    </row>
    <row r="134">
      <c r="A134" s="8" t="n"/>
      <c r="B134" s="8" t="n"/>
      <c r="C134" s="9">
        <f>IF($A134="","",IFERROR(INDEX(Calendar!$A$5:$A$734,MATCH($O134,Calendar!$D$5:$D$734,0)),""))</f>
        <v/>
      </c>
      <c r="D134" s="10" t="n"/>
      <c r="E134" s="11">
        <f>IF($A134="","",IFERROR(INDEX(Calendar!$A$5:$A$734,MATCH($P134,Calendar!$D$5:$D$734,0)),""))</f>
        <v/>
      </c>
      <c r="F134" s="12">
        <f>IF($A134="","",MAX(0,MAX(Tasks!$P$5:$P$204)-$Q134))</f>
        <v/>
      </c>
      <c r="G134" s="13">
        <f>IF($A134="","",ROW()-4)</f>
        <v/>
      </c>
      <c r="H134" s="14">
        <f>IF($A134="","",IF(OR($B134="",$B134="—"),"—",IFERROR(INDEX($A$5:$A$204,$B134),"?? no task with that number")))</f>
        <v/>
      </c>
      <c r="I134" s="8" t="n"/>
      <c r="J134" s="15" t="n"/>
      <c r="K134" s="16">
        <f>IF($A134="","",IF($F134=0,"CRITICAL",""))</f>
        <v/>
      </c>
      <c r="L134" s="14">
        <f>IF($A134="","",IF($J134&gt;=1,"Complete",IF(AND($E134&lt;&gt;"",$E134&lt;TODAY()),"Overdue",IF(AND($C134&lt;&gt;"",$C134&lt;=TODAY()),"In progress","Not started"))))</f>
        <v/>
      </c>
      <c r="M134" s="14">
        <f>IF($A134="","",IF(AND($B134&lt;&gt;"",$B134&lt;&gt;"—",OR(NOT(ISNUMBER($B134)),$B134&gt;=$G134)),"Predecessor must be the number of a task listed ABOVE this row",IF($D134="","Enter a duration in working days",IF($C134="","Past the end of the Calendar tab — extend it",""))))</f>
        <v/>
      </c>
      <c r="N134" s="8" t="n"/>
      <c r="O134" s="17">
        <f>IF($A134="",0,IF(OR($B134="",$B134="—"),1,IFERROR(INDEX($P$5:P133,$B134)+1,1)))</f>
        <v/>
      </c>
      <c r="P134" s="17">
        <f>IF($A134="",0,$O134+MAX($D134,1)-1)</f>
        <v/>
      </c>
      <c r="Q134" s="17">
        <f>IF($A134="",0,MAX($P134,SUMPRODUCT(MAX(($B135:$B$204=$G134)*$Q135:$Q$204))))</f>
        <v/>
      </c>
      <c r="R134" s="17">
        <f>IF($A134="","",IF($F134=0,COUNTIFS($A$5:$A134,"&lt;&gt;",$F$5:$F134,0),""))</f>
        <v/>
      </c>
    </row>
    <row r="135">
      <c r="A135" s="8" t="n"/>
      <c r="B135" s="8" t="n"/>
      <c r="C135" s="9">
        <f>IF($A135="","",IFERROR(INDEX(Calendar!$A$5:$A$734,MATCH($O135,Calendar!$D$5:$D$734,0)),""))</f>
        <v/>
      </c>
      <c r="D135" s="10" t="n"/>
      <c r="E135" s="11">
        <f>IF($A135="","",IFERROR(INDEX(Calendar!$A$5:$A$734,MATCH($P135,Calendar!$D$5:$D$734,0)),""))</f>
        <v/>
      </c>
      <c r="F135" s="12">
        <f>IF($A135="","",MAX(0,MAX(Tasks!$P$5:$P$204)-$Q135))</f>
        <v/>
      </c>
      <c r="G135" s="13">
        <f>IF($A135="","",ROW()-4)</f>
        <v/>
      </c>
      <c r="H135" s="14">
        <f>IF($A135="","",IF(OR($B135="",$B135="—"),"—",IFERROR(INDEX($A$5:$A$204,$B135),"?? no task with that number")))</f>
        <v/>
      </c>
      <c r="I135" s="8" t="n"/>
      <c r="J135" s="15" t="n"/>
      <c r="K135" s="16">
        <f>IF($A135="","",IF($F135=0,"CRITICAL",""))</f>
        <v/>
      </c>
      <c r="L135" s="14">
        <f>IF($A135="","",IF($J135&gt;=1,"Complete",IF(AND($E135&lt;&gt;"",$E135&lt;TODAY()),"Overdue",IF(AND($C135&lt;&gt;"",$C135&lt;=TODAY()),"In progress","Not started"))))</f>
        <v/>
      </c>
      <c r="M135" s="14">
        <f>IF($A135="","",IF(AND($B135&lt;&gt;"",$B135&lt;&gt;"—",OR(NOT(ISNUMBER($B135)),$B135&gt;=$G135)),"Predecessor must be the number of a task listed ABOVE this row",IF($D135="","Enter a duration in working days",IF($C135="","Past the end of the Calendar tab — extend it",""))))</f>
        <v/>
      </c>
      <c r="N135" s="8" t="n"/>
      <c r="O135" s="17">
        <f>IF($A135="",0,IF(OR($B135="",$B135="—"),1,IFERROR(INDEX($P$5:P134,$B135)+1,1)))</f>
        <v/>
      </c>
      <c r="P135" s="17">
        <f>IF($A135="",0,$O135+MAX($D135,1)-1)</f>
        <v/>
      </c>
      <c r="Q135" s="17">
        <f>IF($A135="",0,MAX($P135,SUMPRODUCT(MAX(($B136:$B$204=$G135)*$Q136:$Q$204))))</f>
        <v/>
      </c>
      <c r="R135" s="17">
        <f>IF($A135="","",IF($F135=0,COUNTIFS($A$5:$A135,"&lt;&gt;",$F$5:$F135,0),""))</f>
        <v/>
      </c>
    </row>
    <row r="136">
      <c r="A136" s="8" t="n"/>
      <c r="B136" s="8" t="n"/>
      <c r="C136" s="9">
        <f>IF($A136="","",IFERROR(INDEX(Calendar!$A$5:$A$734,MATCH($O136,Calendar!$D$5:$D$734,0)),""))</f>
        <v/>
      </c>
      <c r="D136" s="10" t="n"/>
      <c r="E136" s="11">
        <f>IF($A136="","",IFERROR(INDEX(Calendar!$A$5:$A$734,MATCH($P136,Calendar!$D$5:$D$734,0)),""))</f>
        <v/>
      </c>
      <c r="F136" s="12">
        <f>IF($A136="","",MAX(0,MAX(Tasks!$P$5:$P$204)-$Q136))</f>
        <v/>
      </c>
      <c r="G136" s="13">
        <f>IF($A136="","",ROW()-4)</f>
        <v/>
      </c>
      <c r="H136" s="14">
        <f>IF($A136="","",IF(OR($B136="",$B136="—"),"—",IFERROR(INDEX($A$5:$A$204,$B136),"?? no task with that number")))</f>
        <v/>
      </c>
      <c r="I136" s="8" t="n"/>
      <c r="J136" s="15" t="n"/>
      <c r="K136" s="16">
        <f>IF($A136="","",IF($F136=0,"CRITICAL",""))</f>
        <v/>
      </c>
      <c r="L136" s="14">
        <f>IF($A136="","",IF($J136&gt;=1,"Complete",IF(AND($E136&lt;&gt;"",$E136&lt;TODAY()),"Overdue",IF(AND($C136&lt;&gt;"",$C136&lt;=TODAY()),"In progress","Not started"))))</f>
        <v/>
      </c>
      <c r="M136" s="14">
        <f>IF($A136="","",IF(AND($B136&lt;&gt;"",$B136&lt;&gt;"—",OR(NOT(ISNUMBER($B136)),$B136&gt;=$G136)),"Predecessor must be the number of a task listed ABOVE this row",IF($D136="","Enter a duration in working days",IF($C136="","Past the end of the Calendar tab — extend it",""))))</f>
        <v/>
      </c>
      <c r="N136" s="8" t="n"/>
      <c r="O136" s="17">
        <f>IF($A136="",0,IF(OR($B136="",$B136="—"),1,IFERROR(INDEX($P$5:P135,$B136)+1,1)))</f>
        <v/>
      </c>
      <c r="P136" s="17">
        <f>IF($A136="",0,$O136+MAX($D136,1)-1)</f>
        <v/>
      </c>
      <c r="Q136" s="17">
        <f>IF($A136="",0,MAX($P136,SUMPRODUCT(MAX(($B137:$B$204=$G136)*$Q137:$Q$204))))</f>
        <v/>
      </c>
      <c r="R136" s="17">
        <f>IF($A136="","",IF($F136=0,COUNTIFS($A$5:$A136,"&lt;&gt;",$F$5:$F136,0),""))</f>
        <v/>
      </c>
    </row>
    <row r="137">
      <c r="A137" s="8" t="n"/>
      <c r="B137" s="8" t="n"/>
      <c r="C137" s="9">
        <f>IF($A137="","",IFERROR(INDEX(Calendar!$A$5:$A$734,MATCH($O137,Calendar!$D$5:$D$734,0)),""))</f>
        <v/>
      </c>
      <c r="D137" s="10" t="n"/>
      <c r="E137" s="11">
        <f>IF($A137="","",IFERROR(INDEX(Calendar!$A$5:$A$734,MATCH($P137,Calendar!$D$5:$D$734,0)),""))</f>
        <v/>
      </c>
      <c r="F137" s="12">
        <f>IF($A137="","",MAX(0,MAX(Tasks!$P$5:$P$204)-$Q137))</f>
        <v/>
      </c>
      <c r="G137" s="13">
        <f>IF($A137="","",ROW()-4)</f>
        <v/>
      </c>
      <c r="H137" s="14">
        <f>IF($A137="","",IF(OR($B137="",$B137="—"),"—",IFERROR(INDEX($A$5:$A$204,$B137),"?? no task with that number")))</f>
        <v/>
      </c>
      <c r="I137" s="8" t="n"/>
      <c r="J137" s="15" t="n"/>
      <c r="K137" s="16">
        <f>IF($A137="","",IF($F137=0,"CRITICAL",""))</f>
        <v/>
      </c>
      <c r="L137" s="14">
        <f>IF($A137="","",IF($J137&gt;=1,"Complete",IF(AND($E137&lt;&gt;"",$E137&lt;TODAY()),"Overdue",IF(AND($C137&lt;&gt;"",$C137&lt;=TODAY()),"In progress","Not started"))))</f>
        <v/>
      </c>
      <c r="M137" s="14">
        <f>IF($A137="","",IF(AND($B137&lt;&gt;"",$B137&lt;&gt;"—",OR(NOT(ISNUMBER($B137)),$B137&gt;=$G137)),"Predecessor must be the number of a task listed ABOVE this row",IF($D137="","Enter a duration in working days",IF($C137="","Past the end of the Calendar tab — extend it",""))))</f>
        <v/>
      </c>
      <c r="N137" s="8" t="n"/>
      <c r="O137" s="17">
        <f>IF($A137="",0,IF(OR($B137="",$B137="—"),1,IFERROR(INDEX($P$5:P136,$B137)+1,1)))</f>
        <v/>
      </c>
      <c r="P137" s="17">
        <f>IF($A137="",0,$O137+MAX($D137,1)-1)</f>
        <v/>
      </c>
      <c r="Q137" s="17">
        <f>IF($A137="",0,MAX($P137,SUMPRODUCT(MAX(($B138:$B$204=$G137)*$Q138:$Q$204))))</f>
        <v/>
      </c>
      <c r="R137" s="17">
        <f>IF($A137="","",IF($F137=0,COUNTIFS($A$5:$A137,"&lt;&gt;",$F$5:$F137,0),""))</f>
        <v/>
      </c>
    </row>
    <row r="138">
      <c r="A138" s="8" t="n"/>
      <c r="B138" s="8" t="n"/>
      <c r="C138" s="9">
        <f>IF($A138="","",IFERROR(INDEX(Calendar!$A$5:$A$734,MATCH($O138,Calendar!$D$5:$D$734,0)),""))</f>
        <v/>
      </c>
      <c r="D138" s="10" t="n"/>
      <c r="E138" s="11">
        <f>IF($A138="","",IFERROR(INDEX(Calendar!$A$5:$A$734,MATCH($P138,Calendar!$D$5:$D$734,0)),""))</f>
        <v/>
      </c>
      <c r="F138" s="12">
        <f>IF($A138="","",MAX(0,MAX(Tasks!$P$5:$P$204)-$Q138))</f>
        <v/>
      </c>
      <c r="G138" s="13">
        <f>IF($A138="","",ROW()-4)</f>
        <v/>
      </c>
      <c r="H138" s="14">
        <f>IF($A138="","",IF(OR($B138="",$B138="—"),"—",IFERROR(INDEX($A$5:$A$204,$B138),"?? no task with that number")))</f>
        <v/>
      </c>
      <c r="I138" s="8" t="n"/>
      <c r="J138" s="15" t="n"/>
      <c r="K138" s="16">
        <f>IF($A138="","",IF($F138=0,"CRITICAL",""))</f>
        <v/>
      </c>
      <c r="L138" s="14">
        <f>IF($A138="","",IF($J138&gt;=1,"Complete",IF(AND($E138&lt;&gt;"",$E138&lt;TODAY()),"Overdue",IF(AND($C138&lt;&gt;"",$C138&lt;=TODAY()),"In progress","Not started"))))</f>
        <v/>
      </c>
      <c r="M138" s="14">
        <f>IF($A138="","",IF(AND($B138&lt;&gt;"",$B138&lt;&gt;"—",OR(NOT(ISNUMBER($B138)),$B138&gt;=$G138)),"Predecessor must be the number of a task listed ABOVE this row",IF($D138="","Enter a duration in working days",IF($C138="","Past the end of the Calendar tab — extend it",""))))</f>
        <v/>
      </c>
      <c r="N138" s="8" t="n"/>
      <c r="O138" s="17">
        <f>IF($A138="",0,IF(OR($B138="",$B138="—"),1,IFERROR(INDEX($P$5:P137,$B138)+1,1)))</f>
        <v/>
      </c>
      <c r="P138" s="17">
        <f>IF($A138="",0,$O138+MAX($D138,1)-1)</f>
        <v/>
      </c>
      <c r="Q138" s="17">
        <f>IF($A138="",0,MAX($P138,SUMPRODUCT(MAX(($B139:$B$204=$G138)*$Q139:$Q$204))))</f>
        <v/>
      </c>
      <c r="R138" s="17">
        <f>IF($A138="","",IF($F138=0,COUNTIFS($A$5:$A138,"&lt;&gt;",$F$5:$F138,0),""))</f>
        <v/>
      </c>
    </row>
    <row r="139">
      <c r="A139" s="8" t="n"/>
      <c r="B139" s="8" t="n"/>
      <c r="C139" s="9">
        <f>IF($A139="","",IFERROR(INDEX(Calendar!$A$5:$A$734,MATCH($O139,Calendar!$D$5:$D$734,0)),""))</f>
        <v/>
      </c>
      <c r="D139" s="10" t="n"/>
      <c r="E139" s="11">
        <f>IF($A139="","",IFERROR(INDEX(Calendar!$A$5:$A$734,MATCH($P139,Calendar!$D$5:$D$734,0)),""))</f>
        <v/>
      </c>
      <c r="F139" s="12">
        <f>IF($A139="","",MAX(0,MAX(Tasks!$P$5:$P$204)-$Q139))</f>
        <v/>
      </c>
      <c r="G139" s="13">
        <f>IF($A139="","",ROW()-4)</f>
        <v/>
      </c>
      <c r="H139" s="14">
        <f>IF($A139="","",IF(OR($B139="",$B139="—"),"—",IFERROR(INDEX($A$5:$A$204,$B139),"?? no task with that number")))</f>
        <v/>
      </c>
      <c r="I139" s="8" t="n"/>
      <c r="J139" s="15" t="n"/>
      <c r="K139" s="16">
        <f>IF($A139="","",IF($F139=0,"CRITICAL",""))</f>
        <v/>
      </c>
      <c r="L139" s="14">
        <f>IF($A139="","",IF($J139&gt;=1,"Complete",IF(AND($E139&lt;&gt;"",$E139&lt;TODAY()),"Overdue",IF(AND($C139&lt;&gt;"",$C139&lt;=TODAY()),"In progress","Not started"))))</f>
        <v/>
      </c>
      <c r="M139" s="14">
        <f>IF($A139="","",IF(AND($B139&lt;&gt;"",$B139&lt;&gt;"—",OR(NOT(ISNUMBER($B139)),$B139&gt;=$G139)),"Predecessor must be the number of a task listed ABOVE this row",IF($D139="","Enter a duration in working days",IF($C139="","Past the end of the Calendar tab — extend it",""))))</f>
        <v/>
      </c>
      <c r="N139" s="8" t="n"/>
      <c r="O139" s="17">
        <f>IF($A139="",0,IF(OR($B139="",$B139="—"),1,IFERROR(INDEX($P$5:P138,$B139)+1,1)))</f>
        <v/>
      </c>
      <c r="P139" s="17">
        <f>IF($A139="",0,$O139+MAX($D139,1)-1)</f>
        <v/>
      </c>
      <c r="Q139" s="17">
        <f>IF($A139="",0,MAX($P139,SUMPRODUCT(MAX(($B140:$B$204=$G139)*$Q140:$Q$204))))</f>
        <v/>
      </c>
      <c r="R139" s="17">
        <f>IF($A139="","",IF($F139=0,COUNTIFS($A$5:$A139,"&lt;&gt;",$F$5:$F139,0),""))</f>
        <v/>
      </c>
    </row>
    <row r="140">
      <c r="A140" s="8" t="n"/>
      <c r="B140" s="8" t="n"/>
      <c r="C140" s="9">
        <f>IF($A140="","",IFERROR(INDEX(Calendar!$A$5:$A$734,MATCH($O140,Calendar!$D$5:$D$734,0)),""))</f>
        <v/>
      </c>
      <c r="D140" s="10" t="n"/>
      <c r="E140" s="11">
        <f>IF($A140="","",IFERROR(INDEX(Calendar!$A$5:$A$734,MATCH($P140,Calendar!$D$5:$D$734,0)),""))</f>
        <v/>
      </c>
      <c r="F140" s="12">
        <f>IF($A140="","",MAX(0,MAX(Tasks!$P$5:$P$204)-$Q140))</f>
        <v/>
      </c>
      <c r="G140" s="13">
        <f>IF($A140="","",ROW()-4)</f>
        <v/>
      </c>
      <c r="H140" s="14">
        <f>IF($A140="","",IF(OR($B140="",$B140="—"),"—",IFERROR(INDEX($A$5:$A$204,$B140),"?? no task with that number")))</f>
        <v/>
      </c>
      <c r="I140" s="8" t="n"/>
      <c r="J140" s="15" t="n"/>
      <c r="K140" s="16">
        <f>IF($A140="","",IF($F140=0,"CRITICAL",""))</f>
        <v/>
      </c>
      <c r="L140" s="14">
        <f>IF($A140="","",IF($J140&gt;=1,"Complete",IF(AND($E140&lt;&gt;"",$E140&lt;TODAY()),"Overdue",IF(AND($C140&lt;&gt;"",$C140&lt;=TODAY()),"In progress","Not started"))))</f>
        <v/>
      </c>
      <c r="M140" s="14">
        <f>IF($A140="","",IF(AND($B140&lt;&gt;"",$B140&lt;&gt;"—",OR(NOT(ISNUMBER($B140)),$B140&gt;=$G140)),"Predecessor must be the number of a task listed ABOVE this row",IF($D140="","Enter a duration in working days",IF($C140="","Past the end of the Calendar tab — extend it",""))))</f>
        <v/>
      </c>
      <c r="N140" s="8" t="n"/>
      <c r="O140" s="17">
        <f>IF($A140="",0,IF(OR($B140="",$B140="—"),1,IFERROR(INDEX($P$5:P139,$B140)+1,1)))</f>
        <v/>
      </c>
      <c r="P140" s="17">
        <f>IF($A140="",0,$O140+MAX($D140,1)-1)</f>
        <v/>
      </c>
      <c r="Q140" s="17">
        <f>IF($A140="",0,MAX($P140,SUMPRODUCT(MAX(($B141:$B$204=$G140)*$Q141:$Q$204))))</f>
        <v/>
      </c>
      <c r="R140" s="17">
        <f>IF($A140="","",IF($F140=0,COUNTIFS($A$5:$A140,"&lt;&gt;",$F$5:$F140,0),""))</f>
        <v/>
      </c>
    </row>
    <row r="141">
      <c r="A141" s="8" t="n"/>
      <c r="B141" s="8" t="n"/>
      <c r="C141" s="9">
        <f>IF($A141="","",IFERROR(INDEX(Calendar!$A$5:$A$734,MATCH($O141,Calendar!$D$5:$D$734,0)),""))</f>
        <v/>
      </c>
      <c r="D141" s="10" t="n"/>
      <c r="E141" s="11">
        <f>IF($A141="","",IFERROR(INDEX(Calendar!$A$5:$A$734,MATCH($P141,Calendar!$D$5:$D$734,0)),""))</f>
        <v/>
      </c>
      <c r="F141" s="12">
        <f>IF($A141="","",MAX(0,MAX(Tasks!$P$5:$P$204)-$Q141))</f>
        <v/>
      </c>
      <c r="G141" s="13">
        <f>IF($A141="","",ROW()-4)</f>
        <v/>
      </c>
      <c r="H141" s="14">
        <f>IF($A141="","",IF(OR($B141="",$B141="—"),"—",IFERROR(INDEX($A$5:$A$204,$B141),"?? no task with that number")))</f>
        <v/>
      </c>
      <c r="I141" s="8" t="n"/>
      <c r="J141" s="15" t="n"/>
      <c r="K141" s="16">
        <f>IF($A141="","",IF($F141=0,"CRITICAL",""))</f>
        <v/>
      </c>
      <c r="L141" s="14">
        <f>IF($A141="","",IF($J141&gt;=1,"Complete",IF(AND($E141&lt;&gt;"",$E141&lt;TODAY()),"Overdue",IF(AND($C141&lt;&gt;"",$C141&lt;=TODAY()),"In progress","Not started"))))</f>
        <v/>
      </c>
      <c r="M141" s="14">
        <f>IF($A141="","",IF(AND($B141&lt;&gt;"",$B141&lt;&gt;"—",OR(NOT(ISNUMBER($B141)),$B141&gt;=$G141)),"Predecessor must be the number of a task listed ABOVE this row",IF($D141="","Enter a duration in working days",IF($C141="","Past the end of the Calendar tab — extend it",""))))</f>
        <v/>
      </c>
      <c r="N141" s="8" t="n"/>
      <c r="O141" s="17">
        <f>IF($A141="",0,IF(OR($B141="",$B141="—"),1,IFERROR(INDEX($P$5:P140,$B141)+1,1)))</f>
        <v/>
      </c>
      <c r="P141" s="17">
        <f>IF($A141="",0,$O141+MAX($D141,1)-1)</f>
        <v/>
      </c>
      <c r="Q141" s="17">
        <f>IF($A141="",0,MAX($P141,SUMPRODUCT(MAX(($B142:$B$204=$G141)*$Q142:$Q$204))))</f>
        <v/>
      </c>
      <c r="R141" s="17">
        <f>IF($A141="","",IF($F141=0,COUNTIFS($A$5:$A141,"&lt;&gt;",$F$5:$F141,0),""))</f>
        <v/>
      </c>
    </row>
    <row r="142">
      <c r="A142" s="8" t="n"/>
      <c r="B142" s="8" t="n"/>
      <c r="C142" s="9">
        <f>IF($A142="","",IFERROR(INDEX(Calendar!$A$5:$A$734,MATCH($O142,Calendar!$D$5:$D$734,0)),""))</f>
        <v/>
      </c>
      <c r="D142" s="10" t="n"/>
      <c r="E142" s="11">
        <f>IF($A142="","",IFERROR(INDEX(Calendar!$A$5:$A$734,MATCH($P142,Calendar!$D$5:$D$734,0)),""))</f>
        <v/>
      </c>
      <c r="F142" s="12">
        <f>IF($A142="","",MAX(0,MAX(Tasks!$P$5:$P$204)-$Q142))</f>
        <v/>
      </c>
      <c r="G142" s="13">
        <f>IF($A142="","",ROW()-4)</f>
        <v/>
      </c>
      <c r="H142" s="14">
        <f>IF($A142="","",IF(OR($B142="",$B142="—"),"—",IFERROR(INDEX($A$5:$A$204,$B142),"?? no task with that number")))</f>
        <v/>
      </c>
      <c r="I142" s="8" t="n"/>
      <c r="J142" s="15" t="n"/>
      <c r="K142" s="16">
        <f>IF($A142="","",IF($F142=0,"CRITICAL",""))</f>
        <v/>
      </c>
      <c r="L142" s="14">
        <f>IF($A142="","",IF($J142&gt;=1,"Complete",IF(AND($E142&lt;&gt;"",$E142&lt;TODAY()),"Overdue",IF(AND($C142&lt;&gt;"",$C142&lt;=TODAY()),"In progress","Not started"))))</f>
        <v/>
      </c>
      <c r="M142" s="14">
        <f>IF($A142="","",IF(AND($B142&lt;&gt;"",$B142&lt;&gt;"—",OR(NOT(ISNUMBER($B142)),$B142&gt;=$G142)),"Predecessor must be the number of a task listed ABOVE this row",IF($D142="","Enter a duration in working days",IF($C142="","Past the end of the Calendar tab — extend it",""))))</f>
        <v/>
      </c>
      <c r="N142" s="8" t="n"/>
      <c r="O142" s="17">
        <f>IF($A142="",0,IF(OR($B142="",$B142="—"),1,IFERROR(INDEX($P$5:P141,$B142)+1,1)))</f>
        <v/>
      </c>
      <c r="P142" s="17">
        <f>IF($A142="",0,$O142+MAX($D142,1)-1)</f>
        <v/>
      </c>
      <c r="Q142" s="17">
        <f>IF($A142="",0,MAX($P142,SUMPRODUCT(MAX(($B143:$B$204=$G142)*$Q143:$Q$204))))</f>
        <v/>
      </c>
      <c r="R142" s="17">
        <f>IF($A142="","",IF($F142=0,COUNTIFS($A$5:$A142,"&lt;&gt;",$F$5:$F142,0),""))</f>
        <v/>
      </c>
    </row>
    <row r="143">
      <c r="A143" s="8" t="n"/>
      <c r="B143" s="8" t="n"/>
      <c r="C143" s="9">
        <f>IF($A143="","",IFERROR(INDEX(Calendar!$A$5:$A$734,MATCH($O143,Calendar!$D$5:$D$734,0)),""))</f>
        <v/>
      </c>
      <c r="D143" s="10" t="n"/>
      <c r="E143" s="11">
        <f>IF($A143="","",IFERROR(INDEX(Calendar!$A$5:$A$734,MATCH($P143,Calendar!$D$5:$D$734,0)),""))</f>
        <v/>
      </c>
      <c r="F143" s="12">
        <f>IF($A143="","",MAX(0,MAX(Tasks!$P$5:$P$204)-$Q143))</f>
        <v/>
      </c>
      <c r="G143" s="13">
        <f>IF($A143="","",ROW()-4)</f>
        <v/>
      </c>
      <c r="H143" s="14">
        <f>IF($A143="","",IF(OR($B143="",$B143="—"),"—",IFERROR(INDEX($A$5:$A$204,$B143),"?? no task with that number")))</f>
        <v/>
      </c>
      <c r="I143" s="8" t="n"/>
      <c r="J143" s="15" t="n"/>
      <c r="K143" s="16">
        <f>IF($A143="","",IF($F143=0,"CRITICAL",""))</f>
        <v/>
      </c>
      <c r="L143" s="14">
        <f>IF($A143="","",IF($J143&gt;=1,"Complete",IF(AND($E143&lt;&gt;"",$E143&lt;TODAY()),"Overdue",IF(AND($C143&lt;&gt;"",$C143&lt;=TODAY()),"In progress","Not started"))))</f>
        <v/>
      </c>
      <c r="M143" s="14">
        <f>IF($A143="","",IF(AND($B143&lt;&gt;"",$B143&lt;&gt;"—",OR(NOT(ISNUMBER($B143)),$B143&gt;=$G143)),"Predecessor must be the number of a task listed ABOVE this row",IF($D143="","Enter a duration in working days",IF($C143="","Past the end of the Calendar tab — extend it",""))))</f>
        <v/>
      </c>
      <c r="N143" s="8" t="n"/>
      <c r="O143" s="17">
        <f>IF($A143="",0,IF(OR($B143="",$B143="—"),1,IFERROR(INDEX($P$5:P142,$B143)+1,1)))</f>
        <v/>
      </c>
      <c r="P143" s="17">
        <f>IF($A143="",0,$O143+MAX($D143,1)-1)</f>
        <v/>
      </c>
      <c r="Q143" s="17">
        <f>IF($A143="",0,MAX($P143,SUMPRODUCT(MAX(($B144:$B$204=$G143)*$Q144:$Q$204))))</f>
        <v/>
      </c>
      <c r="R143" s="17">
        <f>IF($A143="","",IF($F143=0,COUNTIFS($A$5:$A143,"&lt;&gt;",$F$5:$F143,0),""))</f>
        <v/>
      </c>
    </row>
    <row r="144">
      <c r="A144" s="8" t="n"/>
      <c r="B144" s="8" t="n"/>
      <c r="C144" s="9">
        <f>IF($A144="","",IFERROR(INDEX(Calendar!$A$5:$A$734,MATCH($O144,Calendar!$D$5:$D$734,0)),""))</f>
        <v/>
      </c>
      <c r="D144" s="10" t="n"/>
      <c r="E144" s="11">
        <f>IF($A144="","",IFERROR(INDEX(Calendar!$A$5:$A$734,MATCH($P144,Calendar!$D$5:$D$734,0)),""))</f>
        <v/>
      </c>
      <c r="F144" s="12">
        <f>IF($A144="","",MAX(0,MAX(Tasks!$P$5:$P$204)-$Q144))</f>
        <v/>
      </c>
      <c r="G144" s="13">
        <f>IF($A144="","",ROW()-4)</f>
        <v/>
      </c>
      <c r="H144" s="14">
        <f>IF($A144="","",IF(OR($B144="",$B144="—"),"—",IFERROR(INDEX($A$5:$A$204,$B144),"?? no task with that number")))</f>
        <v/>
      </c>
      <c r="I144" s="8" t="n"/>
      <c r="J144" s="15" t="n"/>
      <c r="K144" s="16">
        <f>IF($A144="","",IF($F144=0,"CRITICAL",""))</f>
        <v/>
      </c>
      <c r="L144" s="14">
        <f>IF($A144="","",IF($J144&gt;=1,"Complete",IF(AND($E144&lt;&gt;"",$E144&lt;TODAY()),"Overdue",IF(AND($C144&lt;&gt;"",$C144&lt;=TODAY()),"In progress","Not started"))))</f>
        <v/>
      </c>
      <c r="M144" s="14">
        <f>IF($A144="","",IF(AND($B144&lt;&gt;"",$B144&lt;&gt;"—",OR(NOT(ISNUMBER($B144)),$B144&gt;=$G144)),"Predecessor must be the number of a task listed ABOVE this row",IF($D144="","Enter a duration in working days",IF($C144="","Past the end of the Calendar tab — extend it",""))))</f>
        <v/>
      </c>
      <c r="N144" s="8" t="n"/>
      <c r="O144" s="17">
        <f>IF($A144="",0,IF(OR($B144="",$B144="—"),1,IFERROR(INDEX($P$5:P143,$B144)+1,1)))</f>
        <v/>
      </c>
      <c r="P144" s="17">
        <f>IF($A144="",0,$O144+MAX($D144,1)-1)</f>
        <v/>
      </c>
      <c r="Q144" s="17">
        <f>IF($A144="",0,MAX($P144,SUMPRODUCT(MAX(($B145:$B$204=$G144)*$Q145:$Q$204))))</f>
        <v/>
      </c>
      <c r="R144" s="17">
        <f>IF($A144="","",IF($F144=0,COUNTIFS($A$5:$A144,"&lt;&gt;",$F$5:$F144,0),""))</f>
        <v/>
      </c>
    </row>
    <row r="145">
      <c r="A145" s="8" t="n"/>
      <c r="B145" s="8" t="n"/>
      <c r="C145" s="9">
        <f>IF($A145="","",IFERROR(INDEX(Calendar!$A$5:$A$734,MATCH($O145,Calendar!$D$5:$D$734,0)),""))</f>
        <v/>
      </c>
      <c r="D145" s="10" t="n"/>
      <c r="E145" s="11">
        <f>IF($A145="","",IFERROR(INDEX(Calendar!$A$5:$A$734,MATCH($P145,Calendar!$D$5:$D$734,0)),""))</f>
        <v/>
      </c>
      <c r="F145" s="12">
        <f>IF($A145="","",MAX(0,MAX(Tasks!$P$5:$P$204)-$Q145))</f>
        <v/>
      </c>
      <c r="G145" s="13">
        <f>IF($A145="","",ROW()-4)</f>
        <v/>
      </c>
      <c r="H145" s="14">
        <f>IF($A145="","",IF(OR($B145="",$B145="—"),"—",IFERROR(INDEX($A$5:$A$204,$B145),"?? no task with that number")))</f>
        <v/>
      </c>
      <c r="I145" s="8" t="n"/>
      <c r="J145" s="15" t="n"/>
      <c r="K145" s="16">
        <f>IF($A145="","",IF($F145=0,"CRITICAL",""))</f>
        <v/>
      </c>
      <c r="L145" s="14">
        <f>IF($A145="","",IF($J145&gt;=1,"Complete",IF(AND($E145&lt;&gt;"",$E145&lt;TODAY()),"Overdue",IF(AND($C145&lt;&gt;"",$C145&lt;=TODAY()),"In progress","Not started"))))</f>
        <v/>
      </c>
      <c r="M145" s="14">
        <f>IF($A145="","",IF(AND($B145&lt;&gt;"",$B145&lt;&gt;"—",OR(NOT(ISNUMBER($B145)),$B145&gt;=$G145)),"Predecessor must be the number of a task listed ABOVE this row",IF($D145="","Enter a duration in working days",IF($C145="","Past the end of the Calendar tab — extend it",""))))</f>
        <v/>
      </c>
      <c r="N145" s="8" t="n"/>
      <c r="O145" s="17">
        <f>IF($A145="",0,IF(OR($B145="",$B145="—"),1,IFERROR(INDEX($P$5:P144,$B145)+1,1)))</f>
        <v/>
      </c>
      <c r="P145" s="17">
        <f>IF($A145="",0,$O145+MAX($D145,1)-1)</f>
        <v/>
      </c>
      <c r="Q145" s="17">
        <f>IF($A145="",0,MAX($P145,SUMPRODUCT(MAX(($B146:$B$204=$G145)*$Q146:$Q$204))))</f>
        <v/>
      </c>
      <c r="R145" s="17">
        <f>IF($A145="","",IF($F145=0,COUNTIFS($A$5:$A145,"&lt;&gt;",$F$5:$F145,0),""))</f>
        <v/>
      </c>
    </row>
    <row r="146">
      <c r="A146" s="8" t="n"/>
      <c r="B146" s="8" t="n"/>
      <c r="C146" s="9">
        <f>IF($A146="","",IFERROR(INDEX(Calendar!$A$5:$A$734,MATCH($O146,Calendar!$D$5:$D$734,0)),""))</f>
        <v/>
      </c>
      <c r="D146" s="10" t="n"/>
      <c r="E146" s="11">
        <f>IF($A146="","",IFERROR(INDEX(Calendar!$A$5:$A$734,MATCH($P146,Calendar!$D$5:$D$734,0)),""))</f>
        <v/>
      </c>
      <c r="F146" s="12">
        <f>IF($A146="","",MAX(0,MAX(Tasks!$P$5:$P$204)-$Q146))</f>
        <v/>
      </c>
      <c r="G146" s="13">
        <f>IF($A146="","",ROW()-4)</f>
        <v/>
      </c>
      <c r="H146" s="14">
        <f>IF($A146="","",IF(OR($B146="",$B146="—"),"—",IFERROR(INDEX($A$5:$A$204,$B146),"?? no task with that number")))</f>
        <v/>
      </c>
      <c r="I146" s="8" t="n"/>
      <c r="J146" s="15" t="n"/>
      <c r="K146" s="16">
        <f>IF($A146="","",IF($F146=0,"CRITICAL",""))</f>
        <v/>
      </c>
      <c r="L146" s="14">
        <f>IF($A146="","",IF($J146&gt;=1,"Complete",IF(AND($E146&lt;&gt;"",$E146&lt;TODAY()),"Overdue",IF(AND($C146&lt;&gt;"",$C146&lt;=TODAY()),"In progress","Not started"))))</f>
        <v/>
      </c>
      <c r="M146" s="14">
        <f>IF($A146="","",IF(AND($B146&lt;&gt;"",$B146&lt;&gt;"—",OR(NOT(ISNUMBER($B146)),$B146&gt;=$G146)),"Predecessor must be the number of a task listed ABOVE this row",IF($D146="","Enter a duration in working days",IF($C146="","Past the end of the Calendar tab — extend it",""))))</f>
        <v/>
      </c>
      <c r="N146" s="8" t="n"/>
      <c r="O146" s="17">
        <f>IF($A146="",0,IF(OR($B146="",$B146="—"),1,IFERROR(INDEX($P$5:P145,$B146)+1,1)))</f>
        <v/>
      </c>
      <c r="P146" s="17">
        <f>IF($A146="",0,$O146+MAX($D146,1)-1)</f>
        <v/>
      </c>
      <c r="Q146" s="17">
        <f>IF($A146="",0,MAX($P146,SUMPRODUCT(MAX(($B147:$B$204=$G146)*$Q147:$Q$204))))</f>
        <v/>
      </c>
      <c r="R146" s="17">
        <f>IF($A146="","",IF($F146=0,COUNTIFS($A$5:$A146,"&lt;&gt;",$F$5:$F146,0),""))</f>
        <v/>
      </c>
    </row>
    <row r="147">
      <c r="A147" s="8" t="n"/>
      <c r="B147" s="8" t="n"/>
      <c r="C147" s="9">
        <f>IF($A147="","",IFERROR(INDEX(Calendar!$A$5:$A$734,MATCH($O147,Calendar!$D$5:$D$734,0)),""))</f>
        <v/>
      </c>
      <c r="D147" s="10" t="n"/>
      <c r="E147" s="11">
        <f>IF($A147="","",IFERROR(INDEX(Calendar!$A$5:$A$734,MATCH($P147,Calendar!$D$5:$D$734,0)),""))</f>
        <v/>
      </c>
      <c r="F147" s="12">
        <f>IF($A147="","",MAX(0,MAX(Tasks!$P$5:$P$204)-$Q147))</f>
        <v/>
      </c>
      <c r="G147" s="13">
        <f>IF($A147="","",ROW()-4)</f>
        <v/>
      </c>
      <c r="H147" s="14">
        <f>IF($A147="","",IF(OR($B147="",$B147="—"),"—",IFERROR(INDEX($A$5:$A$204,$B147),"?? no task with that number")))</f>
        <v/>
      </c>
      <c r="I147" s="8" t="n"/>
      <c r="J147" s="15" t="n"/>
      <c r="K147" s="16">
        <f>IF($A147="","",IF($F147=0,"CRITICAL",""))</f>
        <v/>
      </c>
      <c r="L147" s="14">
        <f>IF($A147="","",IF($J147&gt;=1,"Complete",IF(AND($E147&lt;&gt;"",$E147&lt;TODAY()),"Overdue",IF(AND($C147&lt;&gt;"",$C147&lt;=TODAY()),"In progress","Not started"))))</f>
        <v/>
      </c>
      <c r="M147" s="14">
        <f>IF($A147="","",IF(AND($B147&lt;&gt;"",$B147&lt;&gt;"—",OR(NOT(ISNUMBER($B147)),$B147&gt;=$G147)),"Predecessor must be the number of a task listed ABOVE this row",IF($D147="","Enter a duration in working days",IF($C147="","Past the end of the Calendar tab — extend it",""))))</f>
        <v/>
      </c>
      <c r="N147" s="8" t="n"/>
      <c r="O147" s="17">
        <f>IF($A147="",0,IF(OR($B147="",$B147="—"),1,IFERROR(INDEX($P$5:P146,$B147)+1,1)))</f>
        <v/>
      </c>
      <c r="P147" s="17">
        <f>IF($A147="",0,$O147+MAX($D147,1)-1)</f>
        <v/>
      </c>
      <c r="Q147" s="17">
        <f>IF($A147="",0,MAX($P147,SUMPRODUCT(MAX(($B148:$B$204=$G147)*$Q148:$Q$204))))</f>
        <v/>
      </c>
      <c r="R147" s="17">
        <f>IF($A147="","",IF($F147=0,COUNTIFS($A$5:$A147,"&lt;&gt;",$F$5:$F147,0),""))</f>
        <v/>
      </c>
    </row>
    <row r="148">
      <c r="A148" s="8" t="n"/>
      <c r="B148" s="8" t="n"/>
      <c r="C148" s="9">
        <f>IF($A148="","",IFERROR(INDEX(Calendar!$A$5:$A$734,MATCH($O148,Calendar!$D$5:$D$734,0)),""))</f>
        <v/>
      </c>
      <c r="D148" s="10" t="n"/>
      <c r="E148" s="11">
        <f>IF($A148="","",IFERROR(INDEX(Calendar!$A$5:$A$734,MATCH($P148,Calendar!$D$5:$D$734,0)),""))</f>
        <v/>
      </c>
      <c r="F148" s="12">
        <f>IF($A148="","",MAX(0,MAX(Tasks!$P$5:$P$204)-$Q148))</f>
        <v/>
      </c>
      <c r="G148" s="13">
        <f>IF($A148="","",ROW()-4)</f>
        <v/>
      </c>
      <c r="H148" s="14">
        <f>IF($A148="","",IF(OR($B148="",$B148="—"),"—",IFERROR(INDEX($A$5:$A$204,$B148),"?? no task with that number")))</f>
        <v/>
      </c>
      <c r="I148" s="8" t="n"/>
      <c r="J148" s="15" t="n"/>
      <c r="K148" s="16">
        <f>IF($A148="","",IF($F148=0,"CRITICAL",""))</f>
        <v/>
      </c>
      <c r="L148" s="14">
        <f>IF($A148="","",IF($J148&gt;=1,"Complete",IF(AND($E148&lt;&gt;"",$E148&lt;TODAY()),"Overdue",IF(AND($C148&lt;&gt;"",$C148&lt;=TODAY()),"In progress","Not started"))))</f>
        <v/>
      </c>
      <c r="M148" s="14">
        <f>IF($A148="","",IF(AND($B148&lt;&gt;"",$B148&lt;&gt;"—",OR(NOT(ISNUMBER($B148)),$B148&gt;=$G148)),"Predecessor must be the number of a task listed ABOVE this row",IF($D148="","Enter a duration in working days",IF($C148="","Past the end of the Calendar tab — extend it",""))))</f>
        <v/>
      </c>
      <c r="N148" s="8" t="n"/>
      <c r="O148" s="17">
        <f>IF($A148="",0,IF(OR($B148="",$B148="—"),1,IFERROR(INDEX($P$5:P147,$B148)+1,1)))</f>
        <v/>
      </c>
      <c r="P148" s="17">
        <f>IF($A148="",0,$O148+MAX($D148,1)-1)</f>
        <v/>
      </c>
      <c r="Q148" s="17">
        <f>IF($A148="",0,MAX($P148,SUMPRODUCT(MAX(($B149:$B$204=$G148)*$Q149:$Q$204))))</f>
        <v/>
      </c>
      <c r="R148" s="17">
        <f>IF($A148="","",IF($F148=0,COUNTIFS($A$5:$A148,"&lt;&gt;",$F$5:$F148,0),""))</f>
        <v/>
      </c>
    </row>
    <row r="149">
      <c r="A149" s="8" t="n"/>
      <c r="B149" s="8" t="n"/>
      <c r="C149" s="9">
        <f>IF($A149="","",IFERROR(INDEX(Calendar!$A$5:$A$734,MATCH($O149,Calendar!$D$5:$D$734,0)),""))</f>
        <v/>
      </c>
      <c r="D149" s="10" t="n"/>
      <c r="E149" s="11">
        <f>IF($A149="","",IFERROR(INDEX(Calendar!$A$5:$A$734,MATCH($P149,Calendar!$D$5:$D$734,0)),""))</f>
        <v/>
      </c>
      <c r="F149" s="12">
        <f>IF($A149="","",MAX(0,MAX(Tasks!$P$5:$P$204)-$Q149))</f>
        <v/>
      </c>
      <c r="G149" s="13">
        <f>IF($A149="","",ROW()-4)</f>
        <v/>
      </c>
      <c r="H149" s="14">
        <f>IF($A149="","",IF(OR($B149="",$B149="—"),"—",IFERROR(INDEX($A$5:$A$204,$B149),"?? no task with that number")))</f>
        <v/>
      </c>
      <c r="I149" s="8" t="n"/>
      <c r="J149" s="15" t="n"/>
      <c r="K149" s="16">
        <f>IF($A149="","",IF($F149=0,"CRITICAL",""))</f>
        <v/>
      </c>
      <c r="L149" s="14">
        <f>IF($A149="","",IF($J149&gt;=1,"Complete",IF(AND($E149&lt;&gt;"",$E149&lt;TODAY()),"Overdue",IF(AND($C149&lt;&gt;"",$C149&lt;=TODAY()),"In progress","Not started"))))</f>
        <v/>
      </c>
      <c r="M149" s="14">
        <f>IF($A149="","",IF(AND($B149&lt;&gt;"",$B149&lt;&gt;"—",OR(NOT(ISNUMBER($B149)),$B149&gt;=$G149)),"Predecessor must be the number of a task listed ABOVE this row",IF($D149="","Enter a duration in working days",IF($C149="","Past the end of the Calendar tab — extend it",""))))</f>
        <v/>
      </c>
      <c r="N149" s="8" t="n"/>
      <c r="O149" s="17">
        <f>IF($A149="",0,IF(OR($B149="",$B149="—"),1,IFERROR(INDEX($P$5:P148,$B149)+1,1)))</f>
        <v/>
      </c>
      <c r="P149" s="17">
        <f>IF($A149="",0,$O149+MAX($D149,1)-1)</f>
        <v/>
      </c>
      <c r="Q149" s="17">
        <f>IF($A149="",0,MAX($P149,SUMPRODUCT(MAX(($B150:$B$204=$G149)*$Q150:$Q$204))))</f>
        <v/>
      </c>
      <c r="R149" s="17">
        <f>IF($A149="","",IF($F149=0,COUNTIFS($A$5:$A149,"&lt;&gt;",$F$5:$F149,0),""))</f>
        <v/>
      </c>
    </row>
    <row r="150">
      <c r="A150" s="8" t="n"/>
      <c r="B150" s="8" t="n"/>
      <c r="C150" s="9">
        <f>IF($A150="","",IFERROR(INDEX(Calendar!$A$5:$A$734,MATCH($O150,Calendar!$D$5:$D$734,0)),""))</f>
        <v/>
      </c>
      <c r="D150" s="10" t="n"/>
      <c r="E150" s="11">
        <f>IF($A150="","",IFERROR(INDEX(Calendar!$A$5:$A$734,MATCH($P150,Calendar!$D$5:$D$734,0)),""))</f>
        <v/>
      </c>
      <c r="F150" s="12">
        <f>IF($A150="","",MAX(0,MAX(Tasks!$P$5:$P$204)-$Q150))</f>
        <v/>
      </c>
      <c r="G150" s="13">
        <f>IF($A150="","",ROW()-4)</f>
        <v/>
      </c>
      <c r="H150" s="14">
        <f>IF($A150="","",IF(OR($B150="",$B150="—"),"—",IFERROR(INDEX($A$5:$A$204,$B150),"?? no task with that number")))</f>
        <v/>
      </c>
      <c r="I150" s="8" t="n"/>
      <c r="J150" s="15" t="n"/>
      <c r="K150" s="16">
        <f>IF($A150="","",IF($F150=0,"CRITICAL",""))</f>
        <v/>
      </c>
      <c r="L150" s="14">
        <f>IF($A150="","",IF($J150&gt;=1,"Complete",IF(AND($E150&lt;&gt;"",$E150&lt;TODAY()),"Overdue",IF(AND($C150&lt;&gt;"",$C150&lt;=TODAY()),"In progress","Not started"))))</f>
        <v/>
      </c>
      <c r="M150" s="14">
        <f>IF($A150="","",IF(AND($B150&lt;&gt;"",$B150&lt;&gt;"—",OR(NOT(ISNUMBER($B150)),$B150&gt;=$G150)),"Predecessor must be the number of a task listed ABOVE this row",IF($D150="","Enter a duration in working days",IF($C150="","Past the end of the Calendar tab — extend it",""))))</f>
        <v/>
      </c>
      <c r="N150" s="8" t="n"/>
      <c r="O150" s="17">
        <f>IF($A150="",0,IF(OR($B150="",$B150="—"),1,IFERROR(INDEX($P$5:P149,$B150)+1,1)))</f>
        <v/>
      </c>
      <c r="P150" s="17">
        <f>IF($A150="",0,$O150+MAX($D150,1)-1)</f>
        <v/>
      </c>
      <c r="Q150" s="17">
        <f>IF($A150="",0,MAX($P150,SUMPRODUCT(MAX(($B151:$B$204=$G150)*$Q151:$Q$204))))</f>
        <v/>
      </c>
      <c r="R150" s="17">
        <f>IF($A150="","",IF($F150=0,COUNTIFS($A$5:$A150,"&lt;&gt;",$F$5:$F150,0),""))</f>
        <v/>
      </c>
    </row>
    <row r="151">
      <c r="A151" s="8" t="n"/>
      <c r="B151" s="8" t="n"/>
      <c r="C151" s="9">
        <f>IF($A151="","",IFERROR(INDEX(Calendar!$A$5:$A$734,MATCH($O151,Calendar!$D$5:$D$734,0)),""))</f>
        <v/>
      </c>
      <c r="D151" s="10" t="n"/>
      <c r="E151" s="11">
        <f>IF($A151="","",IFERROR(INDEX(Calendar!$A$5:$A$734,MATCH($P151,Calendar!$D$5:$D$734,0)),""))</f>
        <v/>
      </c>
      <c r="F151" s="12">
        <f>IF($A151="","",MAX(0,MAX(Tasks!$P$5:$P$204)-$Q151))</f>
        <v/>
      </c>
      <c r="G151" s="13">
        <f>IF($A151="","",ROW()-4)</f>
        <v/>
      </c>
      <c r="H151" s="14">
        <f>IF($A151="","",IF(OR($B151="",$B151="—"),"—",IFERROR(INDEX($A$5:$A$204,$B151),"?? no task with that number")))</f>
        <v/>
      </c>
      <c r="I151" s="8" t="n"/>
      <c r="J151" s="15" t="n"/>
      <c r="K151" s="16">
        <f>IF($A151="","",IF($F151=0,"CRITICAL",""))</f>
        <v/>
      </c>
      <c r="L151" s="14">
        <f>IF($A151="","",IF($J151&gt;=1,"Complete",IF(AND($E151&lt;&gt;"",$E151&lt;TODAY()),"Overdue",IF(AND($C151&lt;&gt;"",$C151&lt;=TODAY()),"In progress","Not started"))))</f>
        <v/>
      </c>
      <c r="M151" s="14">
        <f>IF($A151="","",IF(AND($B151&lt;&gt;"",$B151&lt;&gt;"—",OR(NOT(ISNUMBER($B151)),$B151&gt;=$G151)),"Predecessor must be the number of a task listed ABOVE this row",IF($D151="","Enter a duration in working days",IF($C151="","Past the end of the Calendar tab — extend it",""))))</f>
        <v/>
      </c>
      <c r="N151" s="8" t="n"/>
      <c r="O151" s="17">
        <f>IF($A151="",0,IF(OR($B151="",$B151="—"),1,IFERROR(INDEX($P$5:P150,$B151)+1,1)))</f>
        <v/>
      </c>
      <c r="P151" s="17">
        <f>IF($A151="",0,$O151+MAX($D151,1)-1)</f>
        <v/>
      </c>
      <c r="Q151" s="17">
        <f>IF($A151="",0,MAX($P151,SUMPRODUCT(MAX(($B152:$B$204=$G151)*$Q152:$Q$204))))</f>
        <v/>
      </c>
      <c r="R151" s="17">
        <f>IF($A151="","",IF($F151=0,COUNTIFS($A$5:$A151,"&lt;&gt;",$F$5:$F151,0),""))</f>
        <v/>
      </c>
    </row>
    <row r="152">
      <c r="A152" s="8" t="n"/>
      <c r="B152" s="8" t="n"/>
      <c r="C152" s="9">
        <f>IF($A152="","",IFERROR(INDEX(Calendar!$A$5:$A$734,MATCH($O152,Calendar!$D$5:$D$734,0)),""))</f>
        <v/>
      </c>
      <c r="D152" s="10" t="n"/>
      <c r="E152" s="11">
        <f>IF($A152="","",IFERROR(INDEX(Calendar!$A$5:$A$734,MATCH($P152,Calendar!$D$5:$D$734,0)),""))</f>
        <v/>
      </c>
      <c r="F152" s="12">
        <f>IF($A152="","",MAX(0,MAX(Tasks!$P$5:$P$204)-$Q152))</f>
        <v/>
      </c>
      <c r="G152" s="13">
        <f>IF($A152="","",ROW()-4)</f>
        <v/>
      </c>
      <c r="H152" s="14">
        <f>IF($A152="","",IF(OR($B152="",$B152="—"),"—",IFERROR(INDEX($A$5:$A$204,$B152),"?? no task with that number")))</f>
        <v/>
      </c>
      <c r="I152" s="8" t="n"/>
      <c r="J152" s="15" t="n"/>
      <c r="K152" s="16">
        <f>IF($A152="","",IF($F152=0,"CRITICAL",""))</f>
        <v/>
      </c>
      <c r="L152" s="14">
        <f>IF($A152="","",IF($J152&gt;=1,"Complete",IF(AND($E152&lt;&gt;"",$E152&lt;TODAY()),"Overdue",IF(AND($C152&lt;&gt;"",$C152&lt;=TODAY()),"In progress","Not started"))))</f>
        <v/>
      </c>
      <c r="M152" s="14">
        <f>IF($A152="","",IF(AND($B152&lt;&gt;"",$B152&lt;&gt;"—",OR(NOT(ISNUMBER($B152)),$B152&gt;=$G152)),"Predecessor must be the number of a task listed ABOVE this row",IF($D152="","Enter a duration in working days",IF($C152="","Past the end of the Calendar tab — extend it",""))))</f>
        <v/>
      </c>
      <c r="N152" s="8" t="n"/>
      <c r="O152" s="17">
        <f>IF($A152="",0,IF(OR($B152="",$B152="—"),1,IFERROR(INDEX($P$5:P151,$B152)+1,1)))</f>
        <v/>
      </c>
      <c r="P152" s="17">
        <f>IF($A152="",0,$O152+MAX($D152,1)-1)</f>
        <v/>
      </c>
      <c r="Q152" s="17">
        <f>IF($A152="",0,MAX($P152,SUMPRODUCT(MAX(($B153:$B$204=$G152)*$Q153:$Q$204))))</f>
        <v/>
      </c>
      <c r="R152" s="17">
        <f>IF($A152="","",IF($F152=0,COUNTIFS($A$5:$A152,"&lt;&gt;",$F$5:$F152,0),""))</f>
        <v/>
      </c>
    </row>
    <row r="153">
      <c r="A153" s="8" t="n"/>
      <c r="B153" s="8" t="n"/>
      <c r="C153" s="9">
        <f>IF($A153="","",IFERROR(INDEX(Calendar!$A$5:$A$734,MATCH($O153,Calendar!$D$5:$D$734,0)),""))</f>
        <v/>
      </c>
      <c r="D153" s="10" t="n"/>
      <c r="E153" s="11">
        <f>IF($A153="","",IFERROR(INDEX(Calendar!$A$5:$A$734,MATCH($P153,Calendar!$D$5:$D$734,0)),""))</f>
        <v/>
      </c>
      <c r="F153" s="12">
        <f>IF($A153="","",MAX(0,MAX(Tasks!$P$5:$P$204)-$Q153))</f>
        <v/>
      </c>
      <c r="G153" s="13">
        <f>IF($A153="","",ROW()-4)</f>
        <v/>
      </c>
      <c r="H153" s="14">
        <f>IF($A153="","",IF(OR($B153="",$B153="—"),"—",IFERROR(INDEX($A$5:$A$204,$B153),"?? no task with that number")))</f>
        <v/>
      </c>
      <c r="I153" s="8" t="n"/>
      <c r="J153" s="15" t="n"/>
      <c r="K153" s="16">
        <f>IF($A153="","",IF($F153=0,"CRITICAL",""))</f>
        <v/>
      </c>
      <c r="L153" s="14">
        <f>IF($A153="","",IF($J153&gt;=1,"Complete",IF(AND($E153&lt;&gt;"",$E153&lt;TODAY()),"Overdue",IF(AND($C153&lt;&gt;"",$C153&lt;=TODAY()),"In progress","Not started"))))</f>
        <v/>
      </c>
      <c r="M153" s="14">
        <f>IF($A153="","",IF(AND($B153&lt;&gt;"",$B153&lt;&gt;"—",OR(NOT(ISNUMBER($B153)),$B153&gt;=$G153)),"Predecessor must be the number of a task listed ABOVE this row",IF($D153="","Enter a duration in working days",IF($C153="","Past the end of the Calendar tab — extend it",""))))</f>
        <v/>
      </c>
      <c r="N153" s="8" t="n"/>
      <c r="O153" s="17">
        <f>IF($A153="",0,IF(OR($B153="",$B153="—"),1,IFERROR(INDEX($P$5:P152,$B153)+1,1)))</f>
        <v/>
      </c>
      <c r="P153" s="17">
        <f>IF($A153="",0,$O153+MAX($D153,1)-1)</f>
        <v/>
      </c>
      <c r="Q153" s="17">
        <f>IF($A153="",0,MAX($P153,SUMPRODUCT(MAX(($B154:$B$204=$G153)*$Q154:$Q$204))))</f>
        <v/>
      </c>
      <c r="R153" s="17">
        <f>IF($A153="","",IF($F153=0,COUNTIFS($A$5:$A153,"&lt;&gt;",$F$5:$F153,0),""))</f>
        <v/>
      </c>
    </row>
    <row r="154">
      <c r="A154" s="8" t="n"/>
      <c r="B154" s="8" t="n"/>
      <c r="C154" s="9">
        <f>IF($A154="","",IFERROR(INDEX(Calendar!$A$5:$A$734,MATCH($O154,Calendar!$D$5:$D$734,0)),""))</f>
        <v/>
      </c>
      <c r="D154" s="10" t="n"/>
      <c r="E154" s="11">
        <f>IF($A154="","",IFERROR(INDEX(Calendar!$A$5:$A$734,MATCH($P154,Calendar!$D$5:$D$734,0)),""))</f>
        <v/>
      </c>
      <c r="F154" s="12">
        <f>IF($A154="","",MAX(0,MAX(Tasks!$P$5:$P$204)-$Q154))</f>
        <v/>
      </c>
      <c r="G154" s="13">
        <f>IF($A154="","",ROW()-4)</f>
        <v/>
      </c>
      <c r="H154" s="14">
        <f>IF($A154="","",IF(OR($B154="",$B154="—"),"—",IFERROR(INDEX($A$5:$A$204,$B154),"?? no task with that number")))</f>
        <v/>
      </c>
      <c r="I154" s="8" t="n"/>
      <c r="J154" s="15" t="n"/>
      <c r="K154" s="16">
        <f>IF($A154="","",IF($F154=0,"CRITICAL",""))</f>
        <v/>
      </c>
      <c r="L154" s="14">
        <f>IF($A154="","",IF($J154&gt;=1,"Complete",IF(AND($E154&lt;&gt;"",$E154&lt;TODAY()),"Overdue",IF(AND($C154&lt;&gt;"",$C154&lt;=TODAY()),"In progress","Not started"))))</f>
        <v/>
      </c>
      <c r="M154" s="14">
        <f>IF($A154="","",IF(AND($B154&lt;&gt;"",$B154&lt;&gt;"—",OR(NOT(ISNUMBER($B154)),$B154&gt;=$G154)),"Predecessor must be the number of a task listed ABOVE this row",IF($D154="","Enter a duration in working days",IF($C154="","Past the end of the Calendar tab — extend it",""))))</f>
        <v/>
      </c>
      <c r="N154" s="8" t="n"/>
      <c r="O154" s="17">
        <f>IF($A154="",0,IF(OR($B154="",$B154="—"),1,IFERROR(INDEX($P$5:P153,$B154)+1,1)))</f>
        <v/>
      </c>
      <c r="P154" s="17">
        <f>IF($A154="",0,$O154+MAX($D154,1)-1)</f>
        <v/>
      </c>
      <c r="Q154" s="17">
        <f>IF($A154="",0,MAX($P154,SUMPRODUCT(MAX(($B155:$B$204=$G154)*$Q155:$Q$204))))</f>
        <v/>
      </c>
      <c r="R154" s="17">
        <f>IF($A154="","",IF($F154=0,COUNTIFS($A$5:$A154,"&lt;&gt;",$F$5:$F154,0),""))</f>
        <v/>
      </c>
    </row>
    <row r="155">
      <c r="A155" s="8" t="n"/>
      <c r="B155" s="8" t="n"/>
      <c r="C155" s="9">
        <f>IF($A155="","",IFERROR(INDEX(Calendar!$A$5:$A$734,MATCH($O155,Calendar!$D$5:$D$734,0)),""))</f>
        <v/>
      </c>
      <c r="D155" s="10" t="n"/>
      <c r="E155" s="11">
        <f>IF($A155="","",IFERROR(INDEX(Calendar!$A$5:$A$734,MATCH($P155,Calendar!$D$5:$D$734,0)),""))</f>
        <v/>
      </c>
      <c r="F155" s="12">
        <f>IF($A155="","",MAX(0,MAX(Tasks!$P$5:$P$204)-$Q155))</f>
        <v/>
      </c>
      <c r="G155" s="13">
        <f>IF($A155="","",ROW()-4)</f>
        <v/>
      </c>
      <c r="H155" s="14">
        <f>IF($A155="","",IF(OR($B155="",$B155="—"),"—",IFERROR(INDEX($A$5:$A$204,$B155),"?? no task with that number")))</f>
        <v/>
      </c>
      <c r="I155" s="8" t="n"/>
      <c r="J155" s="15" t="n"/>
      <c r="K155" s="16">
        <f>IF($A155="","",IF($F155=0,"CRITICAL",""))</f>
        <v/>
      </c>
      <c r="L155" s="14">
        <f>IF($A155="","",IF($J155&gt;=1,"Complete",IF(AND($E155&lt;&gt;"",$E155&lt;TODAY()),"Overdue",IF(AND($C155&lt;&gt;"",$C155&lt;=TODAY()),"In progress","Not started"))))</f>
        <v/>
      </c>
      <c r="M155" s="14">
        <f>IF($A155="","",IF(AND($B155&lt;&gt;"",$B155&lt;&gt;"—",OR(NOT(ISNUMBER($B155)),$B155&gt;=$G155)),"Predecessor must be the number of a task listed ABOVE this row",IF($D155="","Enter a duration in working days",IF($C155="","Past the end of the Calendar tab — extend it",""))))</f>
        <v/>
      </c>
      <c r="N155" s="8" t="n"/>
      <c r="O155" s="17">
        <f>IF($A155="",0,IF(OR($B155="",$B155="—"),1,IFERROR(INDEX($P$5:P154,$B155)+1,1)))</f>
        <v/>
      </c>
      <c r="P155" s="17">
        <f>IF($A155="",0,$O155+MAX($D155,1)-1)</f>
        <v/>
      </c>
      <c r="Q155" s="17">
        <f>IF($A155="",0,MAX($P155,SUMPRODUCT(MAX(($B156:$B$204=$G155)*$Q156:$Q$204))))</f>
        <v/>
      </c>
      <c r="R155" s="17">
        <f>IF($A155="","",IF($F155=0,COUNTIFS($A$5:$A155,"&lt;&gt;",$F$5:$F155,0),""))</f>
        <v/>
      </c>
    </row>
    <row r="156">
      <c r="A156" s="8" t="n"/>
      <c r="B156" s="8" t="n"/>
      <c r="C156" s="9">
        <f>IF($A156="","",IFERROR(INDEX(Calendar!$A$5:$A$734,MATCH($O156,Calendar!$D$5:$D$734,0)),""))</f>
        <v/>
      </c>
      <c r="D156" s="10" t="n"/>
      <c r="E156" s="11">
        <f>IF($A156="","",IFERROR(INDEX(Calendar!$A$5:$A$734,MATCH($P156,Calendar!$D$5:$D$734,0)),""))</f>
        <v/>
      </c>
      <c r="F156" s="12">
        <f>IF($A156="","",MAX(0,MAX(Tasks!$P$5:$P$204)-$Q156))</f>
        <v/>
      </c>
      <c r="G156" s="13">
        <f>IF($A156="","",ROW()-4)</f>
        <v/>
      </c>
      <c r="H156" s="14">
        <f>IF($A156="","",IF(OR($B156="",$B156="—"),"—",IFERROR(INDEX($A$5:$A$204,$B156),"?? no task with that number")))</f>
        <v/>
      </c>
      <c r="I156" s="8" t="n"/>
      <c r="J156" s="15" t="n"/>
      <c r="K156" s="16">
        <f>IF($A156="","",IF($F156=0,"CRITICAL",""))</f>
        <v/>
      </c>
      <c r="L156" s="14">
        <f>IF($A156="","",IF($J156&gt;=1,"Complete",IF(AND($E156&lt;&gt;"",$E156&lt;TODAY()),"Overdue",IF(AND($C156&lt;&gt;"",$C156&lt;=TODAY()),"In progress","Not started"))))</f>
        <v/>
      </c>
      <c r="M156" s="14">
        <f>IF($A156="","",IF(AND($B156&lt;&gt;"",$B156&lt;&gt;"—",OR(NOT(ISNUMBER($B156)),$B156&gt;=$G156)),"Predecessor must be the number of a task listed ABOVE this row",IF($D156="","Enter a duration in working days",IF($C156="","Past the end of the Calendar tab — extend it",""))))</f>
        <v/>
      </c>
      <c r="N156" s="8" t="n"/>
      <c r="O156" s="17">
        <f>IF($A156="",0,IF(OR($B156="",$B156="—"),1,IFERROR(INDEX($P$5:P155,$B156)+1,1)))</f>
        <v/>
      </c>
      <c r="P156" s="17">
        <f>IF($A156="",0,$O156+MAX($D156,1)-1)</f>
        <v/>
      </c>
      <c r="Q156" s="17">
        <f>IF($A156="",0,MAX($P156,SUMPRODUCT(MAX(($B157:$B$204=$G156)*$Q157:$Q$204))))</f>
        <v/>
      </c>
      <c r="R156" s="17">
        <f>IF($A156="","",IF($F156=0,COUNTIFS($A$5:$A156,"&lt;&gt;",$F$5:$F156,0),""))</f>
        <v/>
      </c>
    </row>
    <row r="157">
      <c r="A157" s="8" t="n"/>
      <c r="B157" s="8" t="n"/>
      <c r="C157" s="9">
        <f>IF($A157="","",IFERROR(INDEX(Calendar!$A$5:$A$734,MATCH($O157,Calendar!$D$5:$D$734,0)),""))</f>
        <v/>
      </c>
      <c r="D157" s="10" t="n"/>
      <c r="E157" s="11">
        <f>IF($A157="","",IFERROR(INDEX(Calendar!$A$5:$A$734,MATCH($P157,Calendar!$D$5:$D$734,0)),""))</f>
        <v/>
      </c>
      <c r="F157" s="12">
        <f>IF($A157="","",MAX(0,MAX(Tasks!$P$5:$P$204)-$Q157))</f>
        <v/>
      </c>
      <c r="G157" s="13">
        <f>IF($A157="","",ROW()-4)</f>
        <v/>
      </c>
      <c r="H157" s="14">
        <f>IF($A157="","",IF(OR($B157="",$B157="—"),"—",IFERROR(INDEX($A$5:$A$204,$B157),"?? no task with that number")))</f>
        <v/>
      </c>
      <c r="I157" s="8" t="n"/>
      <c r="J157" s="15" t="n"/>
      <c r="K157" s="16">
        <f>IF($A157="","",IF($F157=0,"CRITICAL",""))</f>
        <v/>
      </c>
      <c r="L157" s="14">
        <f>IF($A157="","",IF($J157&gt;=1,"Complete",IF(AND($E157&lt;&gt;"",$E157&lt;TODAY()),"Overdue",IF(AND($C157&lt;&gt;"",$C157&lt;=TODAY()),"In progress","Not started"))))</f>
        <v/>
      </c>
      <c r="M157" s="14">
        <f>IF($A157="","",IF(AND($B157&lt;&gt;"",$B157&lt;&gt;"—",OR(NOT(ISNUMBER($B157)),$B157&gt;=$G157)),"Predecessor must be the number of a task listed ABOVE this row",IF($D157="","Enter a duration in working days",IF($C157="","Past the end of the Calendar tab — extend it",""))))</f>
        <v/>
      </c>
      <c r="N157" s="8" t="n"/>
      <c r="O157" s="17">
        <f>IF($A157="",0,IF(OR($B157="",$B157="—"),1,IFERROR(INDEX($P$5:P156,$B157)+1,1)))</f>
        <v/>
      </c>
      <c r="P157" s="17">
        <f>IF($A157="",0,$O157+MAX($D157,1)-1)</f>
        <v/>
      </c>
      <c r="Q157" s="17">
        <f>IF($A157="",0,MAX($P157,SUMPRODUCT(MAX(($B158:$B$204=$G157)*$Q158:$Q$204))))</f>
        <v/>
      </c>
      <c r="R157" s="17">
        <f>IF($A157="","",IF($F157=0,COUNTIFS($A$5:$A157,"&lt;&gt;",$F$5:$F157,0),""))</f>
        <v/>
      </c>
    </row>
    <row r="158">
      <c r="A158" s="8" t="n"/>
      <c r="B158" s="8" t="n"/>
      <c r="C158" s="9">
        <f>IF($A158="","",IFERROR(INDEX(Calendar!$A$5:$A$734,MATCH($O158,Calendar!$D$5:$D$734,0)),""))</f>
        <v/>
      </c>
      <c r="D158" s="10" t="n"/>
      <c r="E158" s="11">
        <f>IF($A158="","",IFERROR(INDEX(Calendar!$A$5:$A$734,MATCH($P158,Calendar!$D$5:$D$734,0)),""))</f>
        <v/>
      </c>
      <c r="F158" s="12">
        <f>IF($A158="","",MAX(0,MAX(Tasks!$P$5:$P$204)-$Q158))</f>
        <v/>
      </c>
      <c r="G158" s="13">
        <f>IF($A158="","",ROW()-4)</f>
        <v/>
      </c>
      <c r="H158" s="14">
        <f>IF($A158="","",IF(OR($B158="",$B158="—"),"—",IFERROR(INDEX($A$5:$A$204,$B158),"?? no task with that number")))</f>
        <v/>
      </c>
      <c r="I158" s="8" t="n"/>
      <c r="J158" s="15" t="n"/>
      <c r="K158" s="16">
        <f>IF($A158="","",IF($F158=0,"CRITICAL",""))</f>
        <v/>
      </c>
      <c r="L158" s="14">
        <f>IF($A158="","",IF($J158&gt;=1,"Complete",IF(AND($E158&lt;&gt;"",$E158&lt;TODAY()),"Overdue",IF(AND($C158&lt;&gt;"",$C158&lt;=TODAY()),"In progress","Not started"))))</f>
        <v/>
      </c>
      <c r="M158" s="14">
        <f>IF($A158="","",IF(AND($B158&lt;&gt;"",$B158&lt;&gt;"—",OR(NOT(ISNUMBER($B158)),$B158&gt;=$G158)),"Predecessor must be the number of a task listed ABOVE this row",IF($D158="","Enter a duration in working days",IF($C158="","Past the end of the Calendar tab — extend it",""))))</f>
        <v/>
      </c>
      <c r="N158" s="8" t="n"/>
      <c r="O158" s="17">
        <f>IF($A158="",0,IF(OR($B158="",$B158="—"),1,IFERROR(INDEX($P$5:P157,$B158)+1,1)))</f>
        <v/>
      </c>
      <c r="P158" s="17">
        <f>IF($A158="",0,$O158+MAX($D158,1)-1)</f>
        <v/>
      </c>
      <c r="Q158" s="17">
        <f>IF($A158="",0,MAX($P158,SUMPRODUCT(MAX(($B159:$B$204=$G158)*$Q159:$Q$204))))</f>
        <v/>
      </c>
      <c r="R158" s="17">
        <f>IF($A158="","",IF($F158=0,COUNTIFS($A$5:$A158,"&lt;&gt;",$F$5:$F158,0),""))</f>
        <v/>
      </c>
    </row>
    <row r="159">
      <c r="A159" s="8" t="n"/>
      <c r="B159" s="8" t="n"/>
      <c r="C159" s="9">
        <f>IF($A159="","",IFERROR(INDEX(Calendar!$A$5:$A$734,MATCH($O159,Calendar!$D$5:$D$734,0)),""))</f>
        <v/>
      </c>
      <c r="D159" s="10" t="n"/>
      <c r="E159" s="11">
        <f>IF($A159="","",IFERROR(INDEX(Calendar!$A$5:$A$734,MATCH($P159,Calendar!$D$5:$D$734,0)),""))</f>
        <v/>
      </c>
      <c r="F159" s="12">
        <f>IF($A159="","",MAX(0,MAX(Tasks!$P$5:$P$204)-$Q159))</f>
        <v/>
      </c>
      <c r="G159" s="13">
        <f>IF($A159="","",ROW()-4)</f>
        <v/>
      </c>
      <c r="H159" s="14">
        <f>IF($A159="","",IF(OR($B159="",$B159="—"),"—",IFERROR(INDEX($A$5:$A$204,$B159),"?? no task with that number")))</f>
        <v/>
      </c>
      <c r="I159" s="8" t="n"/>
      <c r="J159" s="15" t="n"/>
      <c r="K159" s="16">
        <f>IF($A159="","",IF($F159=0,"CRITICAL",""))</f>
        <v/>
      </c>
      <c r="L159" s="14">
        <f>IF($A159="","",IF($J159&gt;=1,"Complete",IF(AND($E159&lt;&gt;"",$E159&lt;TODAY()),"Overdue",IF(AND($C159&lt;&gt;"",$C159&lt;=TODAY()),"In progress","Not started"))))</f>
        <v/>
      </c>
      <c r="M159" s="14">
        <f>IF($A159="","",IF(AND($B159&lt;&gt;"",$B159&lt;&gt;"—",OR(NOT(ISNUMBER($B159)),$B159&gt;=$G159)),"Predecessor must be the number of a task listed ABOVE this row",IF($D159="","Enter a duration in working days",IF($C159="","Past the end of the Calendar tab — extend it",""))))</f>
        <v/>
      </c>
      <c r="N159" s="8" t="n"/>
      <c r="O159" s="17">
        <f>IF($A159="",0,IF(OR($B159="",$B159="—"),1,IFERROR(INDEX($P$5:P158,$B159)+1,1)))</f>
        <v/>
      </c>
      <c r="P159" s="17">
        <f>IF($A159="",0,$O159+MAX($D159,1)-1)</f>
        <v/>
      </c>
      <c r="Q159" s="17">
        <f>IF($A159="",0,MAX($P159,SUMPRODUCT(MAX(($B160:$B$204=$G159)*$Q160:$Q$204))))</f>
        <v/>
      </c>
      <c r="R159" s="17">
        <f>IF($A159="","",IF($F159=0,COUNTIFS($A$5:$A159,"&lt;&gt;",$F$5:$F159,0),""))</f>
        <v/>
      </c>
    </row>
    <row r="160">
      <c r="A160" s="8" t="n"/>
      <c r="B160" s="8" t="n"/>
      <c r="C160" s="9">
        <f>IF($A160="","",IFERROR(INDEX(Calendar!$A$5:$A$734,MATCH($O160,Calendar!$D$5:$D$734,0)),""))</f>
        <v/>
      </c>
      <c r="D160" s="10" t="n"/>
      <c r="E160" s="11">
        <f>IF($A160="","",IFERROR(INDEX(Calendar!$A$5:$A$734,MATCH($P160,Calendar!$D$5:$D$734,0)),""))</f>
        <v/>
      </c>
      <c r="F160" s="12">
        <f>IF($A160="","",MAX(0,MAX(Tasks!$P$5:$P$204)-$Q160))</f>
        <v/>
      </c>
      <c r="G160" s="13">
        <f>IF($A160="","",ROW()-4)</f>
        <v/>
      </c>
      <c r="H160" s="14">
        <f>IF($A160="","",IF(OR($B160="",$B160="—"),"—",IFERROR(INDEX($A$5:$A$204,$B160),"?? no task with that number")))</f>
        <v/>
      </c>
      <c r="I160" s="8" t="n"/>
      <c r="J160" s="15" t="n"/>
      <c r="K160" s="16">
        <f>IF($A160="","",IF($F160=0,"CRITICAL",""))</f>
        <v/>
      </c>
      <c r="L160" s="14">
        <f>IF($A160="","",IF($J160&gt;=1,"Complete",IF(AND($E160&lt;&gt;"",$E160&lt;TODAY()),"Overdue",IF(AND($C160&lt;&gt;"",$C160&lt;=TODAY()),"In progress","Not started"))))</f>
        <v/>
      </c>
      <c r="M160" s="14">
        <f>IF($A160="","",IF(AND($B160&lt;&gt;"",$B160&lt;&gt;"—",OR(NOT(ISNUMBER($B160)),$B160&gt;=$G160)),"Predecessor must be the number of a task listed ABOVE this row",IF($D160="","Enter a duration in working days",IF($C160="","Past the end of the Calendar tab — extend it",""))))</f>
        <v/>
      </c>
      <c r="N160" s="8" t="n"/>
      <c r="O160" s="17">
        <f>IF($A160="",0,IF(OR($B160="",$B160="—"),1,IFERROR(INDEX($P$5:P159,$B160)+1,1)))</f>
        <v/>
      </c>
      <c r="P160" s="17">
        <f>IF($A160="",0,$O160+MAX($D160,1)-1)</f>
        <v/>
      </c>
      <c r="Q160" s="17">
        <f>IF($A160="",0,MAX($P160,SUMPRODUCT(MAX(($B161:$B$204=$G160)*$Q161:$Q$204))))</f>
        <v/>
      </c>
      <c r="R160" s="17">
        <f>IF($A160="","",IF($F160=0,COUNTIFS($A$5:$A160,"&lt;&gt;",$F$5:$F160,0),""))</f>
        <v/>
      </c>
    </row>
    <row r="161">
      <c r="A161" s="8" t="n"/>
      <c r="B161" s="8" t="n"/>
      <c r="C161" s="9">
        <f>IF($A161="","",IFERROR(INDEX(Calendar!$A$5:$A$734,MATCH($O161,Calendar!$D$5:$D$734,0)),""))</f>
        <v/>
      </c>
      <c r="D161" s="10" t="n"/>
      <c r="E161" s="11">
        <f>IF($A161="","",IFERROR(INDEX(Calendar!$A$5:$A$734,MATCH($P161,Calendar!$D$5:$D$734,0)),""))</f>
        <v/>
      </c>
      <c r="F161" s="12">
        <f>IF($A161="","",MAX(0,MAX(Tasks!$P$5:$P$204)-$Q161))</f>
        <v/>
      </c>
      <c r="G161" s="13">
        <f>IF($A161="","",ROW()-4)</f>
        <v/>
      </c>
      <c r="H161" s="14">
        <f>IF($A161="","",IF(OR($B161="",$B161="—"),"—",IFERROR(INDEX($A$5:$A$204,$B161),"?? no task with that number")))</f>
        <v/>
      </c>
      <c r="I161" s="8" t="n"/>
      <c r="J161" s="15" t="n"/>
      <c r="K161" s="16">
        <f>IF($A161="","",IF($F161=0,"CRITICAL",""))</f>
        <v/>
      </c>
      <c r="L161" s="14">
        <f>IF($A161="","",IF($J161&gt;=1,"Complete",IF(AND($E161&lt;&gt;"",$E161&lt;TODAY()),"Overdue",IF(AND($C161&lt;&gt;"",$C161&lt;=TODAY()),"In progress","Not started"))))</f>
        <v/>
      </c>
      <c r="M161" s="14">
        <f>IF($A161="","",IF(AND($B161&lt;&gt;"",$B161&lt;&gt;"—",OR(NOT(ISNUMBER($B161)),$B161&gt;=$G161)),"Predecessor must be the number of a task listed ABOVE this row",IF($D161="","Enter a duration in working days",IF($C161="","Past the end of the Calendar tab — extend it",""))))</f>
        <v/>
      </c>
      <c r="N161" s="8" t="n"/>
      <c r="O161" s="17">
        <f>IF($A161="",0,IF(OR($B161="",$B161="—"),1,IFERROR(INDEX($P$5:P160,$B161)+1,1)))</f>
        <v/>
      </c>
      <c r="P161" s="17">
        <f>IF($A161="",0,$O161+MAX($D161,1)-1)</f>
        <v/>
      </c>
      <c r="Q161" s="17">
        <f>IF($A161="",0,MAX($P161,SUMPRODUCT(MAX(($B162:$B$204=$G161)*$Q162:$Q$204))))</f>
        <v/>
      </c>
      <c r="R161" s="17">
        <f>IF($A161="","",IF($F161=0,COUNTIFS($A$5:$A161,"&lt;&gt;",$F$5:$F161,0),""))</f>
        <v/>
      </c>
    </row>
    <row r="162">
      <c r="A162" s="8" t="n"/>
      <c r="B162" s="8" t="n"/>
      <c r="C162" s="9">
        <f>IF($A162="","",IFERROR(INDEX(Calendar!$A$5:$A$734,MATCH($O162,Calendar!$D$5:$D$734,0)),""))</f>
        <v/>
      </c>
      <c r="D162" s="10" t="n"/>
      <c r="E162" s="11">
        <f>IF($A162="","",IFERROR(INDEX(Calendar!$A$5:$A$734,MATCH($P162,Calendar!$D$5:$D$734,0)),""))</f>
        <v/>
      </c>
      <c r="F162" s="12">
        <f>IF($A162="","",MAX(0,MAX(Tasks!$P$5:$P$204)-$Q162))</f>
        <v/>
      </c>
      <c r="G162" s="13">
        <f>IF($A162="","",ROW()-4)</f>
        <v/>
      </c>
      <c r="H162" s="14">
        <f>IF($A162="","",IF(OR($B162="",$B162="—"),"—",IFERROR(INDEX($A$5:$A$204,$B162),"?? no task with that number")))</f>
        <v/>
      </c>
      <c r="I162" s="8" t="n"/>
      <c r="J162" s="15" t="n"/>
      <c r="K162" s="16">
        <f>IF($A162="","",IF($F162=0,"CRITICAL",""))</f>
        <v/>
      </c>
      <c r="L162" s="14">
        <f>IF($A162="","",IF($J162&gt;=1,"Complete",IF(AND($E162&lt;&gt;"",$E162&lt;TODAY()),"Overdue",IF(AND($C162&lt;&gt;"",$C162&lt;=TODAY()),"In progress","Not started"))))</f>
        <v/>
      </c>
      <c r="M162" s="14">
        <f>IF($A162="","",IF(AND($B162&lt;&gt;"",$B162&lt;&gt;"—",OR(NOT(ISNUMBER($B162)),$B162&gt;=$G162)),"Predecessor must be the number of a task listed ABOVE this row",IF($D162="","Enter a duration in working days",IF($C162="","Past the end of the Calendar tab — extend it",""))))</f>
        <v/>
      </c>
      <c r="N162" s="8" t="n"/>
      <c r="O162" s="17">
        <f>IF($A162="",0,IF(OR($B162="",$B162="—"),1,IFERROR(INDEX($P$5:P161,$B162)+1,1)))</f>
        <v/>
      </c>
      <c r="P162" s="17">
        <f>IF($A162="",0,$O162+MAX($D162,1)-1)</f>
        <v/>
      </c>
      <c r="Q162" s="17">
        <f>IF($A162="",0,MAX($P162,SUMPRODUCT(MAX(($B163:$B$204=$G162)*$Q163:$Q$204))))</f>
        <v/>
      </c>
      <c r="R162" s="17">
        <f>IF($A162="","",IF($F162=0,COUNTIFS($A$5:$A162,"&lt;&gt;",$F$5:$F162,0),""))</f>
        <v/>
      </c>
    </row>
    <row r="163">
      <c r="A163" s="8" t="n"/>
      <c r="B163" s="8" t="n"/>
      <c r="C163" s="9">
        <f>IF($A163="","",IFERROR(INDEX(Calendar!$A$5:$A$734,MATCH($O163,Calendar!$D$5:$D$734,0)),""))</f>
        <v/>
      </c>
      <c r="D163" s="10" t="n"/>
      <c r="E163" s="11">
        <f>IF($A163="","",IFERROR(INDEX(Calendar!$A$5:$A$734,MATCH($P163,Calendar!$D$5:$D$734,0)),""))</f>
        <v/>
      </c>
      <c r="F163" s="12">
        <f>IF($A163="","",MAX(0,MAX(Tasks!$P$5:$P$204)-$Q163))</f>
        <v/>
      </c>
      <c r="G163" s="13">
        <f>IF($A163="","",ROW()-4)</f>
        <v/>
      </c>
      <c r="H163" s="14">
        <f>IF($A163="","",IF(OR($B163="",$B163="—"),"—",IFERROR(INDEX($A$5:$A$204,$B163),"?? no task with that number")))</f>
        <v/>
      </c>
      <c r="I163" s="8" t="n"/>
      <c r="J163" s="15" t="n"/>
      <c r="K163" s="16">
        <f>IF($A163="","",IF($F163=0,"CRITICAL",""))</f>
        <v/>
      </c>
      <c r="L163" s="14">
        <f>IF($A163="","",IF($J163&gt;=1,"Complete",IF(AND($E163&lt;&gt;"",$E163&lt;TODAY()),"Overdue",IF(AND($C163&lt;&gt;"",$C163&lt;=TODAY()),"In progress","Not started"))))</f>
        <v/>
      </c>
      <c r="M163" s="14">
        <f>IF($A163="","",IF(AND($B163&lt;&gt;"",$B163&lt;&gt;"—",OR(NOT(ISNUMBER($B163)),$B163&gt;=$G163)),"Predecessor must be the number of a task listed ABOVE this row",IF($D163="","Enter a duration in working days",IF($C163="","Past the end of the Calendar tab — extend it",""))))</f>
        <v/>
      </c>
      <c r="N163" s="8" t="n"/>
      <c r="O163" s="17">
        <f>IF($A163="",0,IF(OR($B163="",$B163="—"),1,IFERROR(INDEX($P$5:P162,$B163)+1,1)))</f>
        <v/>
      </c>
      <c r="P163" s="17">
        <f>IF($A163="",0,$O163+MAX($D163,1)-1)</f>
        <v/>
      </c>
      <c r="Q163" s="17">
        <f>IF($A163="",0,MAX($P163,SUMPRODUCT(MAX(($B164:$B$204=$G163)*$Q164:$Q$204))))</f>
        <v/>
      </c>
      <c r="R163" s="17">
        <f>IF($A163="","",IF($F163=0,COUNTIFS($A$5:$A163,"&lt;&gt;",$F$5:$F163,0),""))</f>
        <v/>
      </c>
    </row>
    <row r="164">
      <c r="A164" s="8" t="n"/>
      <c r="B164" s="8" t="n"/>
      <c r="C164" s="9">
        <f>IF($A164="","",IFERROR(INDEX(Calendar!$A$5:$A$734,MATCH($O164,Calendar!$D$5:$D$734,0)),""))</f>
        <v/>
      </c>
      <c r="D164" s="10" t="n"/>
      <c r="E164" s="11">
        <f>IF($A164="","",IFERROR(INDEX(Calendar!$A$5:$A$734,MATCH($P164,Calendar!$D$5:$D$734,0)),""))</f>
        <v/>
      </c>
      <c r="F164" s="12">
        <f>IF($A164="","",MAX(0,MAX(Tasks!$P$5:$P$204)-$Q164))</f>
        <v/>
      </c>
      <c r="G164" s="13">
        <f>IF($A164="","",ROW()-4)</f>
        <v/>
      </c>
      <c r="H164" s="14">
        <f>IF($A164="","",IF(OR($B164="",$B164="—"),"—",IFERROR(INDEX($A$5:$A$204,$B164),"?? no task with that number")))</f>
        <v/>
      </c>
      <c r="I164" s="8" t="n"/>
      <c r="J164" s="15" t="n"/>
      <c r="K164" s="16">
        <f>IF($A164="","",IF($F164=0,"CRITICAL",""))</f>
        <v/>
      </c>
      <c r="L164" s="14">
        <f>IF($A164="","",IF($J164&gt;=1,"Complete",IF(AND($E164&lt;&gt;"",$E164&lt;TODAY()),"Overdue",IF(AND($C164&lt;&gt;"",$C164&lt;=TODAY()),"In progress","Not started"))))</f>
        <v/>
      </c>
      <c r="M164" s="14">
        <f>IF($A164="","",IF(AND($B164&lt;&gt;"",$B164&lt;&gt;"—",OR(NOT(ISNUMBER($B164)),$B164&gt;=$G164)),"Predecessor must be the number of a task listed ABOVE this row",IF($D164="","Enter a duration in working days",IF($C164="","Past the end of the Calendar tab — extend it",""))))</f>
        <v/>
      </c>
      <c r="N164" s="8" t="n"/>
      <c r="O164" s="17">
        <f>IF($A164="",0,IF(OR($B164="",$B164="—"),1,IFERROR(INDEX($P$5:P163,$B164)+1,1)))</f>
        <v/>
      </c>
      <c r="P164" s="17">
        <f>IF($A164="",0,$O164+MAX($D164,1)-1)</f>
        <v/>
      </c>
      <c r="Q164" s="17">
        <f>IF($A164="",0,MAX($P164,SUMPRODUCT(MAX(($B165:$B$204=$G164)*$Q165:$Q$204))))</f>
        <v/>
      </c>
      <c r="R164" s="17">
        <f>IF($A164="","",IF($F164=0,COUNTIFS($A$5:$A164,"&lt;&gt;",$F$5:$F164,0),""))</f>
        <v/>
      </c>
    </row>
    <row r="165">
      <c r="A165" s="8" t="n"/>
      <c r="B165" s="8" t="n"/>
      <c r="C165" s="9">
        <f>IF($A165="","",IFERROR(INDEX(Calendar!$A$5:$A$734,MATCH($O165,Calendar!$D$5:$D$734,0)),""))</f>
        <v/>
      </c>
      <c r="D165" s="10" t="n"/>
      <c r="E165" s="11">
        <f>IF($A165="","",IFERROR(INDEX(Calendar!$A$5:$A$734,MATCH($P165,Calendar!$D$5:$D$734,0)),""))</f>
        <v/>
      </c>
      <c r="F165" s="12">
        <f>IF($A165="","",MAX(0,MAX(Tasks!$P$5:$P$204)-$Q165))</f>
        <v/>
      </c>
      <c r="G165" s="13">
        <f>IF($A165="","",ROW()-4)</f>
        <v/>
      </c>
      <c r="H165" s="14">
        <f>IF($A165="","",IF(OR($B165="",$B165="—"),"—",IFERROR(INDEX($A$5:$A$204,$B165),"?? no task with that number")))</f>
        <v/>
      </c>
      <c r="I165" s="8" t="n"/>
      <c r="J165" s="15" t="n"/>
      <c r="K165" s="16">
        <f>IF($A165="","",IF($F165=0,"CRITICAL",""))</f>
        <v/>
      </c>
      <c r="L165" s="14">
        <f>IF($A165="","",IF($J165&gt;=1,"Complete",IF(AND($E165&lt;&gt;"",$E165&lt;TODAY()),"Overdue",IF(AND($C165&lt;&gt;"",$C165&lt;=TODAY()),"In progress","Not started"))))</f>
        <v/>
      </c>
      <c r="M165" s="14">
        <f>IF($A165="","",IF(AND($B165&lt;&gt;"",$B165&lt;&gt;"—",OR(NOT(ISNUMBER($B165)),$B165&gt;=$G165)),"Predecessor must be the number of a task listed ABOVE this row",IF($D165="","Enter a duration in working days",IF($C165="","Past the end of the Calendar tab — extend it",""))))</f>
        <v/>
      </c>
      <c r="N165" s="8" t="n"/>
      <c r="O165" s="17">
        <f>IF($A165="",0,IF(OR($B165="",$B165="—"),1,IFERROR(INDEX($P$5:P164,$B165)+1,1)))</f>
        <v/>
      </c>
      <c r="P165" s="17">
        <f>IF($A165="",0,$O165+MAX($D165,1)-1)</f>
        <v/>
      </c>
      <c r="Q165" s="17">
        <f>IF($A165="",0,MAX($P165,SUMPRODUCT(MAX(($B166:$B$204=$G165)*$Q166:$Q$204))))</f>
        <v/>
      </c>
      <c r="R165" s="17">
        <f>IF($A165="","",IF($F165=0,COUNTIFS($A$5:$A165,"&lt;&gt;",$F$5:$F165,0),""))</f>
        <v/>
      </c>
    </row>
    <row r="166">
      <c r="A166" s="8" t="n"/>
      <c r="B166" s="8" t="n"/>
      <c r="C166" s="9">
        <f>IF($A166="","",IFERROR(INDEX(Calendar!$A$5:$A$734,MATCH($O166,Calendar!$D$5:$D$734,0)),""))</f>
        <v/>
      </c>
      <c r="D166" s="10" t="n"/>
      <c r="E166" s="11">
        <f>IF($A166="","",IFERROR(INDEX(Calendar!$A$5:$A$734,MATCH($P166,Calendar!$D$5:$D$734,0)),""))</f>
        <v/>
      </c>
      <c r="F166" s="12">
        <f>IF($A166="","",MAX(0,MAX(Tasks!$P$5:$P$204)-$Q166))</f>
        <v/>
      </c>
      <c r="G166" s="13">
        <f>IF($A166="","",ROW()-4)</f>
        <v/>
      </c>
      <c r="H166" s="14">
        <f>IF($A166="","",IF(OR($B166="",$B166="—"),"—",IFERROR(INDEX($A$5:$A$204,$B166),"?? no task with that number")))</f>
        <v/>
      </c>
      <c r="I166" s="8" t="n"/>
      <c r="J166" s="15" t="n"/>
      <c r="K166" s="16">
        <f>IF($A166="","",IF($F166=0,"CRITICAL",""))</f>
        <v/>
      </c>
      <c r="L166" s="14">
        <f>IF($A166="","",IF($J166&gt;=1,"Complete",IF(AND($E166&lt;&gt;"",$E166&lt;TODAY()),"Overdue",IF(AND($C166&lt;&gt;"",$C166&lt;=TODAY()),"In progress","Not started"))))</f>
        <v/>
      </c>
      <c r="M166" s="14">
        <f>IF($A166="","",IF(AND($B166&lt;&gt;"",$B166&lt;&gt;"—",OR(NOT(ISNUMBER($B166)),$B166&gt;=$G166)),"Predecessor must be the number of a task listed ABOVE this row",IF($D166="","Enter a duration in working days",IF($C166="","Past the end of the Calendar tab — extend it",""))))</f>
        <v/>
      </c>
      <c r="N166" s="8" t="n"/>
      <c r="O166" s="17">
        <f>IF($A166="",0,IF(OR($B166="",$B166="—"),1,IFERROR(INDEX($P$5:P165,$B166)+1,1)))</f>
        <v/>
      </c>
      <c r="P166" s="17">
        <f>IF($A166="",0,$O166+MAX($D166,1)-1)</f>
        <v/>
      </c>
      <c r="Q166" s="17">
        <f>IF($A166="",0,MAX($P166,SUMPRODUCT(MAX(($B167:$B$204=$G166)*$Q167:$Q$204))))</f>
        <v/>
      </c>
      <c r="R166" s="17">
        <f>IF($A166="","",IF($F166=0,COUNTIFS($A$5:$A166,"&lt;&gt;",$F$5:$F166,0),""))</f>
        <v/>
      </c>
    </row>
    <row r="167">
      <c r="A167" s="8" t="n"/>
      <c r="B167" s="8" t="n"/>
      <c r="C167" s="9">
        <f>IF($A167="","",IFERROR(INDEX(Calendar!$A$5:$A$734,MATCH($O167,Calendar!$D$5:$D$734,0)),""))</f>
        <v/>
      </c>
      <c r="D167" s="10" t="n"/>
      <c r="E167" s="11">
        <f>IF($A167="","",IFERROR(INDEX(Calendar!$A$5:$A$734,MATCH($P167,Calendar!$D$5:$D$734,0)),""))</f>
        <v/>
      </c>
      <c r="F167" s="12">
        <f>IF($A167="","",MAX(0,MAX(Tasks!$P$5:$P$204)-$Q167))</f>
        <v/>
      </c>
      <c r="G167" s="13">
        <f>IF($A167="","",ROW()-4)</f>
        <v/>
      </c>
      <c r="H167" s="14">
        <f>IF($A167="","",IF(OR($B167="",$B167="—"),"—",IFERROR(INDEX($A$5:$A$204,$B167),"?? no task with that number")))</f>
        <v/>
      </c>
      <c r="I167" s="8" t="n"/>
      <c r="J167" s="15" t="n"/>
      <c r="K167" s="16">
        <f>IF($A167="","",IF($F167=0,"CRITICAL",""))</f>
        <v/>
      </c>
      <c r="L167" s="14">
        <f>IF($A167="","",IF($J167&gt;=1,"Complete",IF(AND($E167&lt;&gt;"",$E167&lt;TODAY()),"Overdue",IF(AND($C167&lt;&gt;"",$C167&lt;=TODAY()),"In progress","Not started"))))</f>
        <v/>
      </c>
      <c r="M167" s="14">
        <f>IF($A167="","",IF(AND($B167&lt;&gt;"",$B167&lt;&gt;"—",OR(NOT(ISNUMBER($B167)),$B167&gt;=$G167)),"Predecessor must be the number of a task listed ABOVE this row",IF($D167="","Enter a duration in working days",IF($C167="","Past the end of the Calendar tab — extend it",""))))</f>
        <v/>
      </c>
      <c r="N167" s="8" t="n"/>
      <c r="O167" s="17">
        <f>IF($A167="",0,IF(OR($B167="",$B167="—"),1,IFERROR(INDEX($P$5:P166,$B167)+1,1)))</f>
        <v/>
      </c>
      <c r="P167" s="17">
        <f>IF($A167="",0,$O167+MAX($D167,1)-1)</f>
        <v/>
      </c>
      <c r="Q167" s="17">
        <f>IF($A167="",0,MAX($P167,SUMPRODUCT(MAX(($B168:$B$204=$G167)*$Q168:$Q$204))))</f>
        <v/>
      </c>
      <c r="R167" s="17">
        <f>IF($A167="","",IF($F167=0,COUNTIFS($A$5:$A167,"&lt;&gt;",$F$5:$F167,0),""))</f>
        <v/>
      </c>
    </row>
    <row r="168">
      <c r="A168" s="8" t="n"/>
      <c r="B168" s="8" t="n"/>
      <c r="C168" s="9">
        <f>IF($A168="","",IFERROR(INDEX(Calendar!$A$5:$A$734,MATCH($O168,Calendar!$D$5:$D$734,0)),""))</f>
        <v/>
      </c>
      <c r="D168" s="10" t="n"/>
      <c r="E168" s="11">
        <f>IF($A168="","",IFERROR(INDEX(Calendar!$A$5:$A$734,MATCH($P168,Calendar!$D$5:$D$734,0)),""))</f>
        <v/>
      </c>
      <c r="F168" s="12">
        <f>IF($A168="","",MAX(0,MAX(Tasks!$P$5:$P$204)-$Q168))</f>
        <v/>
      </c>
      <c r="G168" s="13">
        <f>IF($A168="","",ROW()-4)</f>
        <v/>
      </c>
      <c r="H168" s="14">
        <f>IF($A168="","",IF(OR($B168="",$B168="—"),"—",IFERROR(INDEX($A$5:$A$204,$B168),"?? no task with that number")))</f>
        <v/>
      </c>
      <c r="I168" s="8" t="n"/>
      <c r="J168" s="15" t="n"/>
      <c r="K168" s="16">
        <f>IF($A168="","",IF($F168=0,"CRITICAL",""))</f>
        <v/>
      </c>
      <c r="L168" s="14">
        <f>IF($A168="","",IF($J168&gt;=1,"Complete",IF(AND($E168&lt;&gt;"",$E168&lt;TODAY()),"Overdue",IF(AND($C168&lt;&gt;"",$C168&lt;=TODAY()),"In progress","Not started"))))</f>
        <v/>
      </c>
      <c r="M168" s="14">
        <f>IF($A168="","",IF(AND($B168&lt;&gt;"",$B168&lt;&gt;"—",OR(NOT(ISNUMBER($B168)),$B168&gt;=$G168)),"Predecessor must be the number of a task listed ABOVE this row",IF($D168="","Enter a duration in working days",IF($C168="","Past the end of the Calendar tab — extend it",""))))</f>
        <v/>
      </c>
      <c r="N168" s="8" t="n"/>
      <c r="O168" s="17">
        <f>IF($A168="",0,IF(OR($B168="",$B168="—"),1,IFERROR(INDEX($P$5:P167,$B168)+1,1)))</f>
        <v/>
      </c>
      <c r="P168" s="17">
        <f>IF($A168="",0,$O168+MAX($D168,1)-1)</f>
        <v/>
      </c>
      <c r="Q168" s="17">
        <f>IF($A168="",0,MAX($P168,SUMPRODUCT(MAX(($B169:$B$204=$G168)*$Q169:$Q$204))))</f>
        <v/>
      </c>
      <c r="R168" s="17">
        <f>IF($A168="","",IF($F168=0,COUNTIFS($A$5:$A168,"&lt;&gt;",$F$5:$F168,0),""))</f>
        <v/>
      </c>
    </row>
    <row r="169">
      <c r="A169" s="8" t="n"/>
      <c r="B169" s="8" t="n"/>
      <c r="C169" s="9">
        <f>IF($A169="","",IFERROR(INDEX(Calendar!$A$5:$A$734,MATCH($O169,Calendar!$D$5:$D$734,0)),""))</f>
        <v/>
      </c>
      <c r="D169" s="10" t="n"/>
      <c r="E169" s="11">
        <f>IF($A169="","",IFERROR(INDEX(Calendar!$A$5:$A$734,MATCH($P169,Calendar!$D$5:$D$734,0)),""))</f>
        <v/>
      </c>
      <c r="F169" s="12">
        <f>IF($A169="","",MAX(0,MAX(Tasks!$P$5:$P$204)-$Q169))</f>
        <v/>
      </c>
      <c r="G169" s="13">
        <f>IF($A169="","",ROW()-4)</f>
        <v/>
      </c>
      <c r="H169" s="14">
        <f>IF($A169="","",IF(OR($B169="",$B169="—"),"—",IFERROR(INDEX($A$5:$A$204,$B169),"?? no task with that number")))</f>
        <v/>
      </c>
      <c r="I169" s="8" t="n"/>
      <c r="J169" s="15" t="n"/>
      <c r="K169" s="16">
        <f>IF($A169="","",IF($F169=0,"CRITICAL",""))</f>
        <v/>
      </c>
      <c r="L169" s="14">
        <f>IF($A169="","",IF($J169&gt;=1,"Complete",IF(AND($E169&lt;&gt;"",$E169&lt;TODAY()),"Overdue",IF(AND($C169&lt;&gt;"",$C169&lt;=TODAY()),"In progress","Not started"))))</f>
        <v/>
      </c>
      <c r="M169" s="14">
        <f>IF($A169="","",IF(AND($B169&lt;&gt;"",$B169&lt;&gt;"—",OR(NOT(ISNUMBER($B169)),$B169&gt;=$G169)),"Predecessor must be the number of a task listed ABOVE this row",IF($D169="","Enter a duration in working days",IF($C169="","Past the end of the Calendar tab — extend it",""))))</f>
        <v/>
      </c>
      <c r="N169" s="8" t="n"/>
      <c r="O169" s="17">
        <f>IF($A169="",0,IF(OR($B169="",$B169="—"),1,IFERROR(INDEX($P$5:P168,$B169)+1,1)))</f>
        <v/>
      </c>
      <c r="P169" s="17">
        <f>IF($A169="",0,$O169+MAX($D169,1)-1)</f>
        <v/>
      </c>
      <c r="Q169" s="17">
        <f>IF($A169="",0,MAX($P169,SUMPRODUCT(MAX(($B170:$B$204=$G169)*$Q170:$Q$204))))</f>
        <v/>
      </c>
      <c r="R169" s="17">
        <f>IF($A169="","",IF($F169=0,COUNTIFS($A$5:$A169,"&lt;&gt;",$F$5:$F169,0),""))</f>
        <v/>
      </c>
    </row>
    <row r="170">
      <c r="A170" s="8" t="n"/>
      <c r="B170" s="8" t="n"/>
      <c r="C170" s="9">
        <f>IF($A170="","",IFERROR(INDEX(Calendar!$A$5:$A$734,MATCH($O170,Calendar!$D$5:$D$734,0)),""))</f>
        <v/>
      </c>
      <c r="D170" s="10" t="n"/>
      <c r="E170" s="11">
        <f>IF($A170="","",IFERROR(INDEX(Calendar!$A$5:$A$734,MATCH($P170,Calendar!$D$5:$D$734,0)),""))</f>
        <v/>
      </c>
      <c r="F170" s="12">
        <f>IF($A170="","",MAX(0,MAX(Tasks!$P$5:$P$204)-$Q170))</f>
        <v/>
      </c>
      <c r="G170" s="13">
        <f>IF($A170="","",ROW()-4)</f>
        <v/>
      </c>
      <c r="H170" s="14">
        <f>IF($A170="","",IF(OR($B170="",$B170="—"),"—",IFERROR(INDEX($A$5:$A$204,$B170),"?? no task with that number")))</f>
        <v/>
      </c>
      <c r="I170" s="8" t="n"/>
      <c r="J170" s="15" t="n"/>
      <c r="K170" s="16">
        <f>IF($A170="","",IF($F170=0,"CRITICAL",""))</f>
        <v/>
      </c>
      <c r="L170" s="14">
        <f>IF($A170="","",IF($J170&gt;=1,"Complete",IF(AND($E170&lt;&gt;"",$E170&lt;TODAY()),"Overdue",IF(AND($C170&lt;&gt;"",$C170&lt;=TODAY()),"In progress","Not started"))))</f>
        <v/>
      </c>
      <c r="M170" s="14">
        <f>IF($A170="","",IF(AND($B170&lt;&gt;"",$B170&lt;&gt;"—",OR(NOT(ISNUMBER($B170)),$B170&gt;=$G170)),"Predecessor must be the number of a task listed ABOVE this row",IF($D170="","Enter a duration in working days",IF($C170="","Past the end of the Calendar tab — extend it",""))))</f>
        <v/>
      </c>
      <c r="N170" s="8" t="n"/>
      <c r="O170" s="17">
        <f>IF($A170="",0,IF(OR($B170="",$B170="—"),1,IFERROR(INDEX($P$5:P169,$B170)+1,1)))</f>
        <v/>
      </c>
      <c r="P170" s="17">
        <f>IF($A170="",0,$O170+MAX($D170,1)-1)</f>
        <v/>
      </c>
      <c r="Q170" s="17">
        <f>IF($A170="",0,MAX($P170,SUMPRODUCT(MAX(($B171:$B$204=$G170)*$Q171:$Q$204))))</f>
        <v/>
      </c>
      <c r="R170" s="17">
        <f>IF($A170="","",IF($F170=0,COUNTIFS($A$5:$A170,"&lt;&gt;",$F$5:$F170,0),""))</f>
        <v/>
      </c>
    </row>
    <row r="171">
      <c r="A171" s="8" t="n"/>
      <c r="B171" s="8" t="n"/>
      <c r="C171" s="9">
        <f>IF($A171="","",IFERROR(INDEX(Calendar!$A$5:$A$734,MATCH($O171,Calendar!$D$5:$D$734,0)),""))</f>
        <v/>
      </c>
      <c r="D171" s="10" t="n"/>
      <c r="E171" s="11">
        <f>IF($A171="","",IFERROR(INDEX(Calendar!$A$5:$A$734,MATCH($P171,Calendar!$D$5:$D$734,0)),""))</f>
        <v/>
      </c>
      <c r="F171" s="12">
        <f>IF($A171="","",MAX(0,MAX(Tasks!$P$5:$P$204)-$Q171))</f>
        <v/>
      </c>
      <c r="G171" s="13">
        <f>IF($A171="","",ROW()-4)</f>
        <v/>
      </c>
      <c r="H171" s="14">
        <f>IF($A171="","",IF(OR($B171="",$B171="—"),"—",IFERROR(INDEX($A$5:$A$204,$B171),"?? no task with that number")))</f>
        <v/>
      </c>
      <c r="I171" s="8" t="n"/>
      <c r="J171" s="15" t="n"/>
      <c r="K171" s="16">
        <f>IF($A171="","",IF($F171=0,"CRITICAL",""))</f>
        <v/>
      </c>
      <c r="L171" s="14">
        <f>IF($A171="","",IF($J171&gt;=1,"Complete",IF(AND($E171&lt;&gt;"",$E171&lt;TODAY()),"Overdue",IF(AND($C171&lt;&gt;"",$C171&lt;=TODAY()),"In progress","Not started"))))</f>
        <v/>
      </c>
      <c r="M171" s="14">
        <f>IF($A171="","",IF(AND($B171&lt;&gt;"",$B171&lt;&gt;"—",OR(NOT(ISNUMBER($B171)),$B171&gt;=$G171)),"Predecessor must be the number of a task listed ABOVE this row",IF($D171="","Enter a duration in working days",IF($C171="","Past the end of the Calendar tab — extend it",""))))</f>
        <v/>
      </c>
      <c r="N171" s="8" t="n"/>
      <c r="O171" s="17">
        <f>IF($A171="",0,IF(OR($B171="",$B171="—"),1,IFERROR(INDEX($P$5:P170,$B171)+1,1)))</f>
        <v/>
      </c>
      <c r="P171" s="17">
        <f>IF($A171="",0,$O171+MAX($D171,1)-1)</f>
        <v/>
      </c>
      <c r="Q171" s="17">
        <f>IF($A171="",0,MAX($P171,SUMPRODUCT(MAX(($B172:$B$204=$G171)*$Q172:$Q$204))))</f>
        <v/>
      </c>
      <c r="R171" s="17">
        <f>IF($A171="","",IF($F171=0,COUNTIFS($A$5:$A171,"&lt;&gt;",$F$5:$F171,0),""))</f>
        <v/>
      </c>
    </row>
    <row r="172">
      <c r="A172" s="8" t="n"/>
      <c r="B172" s="8" t="n"/>
      <c r="C172" s="9">
        <f>IF($A172="","",IFERROR(INDEX(Calendar!$A$5:$A$734,MATCH($O172,Calendar!$D$5:$D$734,0)),""))</f>
        <v/>
      </c>
      <c r="D172" s="10" t="n"/>
      <c r="E172" s="11">
        <f>IF($A172="","",IFERROR(INDEX(Calendar!$A$5:$A$734,MATCH($P172,Calendar!$D$5:$D$734,0)),""))</f>
        <v/>
      </c>
      <c r="F172" s="12">
        <f>IF($A172="","",MAX(0,MAX(Tasks!$P$5:$P$204)-$Q172))</f>
        <v/>
      </c>
      <c r="G172" s="13">
        <f>IF($A172="","",ROW()-4)</f>
        <v/>
      </c>
      <c r="H172" s="14">
        <f>IF($A172="","",IF(OR($B172="",$B172="—"),"—",IFERROR(INDEX($A$5:$A$204,$B172),"?? no task with that number")))</f>
        <v/>
      </c>
      <c r="I172" s="8" t="n"/>
      <c r="J172" s="15" t="n"/>
      <c r="K172" s="16">
        <f>IF($A172="","",IF($F172=0,"CRITICAL",""))</f>
        <v/>
      </c>
      <c r="L172" s="14">
        <f>IF($A172="","",IF($J172&gt;=1,"Complete",IF(AND($E172&lt;&gt;"",$E172&lt;TODAY()),"Overdue",IF(AND($C172&lt;&gt;"",$C172&lt;=TODAY()),"In progress","Not started"))))</f>
        <v/>
      </c>
      <c r="M172" s="14">
        <f>IF($A172="","",IF(AND($B172&lt;&gt;"",$B172&lt;&gt;"—",OR(NOT(ISNUMBER($B172)),$B172&gt;=$G172)),"Predecessor must be the number of a task listed ABOVE this row",IF($D172="","Enter a duration in working days",IF($C172="","Past the end of the Calendar tab — extend it",""))))</f>
        <v/>
      </c>
      <c r="N172" s="8" t="n"/>
      <c r="O172" s="17">
        <f>IF($A172="",0,IF(OR($B172="",$B172="—"),1,IFERROR(INDEX($P$5:P171,$B172)+1,1)))</f>
        <v/>
      </c>
      <c r="P172" s="17">
        <f>IF($A172="",0,$O172+MAX($D172,1)-1)</f>
        <v/>
      </c>
      <c r="Q172" s="17">
        <f>IF($A172="",0,MAX($P172,SUMPRODUCT(MAX(($B173:$B$204=$G172)*$Q173:$Q$204))))</f>
        <v/>
      </c>
      <c r="R172" s="17">
        <f>IF($A172="","",IF($F172=0,COUNTIFS($A$5:$A172,"&lt;&gt;",$F$5:$F172,0),""))</f>
        <v/>
      </c>
    </row>
    <row r="173">
      <c r="A173" s="8" t="n"/>
      <c r="B173" s="8" t="n"/>
      <c r="C173" s="9">
        <f>IF($A173="","",IFERROR(INDEX(Calendar!$A$5:$A$734,MATCH($O173,Calendar!$D$5:$D$734,0)),""))</f>
        <v/>
      </c>
      <c r="D173" s="10" t="n"/>
      <c r="E173" s="11">
        <f>IF($A173="","",IFERROR(INDEX(Calendar!$A$5:$A$734,MATCH($P173,Calendar!$D$5:$D$734,0)),""))</f>
        <v/>
      </c>
      <c r="F173" s="12">
        <f>IF($A173="","",MAX(0,MAX(Tasks!$P$5:$P$204)-$Q173))</f>
        <v/>
      </c>
      <c r="G173" s="13">
        <f>IF($A173="","",ROW()-4)</f>
        <v/>
      </c>
      <c r="H173" s="14">
        <f>IF($A173="","",IF(OR($B173="",$B173="—"),"—",IFERROR(INDEX($A$5:$A$204,$B173),"?? no task with that number")))</f>
        <v/>
      </c>
      <c r="I173" s="8" t="n"/>
      <c r="J173" s="15" t="n"/>
      <c r="K173" s="16">
        <f>IF($A173="","",IF($F173=0,"CRITICAL",""))</f>
        <v/>
      </c>
      <c r="L173" s="14">
        <f>IF($A173="","",IF($J173&gt;=1,"Complete",IF(AND($E173&lt;&gt;"",$E173&lt;TODAY()),"Overdue",IF(AND($C173&lt;&gt;"",$C173&lt;=TODAY()),"In progress","Not started"))))</f>
        <v/>
      </c>
      <c r="M173" s="14">
        <f>IF($A173="","",IF(AND($B173&lt;&gt;"",$B173&lt;&gt;"—",OR(NOT(ISNUMBER($B173)),$B173&gt;=$G173)),"Predecessor must be the number of a task listed ABOVE this row",IF($D173="","Enter a duration in working days",IF($C173="","Past the end of the Calendar tab — extend it",""))))</f>
        <v/>
      </c>
      <c r="N173" s="8" t="n"/>
      <c r="O173" s="17">
        <f>IF($A173="",0,IF(OR($B173="",$B173="—"),1,IFERROR(INDEX($P$5:P172,$B173)+1,1)))</f>
        <v/>
      </c>
      <c r="P173" s="17">
        <f>IF($A173="",0,$O173+MAX($D173,1)-1)</f>
        <v/>
      </c>
      <c r="Q173" s="17">
        <f>IF($A173="",0,MAX($P173,SUMPRODUCT(MAX(($B174:$B$204=$G173)*$Q174:$Q$204))))</f>
        <v/>
      </c>
      <c r="R173" s="17">
        <f>IF($A173="","",IF($F173=0,COUNTIFS($A$5:$A173,"&lt;&gt;",$F$5:$F173,0),""))</f>
        <v/>
      </c>
    </row>
    <row r="174">
      <c r="A174" s="8" t="n"/>
      <c r="B174" s="8" t="n"/>
      <c r="C174" s="9">
        <f>IF($A174="","",IFERROR(INDEX(Calendar!$A$5:$A$734,MATCH($O174,Calendar!$D$5:$D$734,0)),""))</f>
        <v/>
      </c>
      <c r="D174" s="10" t="n"/>
      <c r="E174" s="11">
        <f>IF($A174="","",IFERROR(INDEX(Calendar!$A$5:$A$734,MATCH($P174,Calendar!$D$5:$D$734,0)),""))</f>
        <v/>
      </c>
      <c r="F174" s="12">
        <f>IF($A174="","",MAX(0,MAX(Tasks!$P$5:$P$204)-$Q174))</f>
        <v/>
      </c>
      <c r="G174" s="13">
        <f>IF($A174="","",ROW()-4)</f>
        <v/>
      </c>
      <c r="H174" s="14">
        <f>IF($A174="","",IF(OR($B174="",$B174="—"),"—",IFERROR(INDEX($A$5:$A$204,$B174),"?? no task with that number")))</f>
        <v/>
      </c>
      <c r="I174" s="8" t="n"/>
      <c r="J174" s="15" t="n"/>
      <c r="K174" s="16">
        <f>IF($A174="","",IF($F174=0,"CRITICAL",""))</f>
        <v/>
      </c>
      <c r="L174" s="14">
        <f>IF($A174="","",IF($J174&gt;=1,"Complete",IF(AND($E174&lt;&gt;"",$E174&lt;TODAY()),"Overdue",IF(AND($C174&lt;&gt;"",$C174&lt;=TODAY()),"In progress","Not started"))))</f>
        <v/>
      </c>
      <c r="M174" s="14">
        <f>IF($A174="","",IF(AND($B174&lt;&gt;"",$B174&lt;&gt;"—",OR(NOT(ISNUMBER($B174)),$B174&gt;=$G174)),"Predecessor must be the number of a task listed ABOVE this row",IF($D174="","Enter a duration in working days",IF($C174="","Past the end of the Calendar tab — extend it",""))))</f>
        <v/>
      </c>
      <c r="N174" s="8" t="n"/>
      <c r="O174" s="17">
        <f>IF($A174="",0,IF(OR($B174="",$B174="—"),1,IFERROR(INDEX($P$5:P173,$B174)+1,1)))</f>
        <v/>
      </c>
      <c r="P174" s="17">
        <f>IF($A174="",0,$O174+MAX($D174,1)-1)</f>
        <v/>
      </c>
      <c r="Q174" s="17">
        <f>IF($A174="",0,MAX($P174,SUMPRODUCT(MAX(($B175:$B$204=$G174)*$Q175:$Q$204))))</f>
        <v/>
      </c>
      <c r="R174" s="17">
        <f>IF($A174="","",IF($F174=0,COUNTIFS($A$5:$A174,"&lt;&gt;",$F$5:$F174,0),""))</f>
        <v/>
      </c>
    </row>
    <row r="175">
      <c r="A175" s="8" t="n"/>
      <c r="B175" s="8" t="n"/>
      <c r="C175" s="9">
        <f>IF($A175="","",IFERROR(INDEX(Calendar!$A$5:$A$734,MATCH($O175,Calendar!$D$5:$D$734,0)),""))</f>
        <v/>
      </c>
      <c r="D175" s="10" t="n"/>
      <c r="E175" s="11">
        <f>IF($A175="","",IFERROR(INDEX(Calendar!$A$5:$A$734,MATCH($P175,Calendar!$D$5:$D$734,0)),""))</f>
        <v/>
      </c>
      <c r="F175" s="12">
        <f>IF($A175="","",MAX(0,MAX(Tasks!$P$5:$P$204)-$Q175))</f>
        <v/>
      </c>
      <c r="G175" s="13">
        <f>IF($A175="","",ROW()-4)</f>
        <v/>
      </c>
      <c r="H175" s="14">
        <f>IF($A175="","",IF(OR($B175="",$B175="—"),"—",IFERROR(INDEX($A$5:$A$204,$B175),"?? no task with that number")))</f>
        <v/>
      </c>
      <c r="I175" s="8" t="n"/>
      <c r="J175" s="15" t="n"/>
      <c r="K175" s="16">
        <f>IF($A175="","",IF($F175=0,"CRITICAL",""))</f>
        <v/>
      </c>
      <c r="L175" s="14">
        <f>IF($A175="","",IF($J175&gt;=1,"Complete",IF(AND($E175&lt;&gt;"",$E175&lt;TODAY()),"Overdue",IF(AND($C175&lt;&gt;"",$C175&lt;=TODAY()),"In progress","Not started"))))</f>
        <v/>
      </c>
      <c r="M175" s="14">
        <f>IF($A175="","",IF(AND($B175&lt;&gt;"",$B175&lt;&gt;"—",OR(NOT(ISNUMBER($B175)),$B175&gt;=$G175)),"Predecessor must be the number of a task listed ABOVE this row",IF($D175="","Enter a duration in working days",IF($C175="","Past the end of the Calendar tab — extend it",""))))</f>
        <v/>
      </c>
      <c r="N175" s="8" t="n"/>
      <c r="O175" s="17">
        <f>IF($A175="",0,IF(OR($B175="",$B175="—"),1,IFERROR(INDEX($P$5:P174,$B175)+1,1)))</f>
        <v/>
      </c>
      <c r="P175" s="17">
        <f>IF($A175="",0,$O175+MAX($D175,1)-1)</f>
        <v/>
      </c>
      <c r="Q175" s="17">
        <f>IF($A175="",0,MAX($P175,SUMPRODUCT(MAX(($B176:$B$204=$G175)*$Q176:$Q$204))))</f>
        <v/>
      </c>
      <c r="R175" s="17">
        <f>IF($A175="","",IF($F175=0,COUNTIFS($A$5:$A175,"&lt;&gt;",$F$5:$F175,0),""))</f>
        <v/>
      </c>
    </row>
    <row r="176">
      <c r="A176" s="8" t="n"/>
      <c r="B176" s="8" t="n"/>
      <c r="C176" s="9">
        <f>IF($A176="","",IFERROR(INDEX(Calendar!$A$5:$A$734,MATCH($O176,Calendar!$D$5:$D$734,0)),""))</f>
        <v/>
      </c>
      <c r="D176" s="10" t="n"/>
      <c r="E176" s="11">
        <f>IF($A176="","",IFERROR(INDEX(Calendar!$A$5:$A$734,MATCH($P176,Calendar!$D$5:$D$734,0)),""))</f>
        <v/>
      </c>
      <c r="F176" s="12">
        <f>IF($A176="","",MAX(0,MAX(Tasks!$P$5:$P$204)-$Q176))</f>
        <v/>
      </c>
      <c r="G176" s="13">
        <f>IF($A176="","",ROW()-4)</f>
        <v/>
      </c>
      <c r="H176" s="14">
        <f>IF($A176="","",IF(OR($B176="",$B176="—"),"—",IFERROR(INDEX($A$5:$A$204,$B176),"?? no task with that number")))</f>
        <v/>
      </c>
      <c r="I176" s="8" t="n"/>
      <c r="J176" s="15" t="n"/>
      <c r="K176" s="16">
        <f>IF($A176="","",IF($F176=0,"CRITICAL",""))</f>
        <v/>
      </c>
      <c r="L176" s="14">
        <f>IF($A176="","",IF($J176&gt;=1,"Complete",IF(AND($E176&lt;&gt;"",$E176&lt;TODAY()),"Overdue",IF(AND($C176&lt;&gt;"",$C176&lt;=TODAY()),"In progress","Not started"))))</f>
        <v/>
      </c>
      <c r="M176" s="14">
        <f>IF($A176="","",IF(AND($B176&lt;&gt;"",$B176&lt;&gt;"—",OR(NOT(ISNUMBER($B176)),$B176&gt;=$G176)),"Predecessor must be the number of a task listed ABOVE this row",IF($D176="","Enter a duration in working days",IF($C176="","Past the end of the Calendar tab — extend it",""))))</f>
        <v/>
      </c>
      <c r="N176" s="8" t="n"/>
      <c r="O176" s="17">
        <f>IF($A176="",0,IF(OR($B176="",$B176="—"),1,IFERROR(INDEX($P$5:P175,$B176)+1,1)))</f>
        <v/>
      </c>
      <c r="P176" s="17">
        <f>IF($A176="",0,$O176+MAX($D176,1)-1)</f>
        <v/>
      </c>
      <c r="Q176" s="17">
        <f>IF($A176="",0,MAX($P176,SUMPRODUCT(MAX(($B177:$B$204=$G176)*$Q177:$Q$204))))</f>
        <v/>
      </c>
      <c r="R176" s="17">
        <f>IF($A176="","",IF($F176=0,COUNTIFS($A$5:$A176,"&lt;&gt;",$F$5:$F176,0),""))</f>
        <v/>
      </c>
    </row>
    <row r="177">
      <c r="A177" s="8" t="n"/>
      <c r="B177" s="8" t="n"/>
      <c r="C177" s="9">
        <f>IF($A177="","",IFERROR(INDEX(Calendar!$A$5:$A$734,MATCH($O177,Calendar!$D$5:$D$734,0)),""))</f>
        <v/>
      </c>
      <c r="D177" s="10" t="n"/>
      <c r="E177" s="11">
        <f>IF($A177="","",IFERROR(INDEX(Calendar!$A$5:$A$734,MATCH($P177,Calendar!$D$5:$D$734,0)),""))</f>
        <v/>
      </c>
      <c r="F177" s="12">
        <f>IF($A177="","",MAX(0,MAX(Tasks!$P$5:$P$204)-$Q177))</f>
        <v/>
      </c>
      <c r="G177" s="13">
        <f>IF($A177="","",ROW()-4)</f>
        <v/>
      </c>
      <c r="H177" s="14">
        <f>IF($A177="","",IF(OR($B177="",$B177="—"),"—",IFERROR(INDEX($A$5:$A$204,$B177),"?? no task with that number")))</f>
        <v/>
      </c>
      <c r="I177" s="8" t="n"/>
      <c r="J177" s="15" t="n"/>
      <c r="K177" s="16">
        <f>IF($A177="","",IF($F177=0,"CRITICAL",""))</f>
        <v/>
      </c>
      <c r="L177" s="14">
        <f>IF($A177="","",IF($J177&gt;=1,"Complete",IF(AND($E177&lt;&gt;"",$E177&lt;TODAY()),"Overdue",IF(AND($C177&lt;&gt;"",$C177&lt;=TODAY()),"In progress","Not started"))))</f>
        <v/>
      </c>
      <c r="M177" s="14">
        <f>IF($A177="","",IF(AND($B177&lt;&gt;"",$B177&lt;&gt;"—",OR(NOT(ISNUMBER($B177)),$B177&gt;=$G177)),"Predecessor must be the number of a task listed ABOVE this row",IF($D177="","Enter a duration in working days",IF($C177="","Past the end of the Calendar tab — extend it",""))))</f>
        <v/>
      </c>
      <c r="N177" s="8" t="n"/>
      <c r="O177" s="17">
        <f>IF($A177="",0,IF(OR($B177="",$B177="—"),1,IFERROR(INDEX($P$5:P176,$B177)+1,1)))</f>
        <v/>
      </c>
      <c r="P177" s="17">
        <f>IF($A177="",0,$O177+MAX($D177,1)-1)</f>
        <v/>
      </c>
      <c r="Q177" s="17">
        <f>IF($A177="",0,MAX($P177,SUMPRODUCT(MAX(($B178:$B$204=$G177)*$Q178:$Q$204))))</f>
        <v/>
      </c>
      <c r="R177" s="17">
        <f>IF($A177="","",IF($F177=0,COUNTIFS($A$5:$A177,"&lt;&gt;",$F$5:$F177,0),""))</f>
        <v/>
      </c>
    </row>
    <row r="178">
      <c r="A178" s="8" t="n"/>
      <c r="B178" s="8" t="n"/>
      <c r="C178" s="9">
        <f>IF($A178="","",IFERROR(INDEX(Calendar!$A$5:$A$734,MATCH($O178,Calendar!$D$5:$D$734,0)),""))</f>
        <v/>
      </c>
      <c r="D178" s="10" t="n"/>
      <c r="E178" s="11">
        <f>IF($A178="","",IFERROR(INDEX(Calendar!$A$5:$A$734,MATCH($P178,Calendar!$D$5:$D$734,0)),""))</f>
        <v/>
      </c>
      <c r="F178" s="12">
        <f>IF($A178="","",MAX(0,MAX(Tasks!$P$5:$P$204)-$Q178))</f>
        <v/>
      </c>
      <c r="G178" s="13">
        <f>IF($A178="","",ROW()-4)</f>
        <v/>
      </c>
      <c r="H178" s="14">
        <f>IF($A178="","",IF(OR($B178="",$B178="—"),"—",IFERROR(INDEX($A$5:$A$204,$B178),"?? no task with that number")))</f>
        <v/>
      </c>
      <c r="I178" s="8" t="n"/>
      <c r="J178" s="15" t="n"/>
      <c r="K178" s="16">
        <f>IF($A178="","",IF($F178=0,"CRITICAL",""))</f>
        <v/>
      </c>
      <c r="L178" s="14">
        <f>IF($A178="","",IF($J178&gt;=1,"Complete",IF(AND($E178&lt;&gt;"",$E178&lt;TODAY()),"Overdue",IF(AND($C178&lt;&gt;"",$C178&lt;=TODAY()),"In progress","Not started"))))</f>
        <v/>
      </c>
      <c r="M178" s="14">
        <f>IF($A178="","",IF(AND($B178&lt;&gt;"",$B178&lt;&gt;"—",OR(NOT(ISNUMBER($B178)),$B178&gt;=$G178)),"Predecessor must be the number of a task listed ABOVE this row",IF($D178="","Enter a duration in working days",IF($C178="","Past the end of the Calendar tab — extend it",""))))</f>
        <v/>
      </c>
      <c r="N178" s="8" t="n"/>
      <c r="O178" s="17">
        <f>IF($A178="",0,IF(OR($B178="",$B178="—"),1,IFERROR(INDEX($P$5:P177,$B178)+1,1)))</f>
        <v/>
      </c>
      <c r="P178" s="17">
        <f>IF($A178="",0,$O178+MAX($D178,1)-1)</f>
        <v/>
      </c>
      <c r="Q178" s="17">
        <f>IF($A178="",0,MAX($P178,SUMPRODUCT(MAX(($B179:$B$204=$G178)*$Q179:$Q$204))))</f>
        <v/>
      </c>
      <c r="R178" s="17">
        <f>IF($A178="","",IF($F178=0,COUNTIFS($A$5:$A178,"&lt;&gt;",$F$5:$F178,0),""))</f>
        <v/>
      </c>
    </row>
    <row r="179">
      <c r="A179" s="8" t="n"/>
      <c r="B179" s="8" t="n"/>
      <c r="C179" s="9">
        <f>IF($A179="","",IFERROR(INDEX(Calendar!$A$5:$A$734,MATCH($O179,Calendar!$D$5:$D$734,0)),""))</f>
        <v/>
      </c>
      <c r="D179" s="10" t="n"/>
      <c r="E179" s="11">
        <f>IF($A179="","",IFERROR(INDEX(Calendar!$A$5:$A$734,MATCH($P179,Calendar!$D$5:$D$734,0)),""))</f>
        <v/>
      </c>
      <c r="F179" s="12">
        <f>IF($A179="","",MAX(0,MAX(Tasks!$P$5:$P$204)-$Q179))</f>
        <v/>
      </c>
      <c r="G179" s="13">
        <f>IF($A179="","",ROW()-4)</f>
        <v/>
      </c>
      <c r="H179" s="14">
        <f>IF($A179="","",IF(OR($B179="",$B179="—"),"—",IFERROR(INDEX($A$5:$A$204,$B179),"?? no task with that number")))</f>
        <v/>
      </c>
      <c r="I179" s="8" t="n"/>
      <c r="J179" s="15" t="n"/>
      <c r="K179" s="16">
        <f>IF($A179="","",IF($F179=0,"CRITICAL",""))</f>
        <v/>
      </c>
      <c r="L179" s="14">
        <f>IF($A179="","",IF($J179&gt;=1,"Complete",IF(AND($E179&lt;&gt;"",$E179&lt;TODAY()),"Overdue",IF(AND($C179&lt;&gt;"",$C179&lt;=TODAY()),"In progress","Not started"))))</f>
        <v/>
      </c>
      <c r="M179" s="14">
        <f>IF($A179="","",IF(AND($B179&lt;&gt;"",$B179&lt;&gt;"—",OR(NOT(ISNUMBER($B179)),$B179&gt;=$G179)),"Predecessor must be the number of a task listed ABOVE this row",IF($D179="","Enter a duration in working days",IF($C179="","Past the end of the Calendar tab — extend it",""))))</f>
        <v/>
      </c>
      <c r="N179" s="8" t="n"/>
      <c r="O179" s="17">
        <f>IF($A179="",0,IF(OR($B179="",$B179="—"),1,IFERROR(INDEX($P$5:P178,$B179)+1,1)))</f>
        <v/>
      </c>
      <c r="P179" s="17">
        <f>IF($A179="",0,$O179+MAX($D179,1)-1)</f>
        <v/>
      </c>
      <c r="Q179" s="17">
        <f>IF($A179="",0,MAX($P179,SUMPRODUCT(MAX(($B180:$B$204=$G179)*$Q180:$Q$204))))</f>
        <v/>
      </c>
      <c r="R179" s="17">
        <f>IF($A179="","",IF($F179=0,COUNTIFS($A$5:$A179,"&lt;&gt;",$F$5:$F179,0),""))</f>
        <v/>
      </c>
    </row>
    <row r="180">
      <c r="A180" s="8" t="n"/>
      <c r="B180" s="8" t="n"/>
      <c r="C180" s="9">
        <f>IF($A180="","",IFERROR(INDEX(Calendar!$A$5:$A$734,MATCH($O180,Calendar!$D$5:$D$734,0)),""))</f>
        <v/>
      </c>
      <c r="D180" s="10" t="n"/>
      <c r="E180" s="11">
        <f>IF($A180="","",IFERROR(INDEX(Calendar!$A$5:$A$734,MATCH($P180,Calendar!$D$5:$D$734,0)),""))</f>
        <v/>
      </c>
      <c r="F180" s="12">
        <f>IF($A180="","",MAX(0,MAX(Tasks!$P$5:$P$204)-$Q180))</f>
        <v/>
      </c>
      <c r="G180" s="13">
        <f>IF($A180="","",ROW()-4)</f>
        <v/>
      </c>
      <c r="H180" s="14">
        <f>IF($A180="","",IF(OR($B180="",$B180="—"),"—",IFERROR(INDEX($A$5:$A$204,$B180),"?? no task with that number")))</f>
        <v/>
      </c>
      <c r="I180" s="8" t="n"/>
      <c r="J180" s="15" t="n"/>
      <c r="K180" s="16">
        <f>IF($A180="","",IF($F180=0,"CRITICAL",""))</f>
        <v/>
      </c>
      <c r="L180" s="14">
        <f>IF($A180="","",IF($J180&gt;=1,"Complete",IF(AND($E180&lt;&gt;"",$E180&lt;TODAY()),"Overdue",IF(AND($C180&lt;&gt;"",$C180&lt;=TODAY()),"In progress","Not started"))))</f>
        <v/>
      </c>
      <c r="M180" s="14">
        <f>IF($A180="","",IF(AND($B180&lt;&gt;"",$B180&lt;&gt;"—",OR(NOT(ISNUMBER($B180)),$B180&gt;=$G180)),"Predecessor must be the number of a task listed ABOVE this row",IF($D180="","Enter a duration in working days",IF($C180="","Past the end of the Calendar tab — extend it",""))))</f>
        <v/>
      </c>
      <c r="N180" s="8" t="n"/>
      <c r="O180" s="17">
        <f>IF($A180="",0,IF(OR($B180="",$B180="—"),1,IFERROR(INDEX($P$5:P179,$B180)+1,1)))</f>
        <v/>
      </c>
      <c r="P180" s="17">
        <f>IF($A180="",0,$O180+MAX($D180,1)-1)</f>
        <v/>
      </c>
      <c r="Q180" s="17">
        <f>IF($A180="",0,MAX($P180,SUMPRODUCT(MAX(($B181:$B$204=$G180)*$Q181:$Q$204))))</f>
        <v/>
      </c>
      <c r="R180" s="17">
        <f>IF($A180="","",IF($F180=0,COUNTIFS($A$5:$A180,"&lt;&gt;",$F$5:$F180,0),""))</f>
        <v/>
      </c>
    </row>
    <row r="181">
      <c r="A181" s="8" t="n"/>
      <c r="B181" s="8" t="n"/>
      <c r="C181" s="9">
        <f>IF($A181="","",IFERROR(INDEX(Calendar!$A$5:$A$734,MATCH($O181,Calendar!$D$5:$D$734,0)),""))</f>
        <v/>
      </c>
      <c r="D181" s="10" t="n"/>
      <c r="E181" s="11">
        <f>IF($A181="","",IFERROR(INDEX(Calendar!$A$5:$A$734,MATCH($P181,Calendar!$D$5:$D$734,0)),""))</f>
        <v/>
      </c>
      <c r="F181" s="12">
        <f>IF($A181="","",MAX(0,MAX(Tasks!$P$5:$P$204)-$Q181))</f>
        <v/>
      </c>
      <c r="G181" s="13">
        <f>IF($A181="","",ROW()-4)</f>
        <v/>
      </c>
      <c r="H181" s="14">
        <f>IF($A181="","",IF(OR($B181="",$B181="—"),"—",IFERROR(INDEX($A$5:$A$204,$B181),"?? no task with that number")))</f>
        <v/>
      </c>
      <c r="I181" s="8" t="n"/>
      <c r="J181" s="15" t="n"/>
      <c r="K181" s="16">
        <f>IF($A181="","",IF($F181=0,"CRITICAL",""))</f>
        <v/>
      </c>
      <c r="L181" s="14">
        <f>IF($A181="","",IF($J181&gt;=1,"Complete",IF(AND($E181&lt;&gt;"",$E181&lt;TODAY()),"Overdue",IF(AND($C181&lt;&gt;"",$C181&lt;=TODAY()),"In progress","Not started"))))</f>
        <v/>
      </c>
      <c r="M181" s="14">
        <f>IF($A181="","",IF(AND($B181&lt;&gt;"",$B181&lt;&gt;"—",OR(NOT(ISNUMBER($B181)),$B181&gt;=$G181)),"Predecessor must be the number of a task listed ABOVE this row",IF($D181="","Enter a duration in working days",IF($C181="","Past the end of the Calendar tab — extend it",""))))</f>
        <v/>
      </c>
      <c r="N181" s="8" t="n"/>
      <c r="O181" s="17">
        <f>IF($A181="",0,IF(OR($B181="",$B181="—"),1,IFERROR(INDEX($P$5:P180,$B181)+1,1)))</f>
        <v/>
      </c>
      <c r="P181" s="17">
        <f>IF($A181="",0,$O181+MAX($D181,1)-1)</f>
        <v/>
      </c>
      <c r="Q181" s="17">
        <f>IF($A181="",0,MAX($P181,SUMPRODUCT(MAX(($B182:$B$204=$G181)*$Q182:$Q$204))))</f>
        <v/>
      </c>
      <c r="R181" s="17">
        <f>IF($A181="","",IF($F181=0,COUNTIFS($A$5:$A181,"&lt;&gt;",$F$5:$F181,0),""))</f>
        <v/>
      </c>
    </row>
    <row r="182">
      <c r="A182" s="8" t="n"/>
      <c r="B182" s="8" t="n"/>
      <c r="C182" s="9">
        <f>IF($A182="","",IFERROR(INDEX(Calendar!$A$5:$A$734,MATCH($O182,Calendar!$D$5:$D$734,0)),""))</f>
        <v/>
      </c>
      <c r="D182" s="10" t="n"/>
      <c r="E182" s="11">
        <f>IF($A182="","",IFERROR(INDEX(Calendar!$A$5:$A$734,MATCH($P182,Calendar!$D$5:$D$734,0)),""))</f>
        <v/>
      </c>
      <c r="F182" s="12">
        <f>IF($A182="","",MAX(0,MAX(Tasks!$P$5:$P$204)-$Q182))</f>
        <v/>
      </c>
      <c r="G182" s="13">
        <f>IF($A182="","",ROW()-4)</f>
        <v/>
      </c>
      <c r="H182" s="14">
        <f>IF($A182="","",IF(OR($B182="",$B182="—"),"—",IFERROR(INDEX($A$5:$A$204,$B182),"?? no task with that number")))</f>
        <v/>
      </c>
      <c r="I182" s="8" t="n"/>
      <c r="J182" s="15" t="n"/>
      <c r="K182" s="16">
        <f>IF($A182="","",IF($F182=0,"CRITICAL",""))</f>
        <v/>
      </c>
      <c r="L182" s="14">
        <f>IF($A182="","",IF($J182&gt;=1,"Complete",IF(AND($E182&lt;&gt;"",$E182&lt;TODAY()),"Overdue",IF(AND($C182&lt;&gt;"",$C182&lt;=TODAY()),"In progress","Not started"))))</f>
        <v/>
      </c>
      <c r="M182" s="14">
        <f>IF($A182="","",IF(AND($B182&lt;&gt;"",$B182&lt;&gt;"—",OR(NOT(ISNUMBER($B182)),$B182&gt;=$G182)),"Predecessor must be the number of a task listed ABOVE this row",IF($D182="","Enter a duration in working days",IF($C182="","Past the end of the Calendar tab — extend it",""))))</f>
        <v/>
      </c>
      <c r="N182" s="8" t="n"/>
      <c r="O182" s="17">
        <f>IF($A182="",0,IF(OR($B182="",$B182="—"),1,IFERROR(INDEX($P$5:P181,$B182)+1,1)))</f>
        <v/>
      </c>
      <c r="P182" s="17">
        <f>IF($A182="",0,$O182+MAX($D182,1)-1)</f>
        <v/>
      </c>
      <c r="Q182" s="17">
        <f>IF($A182="",0,MAX($P182,SUMPRODUCT(MAX(($B183:$B$204=$G182)*$Q183:$Q$204))))</f>
        <v/>
      </c>
      <c r="R182" s="17">
        <f>IF($A182="","",IF($F182=0,COUNTIFS($A$5:$A182,"&lt;&gt;",$F$5:$F182,0),""))</f>
        <v/>
      </c>
    </row>
    <row r="183">
      <c r="A183" s="8" t="n"/>
      <c r="B183" s="8" t="n"/>
      <c r="C183" s="9">
        <f>IF($A183="","",IFERROR(INDEX(Calendar!$A$5:$A$734,MATCH($O183,Calendar!$D$5:$D$734,0)),""))</f>
        <v/>
      </c>
      <c r="D183" s="10" t="n"/>
      <c r="E183" s="11">
        <f>IF($A183="","",IFERROR(INDEX(Calendar!$A$5:$A$734,MATCH($P183,Calendar!$D$5:$D$734,0)),""))</f>
        <v/>
      </c>
      <c r="F183" s="12">
        <f>IF($A183="","",MAX(0,MAX(Tasks!$P$5:$P$204)-$Q183))</f>
        <v/>
      </c>
      <c r="G183" s="13">
        <f>IF($A183="","",ROW()-4)</f>
        <v/>
      </c>
      <c r="H183" s="14">
        <f>IF($A183="","",IF(OR($B183="",$B183="—"),"—",IFERROR(INDEX($A$5:$A$204,$B183),"?? no task with that number")))</f>
        <v/>
      </c>
      <c r="I183" s="8" t="n"/>
      <c r="J183" s="15" t="n"/>
      <c r="K183" s="16">
        <f>IF($A183="","",IF($F183=0,"CRITICAL",""))</f>
        <v/>
      </c>
      <c r="L183" s="14">
        <f>IF($A183="","",IF($J183&gt;=1,"Complete",IF(AND($E183&lt;&gt;"",$E183&lt;TODAY()),"Overdue",IF(AND($C183&lt;&gt;"",$C183&lt;=TODAY()),"In progress","Not started"))))</f>
        <v/>
      </c>
      <c r="M183" s="14">
        <f>IF($A183="","",IF(AND($B183&lt;&gt;"",$B183&lt;&gt;"—",OR(NOT(ISNUMBER($B183)),$B183&gt;=$G183)),"Predecessor must be the number of a task listed ABOVE this row",IF($D183="","Enter a duration in working days",IF($C183="","Past the end of the Calendar tab — extend it",""))))</f>
        <v/>
      </c>
      <c r="N183" s="8" t="n"/>
      <c r="O183" s="17">
        <f>IF($A183="",0,IF(OR($B183="",$B183="—"),1,IFERROR(INDEX($P$5:P182,$B183)+1,1)))</f>
        <v/>
      </c>
      <c r="P183" s="17">
        <f>IF($A183="",0,$O183+MAX($D183,1)-1)</f>
        <v/>
      </c>
      <c r="Q183" s="17">
        <f>IF($A183="",0,MAX($P183,SUMPRODUCT(MAX(($B184:$B$204=$G183)*$Q184:$Q$204))))</f>
        <v/>
      </c>
      <c r="R183" s="17">
        <f>IF($A183="","",IF($F183=0,COUNTIFS($A$5:$A183,"&lt;&gt;",$F$5:$F183,0),""))</f>
        <v/>
      </c>
    </row>
    <row r="184">
      <c r="A184" s="8" t="n"/>
      <c r="B184" s="8" t="n"/>
      <c r="C184" s="9">
        <f>IF($A184="","",IFERROR(INDEX(Calendar!$A$5:$A$734,MATCH($O184,Calendar!$D$5:$D$734,0)),""))</f>
        <v/>
      </c>
      <c r="D184" s="10" t="n"/>
      <c r="E184" s="11">
        <f>IF($A184="","",IFERROR(INDEX(Calendar!$A$5:$A$734,MATCH($P184,Calendar!$D$5:$D$734,0)),""))</f>
        <v/>
      </c>
      <c r="F184" s="12">
        <f>IF($A184="","",MAX(0,MAX(Tasks!$P$5:$P$204)-$Q184))</f>
        <v/>
      </c>
      <c r="G184" s="13">
        <f>IF($A184="","",ROW()-4)</f>
        <v/>
      </c>
      <c r="H184" s="14">
        <f>IF($A184="","",IF(OR($B184="",$B184="—"),"—",IFERROR(INDEX($A$5:$A$204,$B184),"?? no task with that number")))</f>
        <v/>
      </c>
      <c r="I184" s="8" t="n"/>
      <c r="J184" s="15" t="n"/>
      <c r="K184" s="16">
        <f>IF($A184="","",IF($F184=0,"CRITICAL",""))</f>
        <v/>
      </c>
      <c r="L184" s="14">
        <f>IF($A184="","",IF($J184&gt;=1,"Complete",IF(AND($E184&lt;&gt;"",$E184&lt;TODAY()),"Overdue",IF(AND($C184&lt;&gt;"",$C184&lt;=TODAY()),"In progress","Not started"))))</f>
        <v/>
      </c>
      <c r="M184" s="14">
        <f>IF($A184="","",IF(AND($B184&lt;&gt;"",$B184&lt;&gt;"—",OR(NOT(ISNUMBER($B184)),$B184&gt;=$G184)),"Predecessor must be the number of a task listed ABOVE this row",IF($D184="","Enter a duration in working days",IF($C184="","Past the end of the Calendar tab — extend it",""))))</f>
        <v/>
      </c>
      <c r="N184" s="8" t="n"/>
      <c r="O184" s="17">
        <f>IF($A184="",0,IF(OR($B184="",$B184="—"),1,IFERROR(INDEX($P$5:P183,$B184)+1,1)))</f>
        <v/>
      </c>
      <c r="P184" s="17">
        <f>IF($A184="",0,$O184+MAX($D184,1)-1)</f>
        <v/>
      </c>
      <c r="Q184" s="17">
        <f>IF($A184="",0,MAX($P184,SUMPRODUCT(MAX(($B185:$B$204=$G184)*$Q185:$Q$204))))</f>
        <v/>
      </c>
      <c r="R184" s="17">
        <f>IF($A184="","",IF($F184=0,COUNTIFS($A$5:$A184,"&lt;&gt;",$F$5:$F184,0),""))</f>
        <v/>
      </c>
    </row>
    <row r="185">
      <c r="A185" s="8" t="n"/>
      <c r="B185" s="8" t="n"/>
      <c r="C185" s="9">
        <f>IF($A185="","",IFERROR(INDEX(Calendar!$A$5:$A$734,MATCH($O185,Calendar!$D$5:$D$734,0)),""))</f>
        <v/>
      </c>
      <c r="D185" s="10" t="n"/>
      <c r="E185" s="11">
        <f>IF($A185="","",IFERROR(INDEX(Calendar!$A$5:$A$734,MATCH($P185,Calendar!$D$5:$D$734,0)),""))</f>
        <v/>
      </c>
      <c r="F185" s="12">
        <f>IF($A185="","",MAX(0,MAX(Tasks!$P$5:$P$204)-$Q185))</f>
        <v/>
      </c>
      <c r="G185" s="13">
        <f>IF($A185="","",ROW()-4)</f>
        <v/>
      </c>
      <c r="H185" s="14">
        <f>IF($A185="","",IF(OR($B185="",$B185="—"),"—",IFERROR(INDEX($A$5:$A$204,$B185),"?? no task with that number")))</f>
        <v/>
      </c>
      <c r="I185" s="8" t="n"/>
      <c r="J185" s="15" t="n"/>
      <c r="K185" s="16">
        <f>IF($A185="","",IF($F185=0,"CRITICAL",""))</f>
        <v/>
      </c>
      <c r="L185" s="14">
        <f>IF($A185="","",IF($J185&gt;=1,"Complete",IF(AND($E185&lt;&gt;"",$E185&lt;TODAY()),"Overdue",IF(AND($C185&lt;&gt;"",$C185&lt;=TODAY()),"In progress","Not started"))))</f>
        <v/>
      </c>
      <c r="M185" s="14">
        <f>IF($A185="","",IF(AND($B185&lt;&gt;"",$B185&lt;&gt;"—",OR(NOT(ISNUMBER($B185)),$B185&gt;=$G185)),"Predecessor must be the number of a task listed ABOVE this row",IF($D185="","Enter a duration in working days",IF($C185="","Past the end of the Calendar tab — extend it",""))))</f>
        <v/>
      </c>
      <c r="N185" s="8" t="n"/>
      <c r="O185" s="17">
        <f>IF($A185="",0,IF(OR($B185="",$B185="—"),1,IFERROR(INDEX($P$5:P184,$B185)+1,1)))</f>
        <v/>
      </c>
      <c r="P185" s="17">
        <f>IF($A185="",0,$O185+MAX($D185,1)-1)</f>
        <v/>
      </c>
      <c r="Q185" s="17">
        <f>IF($A185="",0,MAX($P185,SUMPRODUCT(MAX(($B186:$B$204=$G185)*$Q186:$Q$204))))</f>
        <v/>
      </c>
      <c r="R185" s="17">
        <f>IF($A185="","",IF($F185=0,COUNTIFS($A$5:$A185,"&lt;&gt;",$F$5:$F185,0),""))</f>
        <v/>
      </c>
    </row>
    <row r="186">
      <c r="A186" s="8" t="n"/>
      <c r="B186" s="8" t="n"/>
      <c r="C186" s="9">
        <f>IF($A186="","",IFERROR(INDEX(Calendar!$A$5:$A$734,MATCH($O186,Calendar!$D$5:$D$734,0)),""))</f>
        <v/>
      </c>
      <c r="D186" s="10" t="n"/>
      <c r="E186" s="11">
        <f>IF($A186="","",IFERROR(INDEX(Calendar!$A$5:$A$734,MATCH($P186,Calendar!$D$5:$D$734,0)),""))</f>
        <v/>
      </c>
      <c r="F186" s="12">
        <f>IF($A186="","",MAX(0,MAX(Tasks!$P$5:$P$204)-$Q186))</f>
        <v/>
      </c>
      <c r="G186" s="13">
        <f>IF($A186="","",ROW()-4)</f>
        <v/>
      </c>
      <c r="H186" s="14">
        <f>IF($A186="","",IF(OR($B186="",$B186="—"),"—",IFERROR(INDEX($A$5:$A$204,$B186),"?? no task with that number")))</f>
        <v/>
      </c>
      <c r="I186" s="8" t="n"/>
      <c r="J186" s="15" t="n"/>
      <c r="K186" s="16">
        <f>IF($A186="","",IF($F186=0,"CRITICAL",""))</f>
        <v/>
      </c>
      <c r="L186" s="14">
        <f>IF($A186="","",IF($J186&gt;=1,"Complete",IF(AND($E186&lt;&gt;"",$E186&lt;TODAY()),"Overdue",IF(AND($C186&lt;&gt;"",$C186&lt;=TODAY()),"In progress","Not started"))))</f>
        <v/>
      </c>
      <c r="M186" s="14">
        <f>IF($A186="","",IF(AND($B186&lt;&gt;"",$B186&lt;&gt;"—",OR(NOT(ISNUMBER($B186)),$B186&gt;=$G186)),"Predecessor must be the number of a task listed ABOVE this row",IF($D186="","Enter a duration in working days",IF($C186="","Past the end of the Calendar tab — extend it",""))))</f>
        <v/>
      </c>
      <c r="N186" s="8" t="n"/>
      <c r="O186" s="17">
        <f>IF($A186="",0,IF(OR($B186="",$B186="—"),1,IFERROR(INDEX($P$5:P185,$B186)+1,1)))</f>
        <v/>
      </c>
      <c r="P186" s="17">
        <f>IF($A186="",0,$O186+MAX($D186,1)-1)</f>
        <v/>
      </c>
      <c r="Q186" s="17">
        <f>IF($A186="",0,MAX($P186,SUMPRODUCT(MAX(($B187:$B$204=$G186)*$Q187:$Q$204))))</f>
        <v/>
      </c>
      <c r="R186" s="17">
        <f>IF($A186="","",IF($F186=0,COUNTIFS($A$5:$A186,"&lt;&gt;",$F$5:$F186,0),""))</f>
        <v/>
      </c>
    </row>
    <row r="187">
      <c r="A187" s="8" t="n"/>
      <c r="B187" s="8" t="n"/>
      <c r="C187" s="9">
        <f>IF($A187="","",IFERROR(INDEX(Calendar!$A$5:$A$734,MATCH($O187,Calendar!$D$5:$D$734,0)),""))</f>
        <v/>
      </c>
      <c r="D187" s="10" t="n"/>
      <c r="E187" s="11">
        <f>IF($A187="","",IFERROR(INDEX(Calendar!$A$5:$A$734,MATCH($P187,Calendar!$D$5:$D$734,0)),""))</f>
        <v/>
      </c>
      <c r="F187" s="12">
        <f>IF($A187="","",MAX(0,MAX(Tasks!$P$5:$P$204)-$Q187))</f>
        <v/>
      </c>
      <c r="G187" s="13">
        <f>IF($A187="","",ROW()-4)</f>
        <v/>
      </c>
      <c r="H187" s="14">
        <f>IF($A187="","",IF(OR($B187="",$B187="—"),"—",IFERROR(INDEX($A$5:$A$204,$B187),"?? no task with that number")))</f>
        <v/>
      </c>
      <c r="I187" s="8" t="n"/>
      <c r="J187" s="15" t="n"/>
      <c r="K187" s="16">
        <f>IF($A187="","",IF($F187=0,"CRITICAL",""))</f>
        <v/>
      </c>
      <c r="L187" s="14">
        <f>IF($A187="","",IF($J187&gt;=1,"Complete",IF(AND($E187&lt;&gt;"",$E187&lt;TODAY()),"Overdue",IF(AND($C187&lt;&gt;"",$C187&lt;=TODAY()),"In progress","Not started"))))</f>
        <v/>
      </c>
      <c r="M187" s="14">
        <f>IF($A187="","",IF(AND($B187&lt;&gt;"",$B187&lt;&gt;"—",OR(NOT(ISNUMBER($B187)),$B187&gt;=$G187)),"Predecessor must be the number of a task listed ABOVE this row",IF($D187="","Enter a duration in working days",IF($C187="","Past the end of the Calendar tab — extend it",""))))</f>
        <v/>
      </c>
      <c r="N187" s="8" t="n"/>
      <c r="O187" s="17">
        <f>IF($A187="",0,IF(OR($B187="",$B187="—"),1,IFERROR(INDEX($P$5:P186,$B187)+1,1)))</f>
        <v/>
      </c>
      <c r="P187" s="17">
        <f>IF($A187="",0,$O187+MAX($D187,1)-1)</f>
        <v/>
      </c>
      <c r="Q187" s="17">
        <f>IF($A187="",0,MAX($P187,SUMPRODUCT(MAX(($B188:$B$204=$G187)*$Q188:$Q$204))))</f>
        <v/>
      </c>
      <c r="R187" s="17">
        <f>IF($A187="","",IF($F187=0,COUNTIFS($A$5:$A187,"&lt;&gt;",$F$5:$F187,0),""))</f>
        <v/>
      </c>
    </row>
    <row r="188">
      <c r="A188" s="8" t="n"/>
      <c r="B188" s="8" t="n"/>
      <c r="C188" s="9">
        <f>IF($A188="","",IFERROR(INDEX(Calendar!$A$5:$A$734,MATCH($O188,Calendar!$D$5:$D$734,0)),""))</f>
        <v/>
      </c>
      <c r="D188" s="10" t="n"/>
      <c r="E188" s="11">
        <f>IF($A188="","",IFERROR(INDEX(Calendar!$A$5:$A$734,MATCH($P188,Calendar!$D$5:$D$734,0)),""))</f>
        <v/>
      </c>
      <c r="F188" s="12">
        <f>IF($A188="","",MAX(0,MAX(Tasks!$P$5:$P$204)-$Q188))</f>
        <v/>
      </c>
      <c r="G188" s="13">
        <f>IF($A188="","",ROW()-4)</f>
        <v/>
      </c>
      <c r="H188" s="14">
        <f>IF($A188="","",IF(OR($B188="",$B188="—"),"—",IFERROR(INDEX($A$5:$A$204,$B188),"?? no task with that number")))</f>
        <v/>
      </c>
      <c r="I188" s="8" t="n"/>
      <c r="J188" s="15" t="n"/>
      <c r="K188" s="16">
        <f>IF($A188="","",IF($F188=0,"CRITICAL",""))</f>
        <v/>
      </c>
      <c r="L188" s="14">
        <f>IF($A188="","",IF($J188&gt;=1,"Complete",IF(AND($E188&lt;&gt;"",$E188&lt;TODAY()),"Overdue",IF(AND($C188&lt;&gt;"",$C188&lt;=TODAY()),"In progress","Not started"))))</f>
        <v/>
      </c>
      <c r="M188" s="14">
        <f>IF($A188="","",IF(AND($B188&lt;&gt;"",$B188&lt;&gt;"—",OR(NOT(ISNUMBER($B188)),$B188&gt;=$G188)),"Predecessor must be the number of a task listed ABOVE this row",IF($D188="","Enter a duration in working days",IF($C188="","Past the end of the Calendar tab — extend it",""))))</f>
        <v/>
      </c>
      <c r="N188" s="8" t="n"/>
      <c r="O188" s="17">
        <f>IF($A188="",0,IF(OR($B188="",$B188="—"),1,IFERROR(INDEX($P$5:P187,$B188)+1,1)))</f>
        <v/>
      </c>
      <c r="P188" s="17">
        <f>IF($A188="",0,$O188+MAX($D188,1)-1)</f>
        <v/>
      </c>
      <c r="Q188" s="17">
        <f>IF($A188="",0,MAX($P188,SUMPRODUCT(MAX(($B189:$B$204=$G188)*$Q189:$Q$204))))</f>
        <v/>
      </c>
      <c r="R188" s="17">
        <f>IF($A188="","",IF($F188=0,COUNTIFS($A$5:$A188,"&lt;&gt;",$F$5:$F188,0),""))</f>
        <v/>
      </c>
    </row>
    <row r="189">
      <c r="A189" s="8" t="n"/>
      <c r="B189" s="8" t="n"/>
      <c r="C189" s="9">
        <f>IF($A189="","",IFERROR(INDEX(Calendar!$A$5:$A$734,MATCH($O189,Calendar!$D$5:$D$734,0)),""))</f>
        <v/>
      </c>
      <c r="D189" s="10" t="n"/>
      <c r="E189" s="11">
        <f>IF($A189="","",IFERROR(INDEX(Calendar!$A$5:$A$734,MATCH($P189,Calendar!$D$5:$D$734,0)),""))</f>
        <v/>
      </c>
      <c r="F189" s="12">
        <f>IF($A189="","",MAX(0,MAX(Tasks!$P$5:$P$204)-$Q189))</f>
        <v/>
      </c>
      <c r="G189" s="13">
        <f>IF($A189="","",ROW()-4)</f>
        <v/>
      </c>
      <c r="H189" s="14">
        <f>IF($A189="","",IF(OR($B189="",$B189="—"),"—",IFERROR(INDEX($A$5:$A$204,$B189),"?? no task with that number")))</f>
        <v/>
      </c>
      <c r="I189" s="8" t="n"/>
      <c r="J189" s="15" t="n"/>
      <c r="K189" s="16">
        <f>IF($A189="","",IF($F189=0,"CRITICAL",""))</f>
        <v/>
      </c>
      <c r="L189" s="14">
        <f>IF($A189="","",IF($J189&gt;=1,"Complete",IF(AND($E189&lt;&gt;"",$E189&lt;TODAY()),"Overdue",IF(AND($C189&lt;&gt;"",$C189&lt;=TODAY()),"In progress","Not started"))))</f>
        <v/>
      </c>
      <c r="M189" s="14">
        <f>IF($A189="","",IF(AND($B189&lt;&gt;"",$B189&lt;&gt;"—",OR(NOT(ISNUMBER($B189)),$B189&gt;=$G189)),"Predecessor must be the number of a task listed ABOVE this row",IF($D189="","Enter a duration in working days",IF($C189="","Past the end of the Calendar tab — extend it",""))))</f>
        <v/>
      </c>
      <c r="N189" s="8" t="n"/>
      <c r="O189" s="17">
        <f>IF($A189="",0,IF(OR($B189="",$B189="—"),1,IFERROR(INDEX($P$5:P188,$B189)+1,1)))</f>
        <v/>
      </c>
      <c r="P189" s="17">
        <f>IF($A189="",0,$O189+MAX($D189,1)-1)</f>
        <v/>
      </c>
      <c r="Q189" s="17">
        <f>IF($A189="",0,MAX($P189,SUMPRODUCT(MAX(($B190:$B$204=$G189)*$Q190:$Q$204))))</f>
        <v/>
      </c>
      <c r="R189" s="17">
        <f>IF($A189="","",IF($F189=0,COUNTIFS($A$5:$A189,"&lt;&gt;",$F$5:$F189,0),""))</f>
        <v/>
      </c>
    </row>
    <row r="190">
      <c r="A190" s="8" t="n"/>
      <c r="B190" s="8" t="n"/>
      <c r="C190" s="9">
        <f>IF($A190="","",IFERROR(INDEX(Calendar!$A$5:$A$734,MATCH($O190,Calendar!$D$5:$D$734,0)),""))</f>
        <v/>
      </c>
      <c r="D190" s="10" t="n"/>
      <c r="E190" s="11">
        <f>IF($A190="","",IFERROR(INDEX(Calendar!$A$5:$A$734,MATCH($P190,Calendar!$D$5:$D$734,0)),""))</f>
        <v/>
      </c>
      <c r="F190" s="12">
        <f>IF($A190="","",MAX(0,MAX(Tasks!$P$5:$P$204)-$Q190))</f>
        <v/>
      </c>
      <c r="G190" s="13">
        <f>IF($A190="","",ROW()-4)</f>
        <v/>
      </c>
      <c r="H190" s="14">
        <f>IF($A190="","",IF(OR($B190="",$B190="—"),"—",IFERROR(INDEX($A$5:$A$204,$B190),"?? no task with that number")))</f>
        <v/>
      </c>
      <c r="I190" s="8" t="n"/>
      <c r="J190" s="15" t="n"/>
      <c r="K190" s="16">
        <f>IF($A190="","",IF($F190=0,"CRITICAL",""))</f>
        <v/>
      </c>
      <c r="L190" s="14">
        <f>IF($A190="","",IF($J190&gt;=1,"Complete",IF(AND($E190&lt;&gt;"",$E190&lt;TODAY()),"Overdue",IF(AND($C190&lt;&gt;"",$C190&lt;=TODAY()),"In progress","Not started"))))</f>
        <v/>
      </c>
      <c r="M190" s="14">
        <f>IF($A190="","",IF(AND($B190&lt;&gt;"",$B190&lt;&gt;"—",OR(NOT(ISNUMBER($B190)),$B190&gt;=$G190)),"Predecessor must be the number of a task listed ABOVE this row",IF($D190="","Enter a duration in working days",IF($C190="","Past the end of the Calendar tab — extend it",""))))</f>
        <v/>
      </c>
      <c r="N190" s="8" t="n"/>
      <c r="O190" s="17">
        <f>IF($A190="",0,IF(OR($B190="",$B190="—"),1,IFERROR(INDEX($P$5:P189,$B190)+1,1)))</f>
        <v/>
      </c>
      <c r="P190" s="17">
        <f>IF($A190="",0,$O190+MAX($D190,1)-1)</f>
        <v/>
      </c>
      <c r="Q190" s="17">
        <f>IF($A190="",0,MAX($P190,SUMPRODUCT(MAX(($B191:$B$204=$G190)*$Q191:$Q$204))))</f>
        <v/>
      </c>
      <c r="R190" s="17">
        <f>IF($A190="","",IF($F190=0,COUNTIFS($A$5:$A190,"&lt;&gt;",$F$5:$F190,0),""))</f>
        <v/>
      </c>
    </row>
    <row r="191">
      <c r="A191" s="8" t="n"/>
      <c r="B191" s="8" t="n"/>
      <c r="C191" s="9">
        <f>IF($A191="","",IFERROR(INDEX(Calendar!$A$5:$A$734,MATCH($O191,Calendar!$D$5:$D$734,0)),""))</f>
        <v/>
      </c>
      <c r="D191" s="10" t="n"/>
      <c r="E191" s="11">
        <f>IF($A191="","",IFERROR(INDEX(Calendar!$A$5:$A$734,MATCH($P191,Calendar!$D$5:$D$734,0)),""))</f>
        <v/>
      </c>
      <c r="F191" s="12">
        <f>IF($A191="","",MAX(0,MAX(Tasks!$P$5:$P$204)-$Q191))</f>
        <v/>
      </c>
      <c r="G191" s="13">
        <f>IF($A191="","",ROW()-4)</f>
        <v/>
      </c>
      <c r="H191" s="14">
        <f>IF($A191="","",IF(OR($B191="",$B191="—"),"—",IFERROR(INDEX($A$5:$A$204,$B191),"?? no task with that number")))</f>
        <v/>
      </c>
      <c r="I191" s="8" t="n"/>
      <c r="J191" s="15" t="n"/>
      <c r="K191" s="16">
        <f>IF($A191="","",IF($F191=0,"CRITICAL",""))</f>
        <v/>
      </c>
      <c r="L191" s="14">
        <f>IF($A191="","",IF($J191&gt;=1,"Complete",IF(AND($E191&lt;&gt;"",$E191&lt;TODAY()),"Overdue",IF(AND($C191&lt;&gt;"",$C191&lt;=TODAY()),"In progress","Not started"))))</f>
        <v/>
      </c>
      <c r="M191" s="14">
        <f>IF($A191="","",IF(AND($B191&lt;&gt;"",$B191&lt;&gt;"—",OR(NOT(ISNUMBER($B191)),$B191&gt;=$G191)),"Predecessor must be the number of a task listed ABOVE this row",IF($D191="","Enter a duration in working days",IF($C191="","Past the end of the Calendar tab — extend it",""))))</f>
        <v/>
      </c>
      <c r="N191" s="8" t="n"/>
      <c r="O191" s="17">
        <f>IF($A191="",0,IF(OR($B191="",$B191="—"),1,IFERROR(INDEX($P$5:P190,$B191)+1,1)))</f>
        <v/>
      </c>
      <c r="P191" s="17">
        <f>IF($A191="",0,$O191+MAX($D191,1)-1)</f>
        <v/>
      </c>
      <c r="Q191" s="17">
        <f>IF($A191="",0,MAX($P191,SUMPRODUCT(MAX(($B192:$B$204=$G191)*$Q192:$Q$204))))</f>
        <v/>
      </c>
      <c r="R191" s="17">
        <f>IF($A191="","",IF($F191=0,COUNTIFS($A$5:$A191,"&lt;&gt;",$F$5:$F191,0),""))</f>
        <v/>
      </c>
    </row>
    <row r="192">
      <c r="A192" s="8" t="n"/>
      <c r="B192" s="8" t="n"/>
      <c r="C192" s="9">
        <f>IF($A192="","",IFERROR(INDEX(Calendar!$A$5:$A$734,MATCH($O192,Calendar!$D$5:$D$734,0)),""))</f>
        <v/>
      </c>
      <c r="D192" s="10" t="n"/>
      <c r="E192" s="11">
        <f>IF($A192="","",IFERROR(INDEX(Calendar!$A$5:$A$734,MATCH($P192,Calendar!$D$5:$D$734,0)),""))</f>
        <v/>
      </c>
      <c r="F192" s="12">
        <f>IF($A192="","",MAX(0,MAX(Tasks!$P$5:$P$204)-$Q192))</f>
        <v/>
      </c>
      <c r="G192" s="13">
        <f>IF($A192="","",ROW()-4)</f>
        <v/>
      </c>
      <c r="H192" s="14">
        <f>IF($A192="","",IF(OR($B192="",$B192="—"),"—",IFERROR(INDEX($A$5:$A$204,$B192),"?? no task with that number")))</f>
        <v/>
      </c>
      <c r="I192" s="8" t="n"/>
      <c r="J192" s="15" t="n"/>
      <c r="K192" s="16">
        <f>IF($A192="","",IF($F192=0,"CRITICAL",""))</f>
        <v/>
      </c>
      <c r="L192" s="14">
        <f>IF($A192="","",IF($J192&gt;=1,"Complete",IF(AND($E192&lt;&gt;"",$E192&lt;TODAY()),"Overdue",IF(AND($C192&lt;&gt;"",$C192&lt;=TODAY()),"In progress","Not started"))))</f>
        <v/>
      </c>
      <c r="M192" s="14">
        <f>IF($A192="","",IF(AND($B192&lt;&gt;"",$B192&lt;&gt;"—",OR(NOT(ISNUMBER($B192)),$B192&gt;=$G192)),"Predecessor must be the number of a task listed ABOVE this row",IF($D192="","Enter a duration in working days",IF($C192="","Past the end of the Calendar tab — extend it",""))))</f>
        <v/>
      </c>
      <c r="N192" s="8" t="n"/>
      <c r="O192" s="17">
        <f>IF($A192="",0,IF(OR($B192="",$B192="—"),1,IFERROR(INDEX($P$5:P191,$B192)+1,1)))</f>
        <v/>
      </c>
      <c r="P192" s="17">
        <f>IF($A192="",0,$O192+MAX($D192,1)-1)</f>
        <v/>
      </c>
      <c r="Q192" s="17">
        <f>IF($A192="",0,MAX($P192,SUMPRODUCT(MAX(($B193:$B$204=$G192)*$Q193:$Q$204))))</f>
        <v/>
      </c>
      <c r="R192" s="17">
        <f>IF($A192="","",IF($F192=0,COUNTIFS($A$5:$A192,"&lt;&gt;",$F$5:$F192,0),""))</f>
        <v/>
      </c>
    </row>
    <row r="193">
      <c r="A193" s="8" t="n"/>
      <c r="B193" s="8" t="n"/>
      <c r="C193" s="9">
        <f>IF($A193="","",IFERROR(INDEX(Calendar!$A$5:$A$734,MATCH($O193,Calendar!$D$5:$D$734,0)),""))</f>
        <v/>
      </c>
      <c r="D193" s="10" t="n"/>
      <c r="E193" s="11">
        <f>IF($A193="","",IFERROR(INDEX(Calendar!$A$5:$A$734,MATCH($P193,Calendar!$D$5:$D$734,0)),""))</f>
        <v/>
      </c>
      <c r="F193" s="12">
        <f>IF($A193="","",MAX(0,MAX(Tasks!$P$5:$P$204)-$Q193))</f>
        <v/>
      </c>
      <c r="G193" s="13">
        <f>IF($A193="","",ROW()-4)</f>
        <v/>
      </c>
      <c r="H193" s="14">
        <f>IF($A193="","",IF(OR($B193="",$B193="—"),"—",IFERROR(INDEX($A$5:$A$204,$B193),"?? no task with that number")))</f>
        <v/>
      </c>
      <c r="I193" s="8" t="n"/>
      <c r="J193" s="15" t="n"/>
      <c r="K193" s="16">
        <f>IF($A193="","",IF($F193=0,"CRITICAL",""))</f>
        <v/>
      </c>
      <c r="L193" s="14">
        <f>IF($A193="","",IF($J193&gt;=1,"Complete",IF(AND($E193&lt;&gt;"",$E193&lt;TODAY()),"Overdue",IF(AND($C193&lt;&gt;"",$C193&lt;=TODAY()),"In progress","Not started"))))</f>
        <v/>
      </c>
      <c r="M193" s="14">
        <f>IF($A193="","",IF(AND($B193&lt;&gt;"",$B193&lt;&gt;"—",OR(NOT(ISNUMBER($B193)),$B193&gt;=$G193)),"Predecessor must be the number of a task listed ABOVE this row",IF($D193="","Enter a duration in working days",IF($C193="","Past the end of the Calendar tab — extend it",""))))</f>
        <v/>
      </c>
      <c r="N193" s="8" t="n"/>
      <c r="O193" s="17">
        <f>IF($A193="",0,IF(OR($B193="",$B193="—"),1,IFERROR(INDEX($P$5:P192,$B193)+1,1)))</f>
        <v/>
      </c>
      <c r="P193" s="17">
        <f>IF($A193="",0,$O193+MAX($D193,1)-1)</f>
        <v/>
      </c>
      <c r="Q193" s="17">
        <f>IF($A193="",0,MAX($P193,SUMPRODUCT(MAX(($B194:$B$204=$G193)*$Q194:$Q$204))))</f>
        <v/>
      </c>
      <c r="R193" s="17">
        <f>IF($A193="","",IF($F193=0,COUNTIFS($A$5:$A193,"&lt;&gt;",$F$5:$F193,0),""))</f>
        <v/>
      </c>
    </row>
    <row r="194">
      <c r="A194" s="8" t="n"/>
      <c r="B194" s="8" t="n"/>
      <c r="C194" s="9">
        <f>IF($A194="","",IFERROR(INDEX(Calendar!$A$5:$A$734,MATCH($O194,Calendar!$D$5:$D$734,0)),""))</f>
        <v/>
      </c>
      <c r="D194" s="10" t="n"/>
      <c r="E194" s="11">
        <f>IF($A194="","",IFERROR(INDEX(Calendar!$A$5:$A$734,MATCH($P194,Calendar!$D$5:$D$734,0)),""))</f>
        <v/>
      </c>
      <c r="F194" s="12">
        <f>IF($A194="","",MAX(0,MAX(Tasks!$P$5:$P$204)-$Q194))</f>
        <v/>
      </c>
      <c r="G194" s="13">
        <f>IF($A194="","",ROW()-4)</f>
        <v/>
      </c>
      <c r="H194" s="14">
        <f>IF($A194="","",IF(OR($B194="",$B194="—"),"—",IFERROR(INDEX($A$5:$A$204,$B194),"?? no task with that number")))</f>
        <v/>
      </c>
      <c r="I194" s="8" t="n"/>
      <c r="J194" s="15" t="n"/>
      <c r="K194" s="16">
        <f>IF($A194="","",IF($F194=0,"CRITICAL",""))</f>
        <v/>
      </c>
      <c r="L194" s="14">
        <f>IF($A194="","",IF($J194&gt;=1,"Complete",IF(AND($E194&lt;&gt;"",$E194&lt;TODAY()),"Overdue",IF(AND($C194&lt;&gt;"",$C194&lt;=TODAY()),"In progress","Not started"))))</f>
        <v/>
      </c>
      <c r="M194" s="14">
        <f>IF($A194="","",IF(AND($B194&lt;&gt;"",$B194&lt;&gt;"—",OR(NOT(ISNUMBER($B194)),$B194&gt;=$G194)),"Predecessor must be the number of a task listed ABOVE this row",IF($D194="","Enter a duration in working days",IF($C194="","Past the end of the Calendar tab — extend it",""))))</f>
        <v/>
      </c>
      <c r="N194" s="8" t="n"/>
      <c r="O194" s="17">
        <f>IF($A194="",0,IF(OR($B194="",$B194="—"),1,IFERROR(INDEX($P$5:P193,$B194)+1,1)))</f>
        <v/>
      </c>
      <c r="P194" s="17">
        <f>IF($A194="",0,$O194+MAX($D194,1)-1)</f>
        <v/>
      </c>
      <c r="Q194" s="17">
        <f>IF($A194="",0,MAX($P194,SUMPRODUCT(MAX(($B195:$B$204=$G194)*$Q195:$Q$204))))</f>
        <v/>
      </c>
      <c r="R194" s="17">
        <f>IF($A194="","",IF($F194=0,COUNTIFS($A$5:$A194,"&lt;&gt;",$F$5:$F194,0),""))</f>
        <v/>
      </c>
    </row>
    <row r="195">
      <c r="A195" s="8" t="n"/>
      <c r="B195" s="8" t="n"/>
      <c r="C195" s="9">
        <f>IF($A195="","",IFERROR(INDEX(Calendar!$A$5:$A$734,MATCH($O195,Calendar!$D$5:$D$734,0)),""))</f>
        <v/>
      </c>
      <c r="D195" s="10" t="n"/>
      <c r="E195" s="11">
        <f>IF($A195="","",IFERROR(INDEX(Calendar!$A$5:$A$734,MATCH($P195,Calendar!$D$5:$D$734,0)),""))</f>
        <v/>
      </c>
      <c r="F195" s="12">
        <f>IF($A195="","",MAX(0,MAX(Tasks!$P$5:$P$204)-$Q195))</f>
        <v/>
      </c>
      <c r="G195" s="13">
        <f>IF($A195="","",ROW()-4)</f>
        <v/>
      </c>
      <c r="H195" s="14">
        <f>IF($A195="","",IF(OR($B195="",$B195="—"),"—",IFERROR(INDEX($A$5:$A$204,$B195),"?? no task with that number")))</f>
        <v/>
      </c>
      <c r="I195" s="8" t="n"/>
      <c r="J195" s="15" t="n"/>
      <c r="K195" s="16">
        <f>IF($A195="","",IF($F195=0,"CRITICAL",""))</f>
        <v/>
      </c>
      <c r="L195" s="14">
        <f>IF($A195="","",IF($J195&gt;=1,"Complete",IF(AND($E195&lt;&gt;"",$E195&lt;TODAY()),"Overdue",IF(AND($C195&lt;&gt;"",$C195&lt;=TODAY()),"In progress","Not started"))))</f>
        <v/>
      </c>
      <c r="M195" s="14">
        <f>IF($A195="","",IF(AND($B195&lt;&gt;"",$B195&lt;&gt;"—",OR(NOT(ISNUMBER($B195)),$B195&gt;=$G195)),"Predecessor must be the number of a task listed ABOVE this row",IF($D195="","Enter a duration in working days",IF($C195="","Past the end of the Calendar tab — extend it",""))))</f>
        <v/>
      </c>
      <c r="N195" s="8" t="n"/>
      <c r="O195" s="17">
        <f>IF($A195="",0,IF(OR($B195="",$B195="—"),1,IFERROR(INDEX($P$5:P194,$B195)+1,1)))</f>
        <v/>
      </c>
      <c r="P195" s="17">
        <f>IF($A195="",0,$O195+MAX($D195,1)-1)</f>
        <v/>
      </c>
      <c r="Q195" s="17">
        <f>IF($A195="",0,MAX($P195,SUMPRODUCT(MAX(($B196:$B$204=$G195)*$Q196:$Q$204))))</f>
        <v/>
      </c>
      <c r="R195" s="17">
        <f>IF($A195="","",IF($F195=0,COUNTIFS($A$5:$A195,"&lt;&gt;",$F$5:$F195,0),""))</f>
        <v/>
      </c>
    </row>
    <row r="196">
      <c r="A196" s="8" t="n"/>
      <c r="B196" s="8" t="n"/>
      <c r="C196" s="9">
        <f>IF($A196="","",IFERROR(INDEX(Calendar!$A$5:$A$734,MATCH($O196,Calendar!$D$5:$D$734,0)),""))</f>
        <v/>
      </c>
      <c r="D196" s="10" t="n"/>
      <c r="E196" s="11">
        <f>IF($A196="","",IFERROR(INDEX(Calendar!$A$5:$A$734,MATCH($P196,Calendar!$D$5:$D$734,0)),""))</f>
        <v/>
      </c>
      <c r="F196" s="12">
        <f>IF($A196="","",MAX(0,MAX(Tasks!$P$5:$P$204)-$Q196))</f>
        <v/>
      </c>
      <c r="G196" s="13">
        <f>IF($A196="","",ROW()-4)</f>
        <v/>
      </c>
      <c r="H196" s="14">
        <f>IF($A196="","",IF(OR($B196="",$B196="—"),"—",IFERROR(INDEX($A$5:$A$204,$B196),"?? no task with that number")))</f>
        <v/>
      </c>
      <c r="I196" s="8" t="n"/>
      <c r="J196" s="15" t="n"/>
      <c r="K196" s="16">
        <f>IF($A196="","",IF($F196=0,"CRITICAL",""))</f>
        <v/>
      </c>
      <c r="L196" s="14">
        <f>IF($A196="","",IF($J196&gt;=1,"Complete",IF(AND($E196&lt;&gt;"",$E196&lt;TODAY()),"Overdue",IF(AND($C196&lt;&gt;"",$C196&lt;=TODAY()),"In progress","Not started"))))</f>
        <v/>
      </c>
      <c r="M196" s="14">
        <f>IF($A196="","",IF(AND($B196&lt;&gt;"",$B196&lt;&gt;"—",OR(NOT(ISNUMBER($B196)),$B196&gt;=$G196)),"Predecessor must be the number of a task listed ABOVE this row",IF($D196="","Enter a duration in working days",IF($C196="","Past the end of the Calendar tab — extend it",""))))</f>
        <v/>
      </c>
      <c r="N196" s="8" t="n"/>
      <c r="O196" s="17">
        <f>IF($A196="",0,IF(OR($B196="",$B196="—"),1,IFERROR(INDEX($P$5:P195,$B196)+1,1)))</f>
        <v/>
      </c>
      <c r="P196" s="17">
        <f>IF($A196="",0,$O196+MAX($D196,1)-1)</f>
        <v/>
      </c>
      <c r="Q196" s="17">
        <f>IF($A196="",0,MAX($P196,SUMPRODUCT(MAX(($B197:$B$204=$G196)*$Q197:$Q$204))))</f>
        <v/>
      </c>
      <c r="R196" s="17">
        <f>IF($A196="","",IF($F196=0,COUNTIFS($A$5:$A196,"&lt;&gt;",$F$5:$F196,0),""))</f>
        <v/>
      </c>
    </row>
    <row r="197">
      <c r="A197" s="8" t="n"/>
      <c r="B197" s="8" t="n"/>
      <c r="C197" s="9">
        <f>IF($A197="","",IFERROR(INDEX(Calendar!$A$5:$A$734,MATCH($O197,Calendar!$D$5:$D$734,0)),""))</f>
        <v/>
      </c>
      <c r="D197" s="10" t="n"/>
      <c r="E197" s="11">
        <f>IF($A197="","",IFERROR(INDEX(Calendar!$A$5:$A$734,MATCH($P197,Calendar!$D$5:$D$734,0)),""))</f>
        <v/>
      </c>
      <c r="F197" s="12">
        <f>IF($A197="","",MAX(0,MAX(Tasks!$P$5:$P$204)-$Q197))</f>
        <v/>
      </c>
      <c r="G197" s="13">
        <f>IF($A197="","",ROW()-4)</f>
        <v/>
      </c>
      <c r="H197" s="14">
        <f>IF($A197="","",IF(OR($B197="",$B197="—"),"—",IFERROR(INDEX($A$5:$A$204,$B197),"?? no task with that number")))</f>
        <v/>
      </c>
      <c r="I197" s="8" t="n"/>
      <c r="J197" s="15" t="n"/>
      <c r="K197" s="16">
        <f>IF($A197="","",IF($F197=0,"CRITICAL",""))</f>
        <v/>
      </c>
      <c r="L197" s="14">
        <f>IF($A197="","",IF($J197&gt;=1,"Complete",IF(AND($E197&lt;&gt;"",$E197&lt;TODAY()),"Overdue",IF(AND($C197&lt;&gt;"",$C197&lt;=TODAY()),"In progress","Not started"))))</f>
        <v/>
      </c>
      <c r="M197" s="14">
        <f>IF($A197="","",IF(AND($B197&lt;&gt;"",$B197&lt;&gt;"—",OR(NOT(ISNUMBER($B197)),$B197&gt;=$G197)),"Predecessor must be the number of a task listed ABOVE this row",IF($D197="","Enter a duration in working days",IF($C197="","Past the end of the Calendar tab — extend it",""))))</f>
        <v/>
      </c>
      <c r="N197" s="8" t="n"/>
      <c r="O197" s="17">
        <f>IF($A197="",0,IF(OR($B197="",$B197="—"),1,IFERROR(INDEX($P$5:P196,$B197)+1,1)))</f>
        <v/>
      </c>
      <c r="P197" s="17">
        <f>IF($A197="",0,$O197+MAX($D197,1)-1)</f>
        <v/>
      </c>
      <c r="Q197" s="17">
        <f>IF($A197="",0,MAX($P197,SUMPRODUCT(MAX(($B198:$B$204=$G197)*$Q198:$Q$204))))</f>
        <v/>
      </c>
      <c r="R197" s="17">
        <f>IF($A197="","",IF($F197=0,COUNTIFS($A$5:$A197,"&lt;&gt;",$F$5:$F197,0),""))</f>
        <v/>
      </c>
    </row>
    <row r="198">
      <c r="A198" s="8" t="n"/>
      <c r="B198" s="8" t="n"/>
      <c r="C198" s="9">
        <f>IF($A198="","",IFERROR(INDEX(Calendar!$A$5:$A$734,MATCH($O198,Calendar!$D$5:$D$734,0)),""))</f>
        <v/>
      </c>
      <c r="D198" s="10" t="n"/>
      <c r="E198" s="11">
        <f>IF($A198="","",IFERROR(INDEX(Calendar!$A$5:$A$734,MATCH($P198,Calendar!$D$5:$D$734,0)),""))</f>
        <v/>
      </c>
      <c r="F198" s="12">
        <f>IF($A198="","",MAX(0,MAX(Tasks!$P$5:$P$204)-$Q198))</f>
        <v/>
      </c>
      <c r="G198" s="13">
        <f>IF($A198="","",ROW()-4)</f>
        <v/>
      </c>
      <c r="H198" s="14">
        <f>IF($A198="","",IF(OR($B198="",$B198="—"),"—",IFERROR(INDEX($A$5:$A$204,$B198),"?? no task with that number")))</f>
        <v/>
      </c>
      <c r="I198" s="8" t="n"/>
      <c r="J198" s="15" t="n"/>
      <c r="K198" s="16">
        <f>IF($A198="","",IF($F198=0,"CRITICAL",""))</f>
        <v/>
      </c>
      <c r="L198" s="14">
        <f>IF($A198="","",IF($J198&gt;=1,"Complete",IF(AND($E198&lt;&gt;"",$E198&lt;TODAY()),"Overdue",IF(AND($C198&lt;&gt;"",$C198&lt;=TODAY()),"In progress","Not started"))))</f>
        <v/>
      </c>
      <c r="M198" s="14">
        <f>IF($A198="","",IF(AND($B198&lt;&gt;"",$B198&lt;&gt;"—",OR(NOT(ISNUMBER($B198)),$B198&gt;=$G198)),"Predecessor must be the number of a task listed ABOVE this row",IF($D198="","Enter a duration in working days",IF($C198="","Past the end of the Calendar tab — extend it",""))))</f>
        <v/>
      </c>
      <c r="N198" s="8" t="n"/>
      <c r="O198" s="17">
        <f>IF($A198="",0,IF(OR($B198="",$B198="—"),1,IFERROR(INDEX($P$5:P197,$B198)+1,1)))</f>
        <v/>
      </c>
      <c r="P198" s="17">
        <f>IF($A198="",0,$O198+MAX($D198,1)-1)</f>
        <v/>
      </c>
      <c r="Q198" s="17">
        <f>IF($A198="",0,MAX($P198,SUMPRODUCT(MAX(($B199:$B$204=$G198)*$Q199:$Q$204))))</f>
        <v/>
      </c>
      <c r="R198" s="17">
        <f>IF($A198="","",IF($F198=0,COUNTIFS($A$5:$A198,"&lt;&gt;",$F$5:$F198,0),""))</f>
        <v/>
      </c>
    </row>
    <row r="199">
      <c r="A199" s="8" t="n"/>
      <c r="B199" s="8" t="n"/>
      <c r="C199" s="9">
        <f>IF($A199="","",IFERROR(INDEX(Calendar!$A$5:$A$734,MATCH($O199,Calendar!$D$5:$D$734,0)),""))</f>
        <v/>
      </c>
      <c r="D199" s="10" t="n"/>
      <c r="E199" s="11">
        <f>IF($A199="","",IFERROR(INDEX(Calendar!$A$5:$A$734,MATCH($P199,Calendar!$D$5:$D$734,0)),""))</f>
        <v/>
      </c>
      <c r="F199" s="12">
        <f>IF($A199="","",MAX(0,MAX(Tasks!$P$5:$P$204)-$Q199))</f>
        <v/>
      </c>
      <c r="G199" s="13">
        <f>IF($A199="","",ROW()-4)</f>
        <v/>
      </c>
      <c r="H199" s="14">
        <f>IF($A199="","",IF(OR($B199="",$B199="—"),"—",IFERROR(INDEX($A$5:$A$204,$B199),"?? no task with that number")))</f>
        <v/>
      </c>
      <c r="I199" s="8" t="n"/>
      <c r="J199" s="15" t="n"/>
      <c r="K199" s="16">
        <f>IF($A199="","",IF($F199=0,"CRITICAL",""))</f>
        <v/>
      </c>
      <c r="L199" s="14">
        <f>IF($A199="","",IF($J199&gt;=1,"Complete",IF(AND($E199&lt;&gt;"",$E199&lt;TODAY()),"Overdue",IF(AND($C199&lt;&gt;"",$C199&lt;=TODAY()),"In progress","Not started"))))</f>
        <v/>
      </c>
      <c r="M199" s="14">
        <f>IF($A199="","",IF(AND($B199&lt;&gt;"",$B199&lt;&gt;"—",OR(NOT(ISNUMBER($B199)),$B199&gt;=$G199)),"Predecessor must be the number of a task listed ABOVE this row",IF($D199="","Enter a duration in working days",IF($C199="","Past the end of the Calendar tab — extend it",""))))</f>
        <v/>
      </c>
      <c r="N199" s="8" t="n"/>
      <c r="O199" s="17">
        <f>IF($A199="",0,IF(OR($B199="",$B199="—"),1,IFERROR(INDEX($P$5:P198,$B199)+1,1)))</f>
        <v/>
      </c>
      <c r="P199" s="17">
        <f>IF($A199="",0,$O199+MAX($D199,1)-1)</f>
        <v/>
      </c>
      <c r="Q199" s="17">
        <f>IF($A199="",0,MAX($P199,SUMPRODUCT(MAX(($B200:$B$204=$G199)*$Q200:$Q$204))))</f>
        <v/>
      </c>
      <c r="R199" s="17">
        <f>IF($A199="","",IF($F199=0,COUNTIFS($A$5:$A199,"&lt;&gt;",$F$5:$F199,0),""))</f>
        <v/>
      </c>
    </row>
    <row r="200">
      <c r="A200" s="8" t="n"/>
      <c r="B200" s="8" t="n"/>
      <c r="C200" s="9">
        <f>IF($A200="","",IFERROR(INDEX(Calendar!$A$5:$A$734,MATCH($O200,Calendar!$D$5:$D$734,0)),""))</f>
        <v/>
      </c>
      <c r="D200" s="10" t="n"/>
      <c r="E200" s="11">
        <f>IF($A200="","",IFERROR(INDEX(Calendar!$A$5:$A$734,MATCH($P200,Calendar!$D$5:$D$734,0)),""))</f>
        <v/>
      </c>
      <c r="F200" s="12">
        <f>IF($A200="","",MAX(0,MAX(Tasks!$P$5:$P$204)-$Q200))</f>
        <v/>
      </c>
      <c r="G200" s="13">
        <f>IF($A200="","",ROW()-4)</f>
        <v/>
      </c>
      <c r="H200" s="14">
        <f>IF($A200="","",IF(OR($B200="",$B200="—"),"—",IFERROR(INDEX($A$5:$A$204,$B200),"?? no task with that number")))</f>
        <v/>
      </c>
      <c r="I200" s="8" t="n"/>
      <c r="J200" s="15" t="n"/>
      <c r="K200" s="16">
        <f>IF($A200="","",IF($F200=0,"CRITICAL",""))</f>
        <v/>
      </c>
      <c r="L200" s="14">
        <f>IF($A200="","",IF($J200&gt;=1,"Complete",IF(AND($E200&lt;&gt;"",$E200&lt;TODAY()),"Overdue",IF(AND($C200&lt;&gt;"",$C200&lt;=TODAY()),"In progress","Not started"))))</f>
        <v/>
      </c>
      <c r="M200" s="14">
        <f>IF($A200="","",IF(AND($B200&lt;&gt;"",$B200&lt;&gt;"—",OR(NOT(ISNUMBER($B200)),$B200&gt;=$G200)),"Predecessor must be the number of a task listed ABOVE this row",IF($D200="","Enter a duration in working days",IF($C200="","Past the end of the Calendar tab — extend it",""))))</f>
        <v/>
      </c>
      <c r="N200" s="8" t="n"/>
      <c r="O200" s="17">
        <f>IF($A200="",0,IF(OR($B200="",$B200="—"),1,IFERROR(INDEX($P$5:P199,$B200)+1,1)))</f>
        <v/>
      </c>
      <c r="P200" s="17">
        <f>IF($A200="",0,$O200+MAX($D200,1)-1)</f>
        <v/>
      </c>
      <c r="Q200" s="17">
        <f>IF($A200="",0,MAX($P200,SUMPRODUCT(MAX(($B201:$B$204=$G200)*$Q201:$Q$204))))</f>
        <v/>
      </c>
      <c r="R200" s="17">
        <f>IF($A200="","",IF($F200=0,COUNTIFS($A$5:$A200,"&lt;&gt;",$F$5:$F200,0),""))</f>
        <v/>
      </c>
    </row>
    <row r="201">
      <c r="A201" s="8" t="n"/>
      <c r="B201" s="8" t="n"/>
      <c r="C201" s="9">
        <f>IF($A201="","",IFERROR(INDEX(Calendar!$A$5:$A$734,MATCH($O201,Calendar!$D$5:$D$734,0)),""))</f>
        <v/>
      </c>
      <c r="D201" s="10" t="n"/>
      <c r="E201" s="11">
        <f>IF($A201="","",IFERROR(INDEX(Calendar!$A$5:$A$734,MATCH($P201,Calendar!$D$5:$D$734,0)),""))</f>
        <v/>
      </c>
      <c r="F201" s="12">
        <f>IF($A201="","",MAX(0,MAX(Tasks!$P$5:$P$204)-$Q201))</f>
        <v/>
      </c>
      <c r="G201" s="13">
        <f>IF($A201="","",ROW()-4)</f>
        <v/>
      </c>
      <c r="H201" s="14">
        <f>IF($A201="","",IF(OR($B201="",$B201="—"),"—",IFERROR(INDEX($A$5:$A$204,$B201),"?? no task with that number")))</f>
        <v/>
      </c>
      <c r="I201" s="8" t="n"/>
      <c r="J201" s="15" t="n"/>
      <c r="K201" s="16">
        <f>IF($A201="","",IF($F201=0,"CRITICAL",""))</f>
        <v/>
      </c>
      <c r="L201" s="14">
        <f>IF($A201="","",IF($J201&gt;=1,"Complete",IF(AND($E201&lt;&gt;"",$E201&lt;TODAY()),"Overdue",IF(AND($C201&lt;&gt;"",$C201&lt;=TODAY()),"In progress","Not started"))))</f>
        <v/>
      </c>
      <c r="M201" s="14">
        <f>IF($A201="","",IF(AND($B201&lt;&gt;"",$B201&lt;&gt;"—",OR(NOT(ISNUMBER($B201)),$B201&gt;=$G201)),"Predecessor must be the number of a task listed ABOVE this row",IF($D201="","Enter a duration in working days",IF($C201="","Past the end of the Calendar tab — extend it",""))))</f>
        <v/>
      </c>
      <c r="N201" s="8" t="n"/>
      <c r="O201" s="17">
        <f>IF($A201="",0,IF(OR($B201="",$B201="—"),1,IFERROR(INDEX($P$5:P200,$B201)+1,1)))</f>
        <v/>
      </c>
      <c r="P201" s="17">
        <f>IF($A201="",0,$O201+MAX($D201,1)-1)</f>
        <v/>
      </c>
      <c r="Q201" s="17">
        <f>IF($A201="",0,MAX($P201,SUMPRODUCT(MAX(($B202:$B$204=$G201)*$Q202:$Q$204))))</f>
        <v/>
      </c>
      <c r="R201" s="17">
        <f>IF($A201="","",IF($F201=0,COUNTIFS($A$5:$A201,"&lt;&gt;",$F$5:$F201,0),""))</f>
        <v/>
      </c>
    </row>
    <row r="202">
      <c r="A202" s="8" t="n"/>
      <c r="B202" s="8" t="n"/>
      <c r="C202" s="9">
        <f>IF($A202="","",IFERROR(INDEX(Calendar!$A$5:$A$734,MATCH($O202,Calendar!$D$5:$D$734,0)),""))</f>
        <v/>
      </c>
      <c r="D202" s="10" t="n"/>
      <c r="E202" s="11">
        <f>IF($A202="","",IFERROR(INDEX(Calendar!$A$5:$A$734,MATCH($P202,Calendar!$D$5:$D$734,0)),""))</f>
        <v/>
      </c>
      <c r="F202" s="12">
        <f>IF($A202="","",MAX(0,MAX(Tasks!$P$5:$P$204)-$Q202))</f>
        <v/>
      </c>
      <c r="G202" s="13">
        <f>IF($A202="","",ROW()-4)</f>
        <v/>
      </c>
      <c r="H202" s="14">
        <f>IF($A202="","",IF(OR($B202="",$B202="—"),"—",IFERROR(INDEX($A$5:$A$204,$B202),"?? no task with that number")))</f>
        <v/>
      </c>
      <c r="I202" s="8" t="n"/>
      <c r="J202" s="15" t="n"/>
      <c r="K202" s="16">
        <f>IF($A202="","",IF($F202=0,"CRITICAL",""))</f>
        <v/>
      </c>
      <c r="L202" s="14">
        <f>IF($A202="","",IF($J202&gt;=1,"Complete",IF(AND($E202&lt;&gt;"",$E202&lt;TODAY()),"Overdue",IF(AND($C202&lt;&gt;"",$C202&lt;=TODAY()),"In progress","Not started"))))</f>
        <v/>
      </c>
      <c r="M202" s="14">
        <f>IF($A202="","",IF(AND($B202&lt;&gt;"",$B202&lt;&gt;"—",OR(NOT(ISNUMBER($B202)),$B202&gt;=$G202)),"Predecessor must be the number of a task listed ABOVE this row",IF($D202="","Enter a duration in working days",IF($C202="","Past the end of the Calendar tab — extend it",""))))</f>
        <v/>
      </c>
      <c r="N202" s="8" t="n"/>
      <c r="O202" s="17">
        <f>IF($A202="",0,IF(OR($B202="",$B202="—"),1,IFERROR(INDEX($P$5:P201,$B202)+1,1)))</f>
        <v/>
      </c>
      <c r="P202" s="17">
        <f>IF($A202="",0,$O202+MAX($D202,1)-1)</f>
        <v/>
      </c>
      <c r="Q202" s="17">
        <f>IF($A202="",0,MAX($P202,SUMPRODUCT(MAX(($B203:$B$204=$G202)*$Q203:$Q$204))))</f>
        <v/>
      </c>
      <c r="R202" s="17">
        <f>IF($A202="","",IF($F202=0,COUNTIFS($A$5:$A202,"&lt;&gt;",$F$5:$F202,0),""))</f>
        <v/>
      </c>
    </row>
    <row r="203">
      <c r="A203" s="8" t="n"/>
      <c r="B203" s="8" t="n"/>
      <c r="C203" s="9">
        <f>IF($A203="","",IFERROR(INDEX(Calendar!$A$5:$A$734,MATCH($O203,Calendar!$D$5:$D$734,0)),""))</f>
        <v/>
      </c>
      <c r="D203" s="10" t="n"/>
      <c r="E203" s="11">
        <f>IF($A203="","",IFERROR(INDEX(Calendar!$A$5:$A$734,MATCH($P203,Calendar!$D$5:$D$734,0)),""))</f>
        <v/>
      </c>
      <c r="F203" s="12">
        <f>IF($A203="","",MAX(0,MAX(Tasks!$P$5:$P$204)-$Q203))</f>
        <v/>
      </c>
      <c r="G203" s="13">
        <f>IF($A203="","",ROW()-4)</f>
        <v/>
      </c>
      <c r="H203" s="14">
        <f>IF($A203="","",IF(OR($B203="",$B203="—"),"—",IFERROR(INDEX($A$5:$A$204,$B203),"?? no task with that number")))</f>
        <v/>
      </c>
      <c r="I203" s="8" t="n"/>
      <c r="J203" s="15" t="n"/>
      <c r="K203" s="16">
        <f>IF($A203="","",IF($F203=0,"CRITICAL",""))</f>
        <v/>
      </c>
      <c r="L203" s="14">
        <f>IF($A203="","",IF($J203&gt;=1,"Complete",IF(AND($E203&lt;&gt;"",$E203&lt;TODAY()),"Overdue",IF(AND($C203&lt;&gt;"",$C203&lt;=TODAY()),"In progress","Not started"))))</f>
        <v/>
      </c>
      <c r="M203" s="14">
        <f>IF($A203="","",IF(AND($B203&lt;&gt;"",$B203&lt;&gt;"—",OR(NOT(ISNUMBER($B203)),$B203&gt;=$G203)),"Predecessor must be the number of a task listed ABOVE this row",IF($D203="","Enter a duration in working days",IF($C203="","Past the end of the Calendar tab — extend it",""))))</f>
        <v/>
      </c>
      <c r="N203" s="8" t="n"/>
      <c r="O203" s="17">
        <f>IF($A203="",0,IF(OR($B203="",$B203="—"),1,IFERROR(INDEX($P$5:P202,$B203)+1,1)))</f>
        <v/>
      </c>
      <c r="P203" s="17">
        <f>IF($A203="",0,$O203+MAX($D203,1)-1)</f>
        <v/>
      </c>
      <c r="Q203" s="17">
        <f>IF($A203="",0,MAX($P203,SUMPRODUCT(MAX(($B204:$B$204=$G203)*$Q204:$Q$204))))</f>
        <v/>
      </c>
      <c r="R203" s="17">
        <f>IF($A203="","",IF($F203=0,COUNTIFS($A$5:$A203,"&lt;&gt;",$F$5:$F203,0),""))</f>
        <v/>
      </c>
    </row>
    <row r="204">
      <c r="A204" s="8" t="n"/>
      <c r="B204" s="8" t="n"/>
      <c r="C204" s="9">
        <f>IF($A204="","",IFERROR(INDEX(Calendar!$A$5:$A$734,MATCH($O204,Calendar!$D$5:$D$734,0)),""))</f>
        <v/>
      </c>
      <c r="D204" s="10" t="n"/>
      <c r="E204" s="11">
        <f>IF($A204="","",IFERROR(INDEX(Calendar!$A$5:$A$734,MATCH($P204,Calendar!$D$5:$D$734,0)),""))</f>
        <v/>
      </c>
      <c r="F204" s="12">
        <f>IF($A204="","",MAX(0,MAX(Tasks!$P$5:$P$204)-$Q204))</f>
        <v/>
      </c>
      <c r="G204" s="13">
        <f>IF($A204="","",ROW()-4)</f>
        <v/>
      </c>
      <c r="H204" s="14">
        <f>IF($A204="","",IF(OR($B204="",$B204="—"),"—",IFERROR(INDEX($A$5:$A$204,$B204),"?? no task with that number")))</f>
        <v/>
      </c>
      <c r="I204" s="8" t="n"/>
      <c r="J204" s="15" t="n"/>
      <c r="K204" s="16">
        <f>IF($A204="","",IF($F204=0,"CRITICAL",""))</f>
        <v/>
      </c>
      <c r="L204" s="14">
        <f>IF($A204="","",IF($J204&gt;=1,"Complete",IF(AND($E204&lt;&gt;"",$E204&lt;TODAY()),"Overdue",IF(AND($C204&lt;&gt;"",$C204&lt;=TODAY()),"In progress","Not started"))))</f>
        <v/>
      </c>
      <c r="M204" s="14">
        <f>IF($A204="","",IF(AND($B204&lt;&gt;"",$B204&lt;&gt;"—",OR(NOT(ISNUMBER($B204)),$B204&gt;=$G204)),"Predecessor must be the number of a task listed ABOVE this row",IF($D204="","Enter a duration in working days",IF($C204="","Past the end of the Calendar tab — extend it",""))))</f>
        <v/>
      </c>
      <c r="N204" s="8" t="n"/>
      <c r="O204" s="17">
        <f>IF($A204="",0,IF(OR($B204="",$B204="—"),1,IFERROR(INDEX($P$5:P203,$B204)+1,1)))</f>
        <v/>
      </c>
      <c r="P204" s="17">
        <f>IF($A204="",0,$O204+MAX($D204,1)-1)</f>
        <v/>
      </c>
      <c r="Q204" s="17">
        <f>IF($A204="",0,$P204)</f>
        <v/>
      </c>
      <c r="R204" s="17">
        <f>IF($A204="","",IF($F204=0,COUNTIFS($A$5:$A204,"&lt;&gt;",$F$5:$F204,0),""))</f>
        <v/>
      </c>
    </row>
  </sheetData>
  <conditionalFormatting sqref="K5:K204">
    <cfRule type="cellIs" priority="1" operator="equal" dxfId="0">
      <formula>"CRITICAL"</formula>
    </cfRule>
  </conditionalFormatting>
  <conditionalFormatting sqref="L5:L204">
    <cfRule type="cellIs" priority="2" operator="equal" dxfId="1">
      <formula>"Overdue"</formula>
    </cfRule>
  </conditionalFormatting>
  <conditionalFormatting sqref="M5:M204">
    <cfRule type="cellIs" priority="3" operator="notEqual" dxfId="2">
      <formula>""</formula>
    </cfRule>
  </conditionalFormatting>
  <conditionalFormatting sqref="J5:J204">
    <cfRule type="colorScale" priority="4">
      <colorScale>
        <cfvo type="num" val="0"/>
        <cfvo type="num" val="0.5"/>
        <cfvo type="num" val="1"/>
        <color rgb="00FFC7CE"/>
        <color rgb="00FFEB9C"/>
        <color rgb="00C6EFCE"/>
      </colorScale>
    </cfRule>
  </conditionalFormatting>
  <dataValidations count="2">
    <dataValidation sqref="D5:D204" showDropDown="0" showInputMessage="0" showErrorMessage="0" allowBlank="1" promptTitle="Duration" prompt="Working days, not calendar days. 0 makes the task a milestone that lands on a single day." type="whole" operator="greaterThanOrEqual">
      <formula1>0</formula1>
    </dataValidation>
    <dataValidation sqref="J5:J204" showDropDown="0" showInputMessage="0" showErrorMessage="0" allowBlank="1" promptTitle="Per cent complete" prompt="A fraction: type 0.6 for 60%." type="decimal" operator="between">
      <formula1>0</formula1>
      <formula2>1</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E106"/>
  <sheetViews>
    <sheetView workbookViewId="0">
      <pane xSplit="4" ySplit="4" topLeftCell="E5"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1" customWidth="1" min="3" max="3"/>
    <col width="7" customWidth="1" min="4" max="4"/>
    <col width="3" customWidth="1" min="5" max="5"/>
    <col width="3" customWidth="1" min="6" max="6"/>
    <col width="3" customWidth="1" min="7" max="7"/>
    <col width="3" customWidth="1" min="8" max="8"/>
    <col width="3" customWidth="1" min="9" max="9"/>
    <col width="3" customWidth="1" min="10" max="10"/>
    <col width="3" customWidth="1" min="11" max="11"/>
    <col width="3" customWidth="1" min="12" max="12"/>
    <col width="3" customWidth="1" min="13" max="13"/>
    <col width="3" customWidth="1" min="14" max="14"/>
    <col width="3" customWidth="1" min="15" max="15"/>
    <col width="3" customWidth="1" min="16" max="16"/>
    <col width="3" customWidth="1" min="17" max="17"/>
    <col width="3" customWidth="1" min="18" max="18"/>
    <col width="3" customWidth="1" min="19" max="19"/>
    <col width="3" customWidth="1" min="20" max="20"/>
    <col width="3" customWidth="1" min="21" max="21"/>
    <col width="3" customWidth="1" min="22" max="22"/>
    <col width="3" customWidth="1" min="23" max="23"/>
    <col width="3" customWidth="1" min="24" max="24"/>
    <col width="3" customWidth="1" min="25" max="25"/>
    <col width="3" customWidth="1" min="26" max="26"/>
    <col width="3" customWidth="1" min="27" max="27"/>
    <col width="3" customWidth="1" min="28" max="28"/>
    <col width="3" customWidth="1" min="29" max="29"/>
    <col width="3" customWidth="1" min="30" max="30"/>
    <col width="3" customWidth="1" min="31" max="31"/>
    <col width="3" customWidth="1" min="32" max="32"/>
    <col width="3" customWidth="1" min="33" max="33"/>
    <col width="3" customWidth="1" min="34" max="34"/>
    <col width="3" customWidth="1" min="35" max="35"/>
    <col width="3" customWidth="1" min="36" max="36"/>
    <col width="3" customWidth="1" min="37" max="37"/>
    <col width="3" customWidth="1" min="38" max="38"/>
    <col width="3" customWidth="1" min="39" max="39"/>
    <col width="3" customWidth="1" min="40" max="40"/>
    <col width="3" customWidth="1" min="41" max="41"/>
    <col width="3" customWidth="1" min="42" max="42"/>
    <col width="3" customWidth="1" min="43" max="43"/>
    <col width="3" customWidth="1" min="44" max="44"/>
    <col width="3" customWidth="1" min="45" max="45"/>
    <col width="3" customWidth="1" min="46" max="46"/>
    <col width="3" customWidth="1" min="47" max="47"/>
    <col width="3" customWidth="1" min="48" max="48"/>
    <col width="3" customWidth="1" min="49" max="49"/>
    <col width="3" customWidth="1" min="50" max="50"/>
    <col width="3" customWidth="1" min="51" max="51"/>
    <col width="3" customWidth="1" min="52" max="52"/>
    <col width="3" customWidth="1" min="53" max="53"/>
    <col width="3" customWidth="1" min="54" max="54"/>
    <col width="3" customWidth="1" min="55" max="55"/>
    <col width="3" customWidth="1" min="56" max="56"/>
    <col width="3" customWidth="1" min="57" max="57"/>
  </cols>
  <sheetData>
    <row r="1">
      <c r="A1" s="1" t="inlineStr">
        <is>
          <t>Chart</t>
        </is>
      </c>
    </row>
    <row r="2">
      <c r="A2" s="2" t="inlineStr">
        <is>
          <t>The Gantt rendering. Nothing here is typed except the first date and the days per column — every bar is a reading of the Tasks tab.</t>
        </is>
      </c>
    </row>
    <row r="3">
      <c r="A3" s="3" t="inlineStr">
        <is>
          <t>First column starts</t>
        </is>
      </c>
      <c r="C3" s="6" t="n">
        <v>46265</v>
      </c>
      <c r="E3" s="3" t="inlineStr">
        <is>
          <t>Days per column</t>
        </is>
      </c>
      <c r="G3" s="10" t="n">
        <v>7</v>
      </c>
      <c r="I3" s="2" t="inlineStr">
        <is>
          <t>7 gives a year across the sheet; 1 gives a day-by-day view of the next two months. Green is a bar, red is a bar on the critical path.</t>
        </is>
      </c>
    </row>
    <row r="4" ht="62" customHeight="1">
      <c r="A4" s="7" t="inlineStr">
        <is>
          <t>Task</t>
        </is>
      </c>
      <c r="B4" s="7" t="inlineStr">
        <is>
          <t>Start</t>
        </is>
      </c>
      <c r="C4" s="7" t="inlineStr">
        <is>
          <t>End</t>
        </is>
      </c>
      <c r="D4" s="7" t="inlineStr">
        <is>
          <t>Slack</t>
        </is>
      </c>
      <c r="E4" s="20">
        <f>IF($C$3="","",$C$3)</f>
        <v/>
      </c>
      <c r="F4" s="20">
        <f>IF(E$4="","",E$4+$G$3)</f>
        <v/>
      </c>
      <c r="G4" s="20">
        <f>IF(F$4="","",F$4+$G$3)</f>
        <v/>
      </c>
      <c r="H4" s="20">
        <f>IF(G$4="","",G$4+$G$3)</f>
        <v/>
      </c>
      <c r="I4" s="20">
        <f>IF(H$4="","",H$4+$G$3)</f>
        <v/>
      </c>
      <c r="J4" s="20">
        <f>IF(I$4="","",I$4+$G$3)</f>
        <v/>
      </c>
      <c r="K4" s="20">
        <f>IF(J$4="","",J$4+$G$3)</f>
        <v/>
      </c>
      <c r="L4" s="20">
        <f>IF(K$4="","",K$4+$G$3)</f>
        <v/>
      </c>
      <c r="M4" s="20">
        <f>IF(L$4="","",L$4+$G$3)</f>
        <v/>
      </c>
      <c r="N4" s="20">
        <f>IF(M$4="","",M$4+$G$3)</f>
        <v/>
      </c>
      <c r="O4" s="20">
        <f>IF(N$4="","",N$4+$G$3)</f>
        <v/>
      </c>
      <c r="P4" s="20">
        <f>IF(O$4="","",O$4+$G$3)</f>
        <v/>
      </c>
      <c r="Q4" s="20">
        <f>IF(P$4="","",P$4+$G$3)</f>
        <v/>
      </c>
      <c r="R4" s="20">
        <f>IF(Q$4="","",Q$4+$G$3)</f>
        <v/>
      </c>
      <c r="S4" s="20">
        <f>IF(R$4="","",R$4+$G$3)</f>
        <v/>
      </c>
      <c r="T4" s="20">
        <f>IF(S$4="","",S$4+$G$3)</f>
        <v/>
      </c>
      <c r="U4" s="20">
        <f>IF(T$4="","",T$4+$G$3)</f>
        <v/>
      </c>
      <c r="V4" s="20">
        <f>IF(U$4="","",U$4+$G$3)</f>
        <v/>
      </c>
      <c r="W4" s="20">
        <f>IF(V$4="","",V$4+$G$3)</f>
        <v/>
      </c>
      <c r="X4" s="20">
        <f>IF(W$4="","",W$4+$G$3)</f>
        <v/>
      </c>
      <c r="Y4" s="20">
        <f>IF(X$4="","",X$4+$G$3)</f>
        <v/>
      </c>
      <c r="Z4" s="20">
        <f>IF(Y$4="","",Y$4+$G$3)</f>
        <v/>
      </c>
      <c r="AA4" s="20">
        <f>IF(Z$4="","",Z$4+$G$3)</f>
        <v/>
      </c>
      <c r="AB4" s="20">
        <f>IF(AA$4="","",AA$4+$G$3)</f>
        <v/>
      </c>
      <c r="AC4" s="20">
        <f>IF(AB$4="","",AB$4+$G$3)</f>
        <v/>
      </c>
      <c r="AD4" s="20">
        <f>IF(AC$4="","",AC$4+$G$3)</f>
        <v/>
      </c>
      <c r="AE4" s="20">
        <f>IF(AD$4="","",AD$4+$G$3)</f>
        <v/>
      </c>
      <c r="AF4" s="20">
        <f>IF(AE$4="","",AE$4+$G$3)</f>
        <v/>
      </c>
      <c r="AG4" s="20">
        <f>IF(AF$4="","",AF$4+$G$3)</f>
        <v/>
      </c>
      <c r="AH4" s="20">
        <f>IF(AG$4="","",AG$4+$G$3)</f>
        <v/>
      </c>
      <c r="AI4" s="20">
        <f>IF(AH$4="","",AH$4+$G$3)</f>
        <v/>
      </c>
      <c r="AJ4" s="20">
        <f>IF(AI$4="","",AI$4+$G$3)</f>
        <v/>
      </c>
      <c r="AK4" s="20">
        <f>IF(AJ$4="","",AJ$4+$G$3)</f>
        <v/>
      </c>
      <c r="AL4" s="20">
        <f>IF(AK$4="","",AK$4+$G$3)</f>
        <v/>
      </c>
      <c r="AM4" s="20">
        <f>IF(AL$4="","",AL$4+$G$3)</f>
        <v/>
      </c>
      <c r="AN4" s="20">
        <f>IF(AM$4="","",AM$4+$G$3)</f>
        <v/>
      </c>
      <c r="AO4" s="20">
        <f>IF(AN$4="","",AN$4+$G$3)</f>
        <v/>
      </c>
      <c r="AP4" s="20">
        <f>IF(AO$4="","",AO$4+$G$3)</f>
        <v/>
      </c>
      <c r="AQ4" s="20">
        <f>IF(AP$4="","",AP$4+$G$3)</f>
        <v/>
      </c>
      <c r="AR4" s="20">
        <f>IF(AQ$4="","",AQ$4+$G$3)</f>
        <v/>
      </c>
      <c r="AS4" s="20">
        <f>IF(AR$4="","",AR$4+$G$3)</f>
        <v/>
      </c>
      <c r="AT4" s="20">
        <f>IF(AS$4="","",AS$4+$G$3)</f>
        <v/>
      </c>
      <c r="AU4" s="20">
        <f>IF(AT$4="","",AT$4+$G$3)</f>
        <v/>
      </c>
      <c r="AV4" s="20">
        <f>IF(AU$4="","",AU$4+$G$3)</f>
        <v/>
      </c>
      <c r="AW4" s="20">
        <f>IF(AV$4="","",AV$4+$G$3)</f>
        <v/>
      </c>
      <c r="AX4" s="20">
        <f>IF(AW$4="","",AW$4+$G$3)</f>
        <v/>
      </c>
      <c r="AY4" s="20">
        <f>IF(AX$4="","",AX$4+$G$3)</f>
        <v/>
      </c>
      <c r="AZ4" s="20">
        <f>IF(AY$4="","",AY$4+$G$3)</f>
        <v/>
      </c>
      <c r="BA4" s="20">
        <f>IF(AZ$4="","",AZ$4+$G$3)</f>
        <v/>
      </c>
      <c r="BB4" s="20">
        <f>IF(BA$4="","",BA$4+$G$3)</f>
        <v/>
      </c>
      <c r="BC4" s="20">
        <f>IF(BB$4="","",BB$4+$G$3)</f>
        <v/>
      </c>
      <c r="BD4" s="20">
        <f>IF(BC$4="","",BC$4+$G$3)</f>
        <v/>
      </c>
      <c r="BE4" s="20">
        <f>IF(BD$4="","",BD$4+$G$3)</f>
        <v/>
      </c>
    </row>
    <row r="5">
      <c r="A5" s="14">
        <f>IF(Tasks!$A5="","",Tasks!$A5)</f>
        <v/>
      </c>
      <c r="B5" s="9">
        <f>IF(Tasks!$A5="","",Tasks!$C5)</f>
        <v/>
      </c>
      <c r="C5" s="9">
        <f>IF(Tasks!$A5="","",Tasks!$E5)</f>
        <v/>
      </c>
      <c r="D5" s="13">
        <f>IF(Tasks!$A5="","",Tasks!$F5)</f>
        <v/>
      </c>
      <c r="E5" s="14">
        <f>IF($A5="","",IF(E$4="","",IF(AND($B5&lt;=E$4+$G$3-1,$C5&gt;=E$4),"█","")))</f>
        <v/>
      </c>
      <c r="F5" s="14">
        <f>IF($A5="","",IF(F$4="","",IF(AND($B5&lt;=F$4+$G$3-1,$C5&gt;=F$4),"█","")))</f>
        <v/>
      </c>
      <c r="G5" s="14">
        <f>IF($A5="","",IF(G$4="","",IF(AND($B5&lt;=G$4+$G$3-1,$C5&gt;=G$4),"█","")))</f>
        <v/>
      </c>
      <c r="H5" s="14">
        <f>IF($A5="","",IF(H$4="","",IF(AND($B5&lt;=H$4+$G$3-1,$C5&gt;=H$4),"█","")))</f>
        <v/>
      </c>
      <c r="I5" s="14">
        <f>IF($A5="","",IF(I$4="","",IF(AND($B5&lt;=I$4+$G$3-1,$C5&gt;=I$4),"█","")))</f>
        <v/>
      </c>
      <c r="J5" s="14">
        <f>IF($A5="","",IF(J$4="","",IF(AND($B5&lt;=J$4+$G$3-1,$C5&gt;=J$4),"█","")))</f>
        <v/>
      </c>
      <c r="K5" s="14">
        <f>IF($A5="","",IF(K$4="","",IF(AND($B5&lt;=K$4+$G$3-1,$C5&gt;=K$4),"█","")))</f>
        <v/>
      </c>
      <c r="L5" s="14">
        <f>IF($A5="","",IF(L$4="","",IF(AND($B5&lt;=L$4+$G$3-1,$C5&gt;=L$4),"█","")))</f>
        <v/>
      </c>
      <c r="M5" s="14">
        <f>IF($A5="","",IF(M$4="","",IF(AND($B5&lt;=M$4+$G$3-1,$C5&gt;=M$4),"█","")))</f>
        <v/>
      </c>
      <c r="N5" s="14">
        <f>IF($A5="","",IF(N$4="","",IF(AND($B5&lt;=N$4+$G$3-1,$C5&gt;=N$4),"█","")))</f>
        <v/>
      </c>
      <c r="O5" s="14">
        <f>IF($A5="","",IF(O$4="","",IF(AND($B5&lt;=O$4+$G$3-1,$C5&gt;=O$4),"█","")))</f>
        <v/>
      </c>
      <c r="P5" s="14">
        <f>IF($A5="","",IF(P$4="","",IF(AND($B5&lt;=P$4+$G$3-1,$C5&gt;=P$4),"█","")))</f>
        <v/>
      </c>
      <c r="Q5" s="14">
        <f>IF($A5="","",IF(Q$4="","",IF(AND($B5&lt;=Q$4+$G$3-1,$C5&gt;=Q$4),"█","")))</f>
        <v/>
      </c>
      <c r="R5" s="14">
        <f>IF($A5="","",IF(R$4="","",IF(AND($B5&lt;=R$4+$G$3-1,$C5&gt;=R$4),"█","")))</f>
        <v/>
      </c>
      <c r="S5" s="14">
        <f>IF($A5="","",IF(S$4="","",IF(AND($B5&lt;=S$4+$G$3-1,$C5&gt;=S$4),"█","")))</f>
        <v/>
      </c>
      <c r="T5" s="14">
        <f>IF($A5="","",IF(T$4="","",IF(AND($B5&lt;=T$4+$G$3-1,$C5&gt;=T$4),"█","")))</f>
        <v/>
      </c>
      <c r="U5" s="14">
        <f>IF($A5="","",IF(U$4="","",IF(AND($B5&lt;=U$4+$G$3-1,$C5&gt;=U$4),"█","")))</f>
        <v/>
      </c>
      <c r="V5" s="14">
        <f>IF($A5="","",IF(V$4="","",IF(AND($B5&lt;=V$4+$G$3-1,$C5&gt;=V$4),"█","")))</f>
        <v/>
      </c>
      <c r="W5" s="14">
        <f>IF($A5="","",IF(W$4="","",IF(AND($B5&lt;=W$4+$G$3-1,$C5&gt;=W$4),"█","")))</f>
        <v/>
      </c>
      <c r="X5" s="14">
        <f>IF($A5="","",IF(X$4="","",IF(AND($B5&lt;=X$4+$G$3-1,$C5&gt;=X$4),"█","")))</f>
        <v/>
      </c>
      <c r="Y5" s="14">
        <f>IF($A5="","",IF(Y$4="","",IF(AND($B5&lt;=Y$4+$G$3-1,$C5&gt;=Y$4),"█","")))</f>
        <v/>
      </c>
      <c r="Z5" s="14">
        <f>IF($A5="","",IF(Z$4="","",IF(AND($B5&lt;=Z$4+$G$3-1,$C5&gt;=Z$4),"█","")))</f>
        <v/>
      </c>
      <c r="AA5" s="14">
        <f>IF($A5="","",IF(AA$4="","",IF(AND($B5&lt;=AA$4+$G$3-1,$C5&gt;=AA$4),"█","")))</f>
        <v/>
      </c>
      <c r="AB5" s="14">
        <f>IF($A5="","",IF(AB$4="","",IF(AND($B5&lt;=AB$4+$G$3-1,$C5&gt;=AB$4),"█","")))</f>
        <v/>
      </c>
      <c r="AC5" s="14">
        <f>IF($A5="","",IF(AC$4="","",IF(AND($B5&lt;=AC$4+$G$3-1,$C5&gt;=AC$4),"█","")))</f>
        <v/>
      </c>
      <c r="AD5" s="14">
        <f>IF($A5="","",IF(AD$4="","",IF(AND($B5&lt;=AD$4+$G$3-1,$C5&gt;=AD$4),"█","")))</f>
        <v/>
      </c>
      <c r="AE5" s="14">
        <f>IF($A5="","",IF(AE$4="","",IF(AND($B5&lt;=AE$4+$G$3-1,$C5&gt;=AE$4),"█","")))</f>
        <v/>
      </c>
      <c r="AF5" s="14">
        <f>IF($A5="","",IF(AF$4="","",IF(AND($B5&lt;=AF$4+$G$3-1,$C5&gt;=AF$4),"█","")))</f>
        <v/>
      </c>
      <c r="AG5" s="14">
        <f>IF($A5="","",IF(AG$4="","",IF(AND($B5&lt;=AG$4+$G$3-1,$C5&gt;=AG$4),"█","")))</f>
        <v/>
      </c>
      <c r="AH5" s="14">
        <f>IF($A5="","",IF(AH$4="","",IF(AND($B5&lt;=AH$4+$G$3-1,$C5&gt;=AH$4),"█","")))</f>
        <v/>
      </c>
      <c r="AI5" s="14">
        <f>IF($A5="","",IF(AI$4="","",IF(AND($B5&lt;=AI$4+$G$3-1,$C5&gt;=AI$4),"█","")))</f>
        <v/>
      </c>
      <c r="AJ5" s="14">
        <f>IF($A5="","",IF(AJ$4="","",IF(AND($B5&lt;=AJ$4+$G$3-1,$C5&gt;=AJ$4),"█","")))</f>
        <v/>
      </c>
      <c r="AK5" s="14">
        <f>IF($A5="","",IF(AK$4="","",IF(AND($B5&lt;=AK$4+$G$3-1,$C5&gt;=AK$4),"█","")))</f>
        <v/>
      </c>
      <c r="AL5" s="14">
        <f>IF($A5="","",IF(AL$4="","",IF(AND($B5&lt;=AL$4+$G$3-1,$C5&gt;=AL$4),"█","")))</f>
        <v/>
      </c>
      <c r="AM5" s="14">
        <f>IF($A5="","",IF(AM$4="","",IF(AND($B5&lt;=AM$4+$G$3-1,$C5&gt;=AM$4),"█","")))</f>
        <v/>
      </c>
      <c r="AN5" s="14">
        <f>IF($A5="","",IF(AN$4="","",IF(AND($B5&lt;=AN$4+$G$3-1,$C5&gt;=AN$4),"█","")))</f>
        <v/>
      </c>
      <c r="AO5" s="14">
        <f>IF($A5="","",IF(AO$4="","",IF(AND($B5&lt;=AO$4+$G$3-1,$C5&gt;=AO$4),"█","")))</f>
        <v/>
      </c>
      <c r="AP5" s="14">
        <f>IF($A5="","",IF(AP$4="","",IF(AND($B5&lt;=AP$4+$G$3-1,$C5&gt;=AP$4),"█","")))</f>
        <v/>
      </c>
      <c r="AQ5" s="14">
        <f>IF($A5="","",IF(AQ$4="","",IF(AND($B5&lt;=AQ$4+$G$3-1,$C5&gt;=AQ$4),"█","")))</f>
        <v/>
      </c>
      <c r="AR5" s="14">
        <f>IF($A5="","",IF(AR$4="","",IF(AND($B5&lt;=AR$4+$G$3-1,$C5&gt;=AR$4),"█","")))</f>
        <v/>
      </c>
      <c r="AS5" s="14">
        <f>IF($A5="","",IF(AS$4="","",IF(AND($B5&lt;=AS$4+$G$3-1,$C5&gt;=AS$4),"█","")))</f>
        <v/>
      </c>
      <c r="AT5" s="14">
        <f>IF($A5="","",IF(AT$4="","",IF(AND($B5&lt;=AT$4+$G$3-1,$C5&gt;=AT$4),"█","")))</f>
        <v/>
      </c>
      <c r="AU5" s="14">
        <f>IF($A5="","",IF(AU$4="","",IF(AND($B5&lt;=AU$4+$G$3-1,$C5&gt;=AU$4),"█","")))</f>
        <v/>
      </c>
      <c r="AV5" s="14">
        <f>IF($A5="","",IF(AV$4="","",IF(AND($B5&lt;=AV$4+$G$3-1,$C5&gt;=AV$4),"█","")))</f>
        <v/>
      </c>
      <c r="AW5" s="14">
        <f>IF($A5="","",IF(AW$4="","",IF(AND($B5&lt;=AW$4+$G$3-1,$C5&gt;=AW$4),"█","")))</f>
        <v/>
      </c>
      <c r="AX5" s="14">
        <f>IF($A5="","",IF(AX$4="","",IF(AND($B5&lt;=AX$4+$G$3-1,$C5&gt;=AX$4),"█","")))</f>
        <v/>
      </c>
      <c r="AY5" s="14">
        <f>IF($A5="","",IF(AY$4="","",IF(AND($B5&lt;=AY$4+$G$3-1,$C5&gt;=AY$4),"█","")))</f>
        <v/>
      </c>
      <c r="AZ5" s="14">
        <f>IF($A5="","",IF(AZ$4="","",IF(AND($B5&lt;=AZ$4+$G$3-1,$C5&gt;=AZ$4),"█","")))</f>
        <v/>
      </c>
      <c r="BA5" s="14">
        <f>IF($A5="","",IF(BA$4="","",IF(AND($B5&lt;=BA$4+$G$3-1,$C5&gt;=BA$4),"█","")))</f>
        <v/>
      </c>
      <c r="BB5" s="14">
        <f>IF($A5="","",IF(BB$4="","",IF(AND($B5&lt;=BB$4+$G$3-1,$C5&gt;=BB$4),"█","")))</f>
        <v/>
      </c>
      <c r="BC5" s="14">
        <f>IF($A5="","",IF(BC$4="","",IF(AND($B5&lt;=BC$4+$G$3-1,$C5&gt;=BC$4),"█","")))</f>
        <v/>
      </c>
      <c r="BD5" s="14">
        <f>IF($A5="","",IF(BD$4="","",IF(AND($B5&lt;=BD$4+$G$3-1,$C5&gt;=BD$4),"█","")))</f>
        <v/>
      </c>
      <c r="BE5" s="14">
        <f>IF($A5="","",IF(BE$4="","",IF(AND($B5&lt;=BE$4+$G$3-1,$C5&gt;=BE$4),"█","")))</f>
        <v/>
      </c>
    </row>
    <row r="6">
      <c r="A6" s="14">
        <f>IF(Tasks!$A6="","",Tasks!$A6)</f>
        <v/>
      </c>
      <c r="B6" s="9">
        <f>IF(Tasks!$A6="","",Tasks!$C6)</f>
        <v/>
      </c>
      <c r="C6" s="9">
        <f>IF(Tasks!$A6="","",Tasks!$E6)</f>
        <v/>
      </c>
      <c r="D6" s="13">
        <f>IF(Tasks!$A6="","",Tasks!$F6)</f>
        <v/>
      </c>
      <c r="E6" s="14">
        <f>IF($A6="","",IF(E$4="","",IF(AND($B6&lt;=E$4+$G$3-1,$C6&gt;=E$4),"█","")))</f>
        <v/>
      </c>
      <c r="F6" s="14">
        <f>IF($A6="","",IF(F$4="","",IF(AND($B6&lt;=F$4+$G$3-1,$C6&gt;=F$4),"█","")))</f>
        <v/>
      </c>
      <c r="G6" s="14">
        <f>IF($A6="","",IF(G$4="","",IF(AND($B6&lt;=G$4+$G$3-1,$C6&gt;=G$4),"█","")))</f>
        <v/>
      </c>
      <c r="H6" s="14">
        <f>IF($A6="","",IF(H$4="","",IF(AND($B6&lt;=H$4+$G$3-1,$C6&gt;=H$4),"█","")))</f>
        <v/>
      </c>
      <c r="I6" s="14">
        <f>IF($A6="","",IF(I$4="","",IF(AND($B6&lt;=I$4+$G$3-1,$C6&gt;=I$4),"█","")))</f>
        <v/>
      </c>
      <c r="J6" s="14">
        <f>IF($A6="","",IF(J$4="","",IF(AND($B6&lt;=J$4+$G$3-1,$C6&gt;=J$4),"█","")))</f>
        <v/>
      </c>
      <c r="K6" s="14">
        <f>IF($A6="","",IF(K$4="","",IF(AND($B6&lt;=K$4+$G$3-1,$C6&gt;=K$4),"█","")))</f>
        <v/>
      </c>
      <c r="L6" s="14">
        <f>IF($A6="","",IF(L$4="","",IF(AND($B6&lt;=L$4+$G$3-1,$C6&gt;=L$4),"█","")))</f>
        <v/>
      </c>
      <c r="M6" s="14">
        <f>IF($A6="","",IF(M$4="","",IF(AND($B6&lt;=M$4+$G$3-1,$C6&gt;=M$4),"█","")))</f>
        <v/>
      </c>
      <c r="N6" s="14">
        <f>IF($A6="","",IF(N$4="","",IF(AND($B6&lt;=N$4+$G$3-1,$C6&gt;=N$4),"█","")))</f>
        <v/>
      </c>
      <c r="O6" s="14">
        <f>IF($A6="","",IF(O$4="","",IF(AND($B6&lt;=O$4+$G$3-1,$C6&gt;=O$4),"█","")))</f>
        <v/>
      </c>
      <c r="P6" s="14">
        <f>IF($A6="","",IF(P$4="","",IF(AND($B6&lt;=P$4+$G$3-1,$C6&gt;=P$4),"█","")))</f>
        <v/>
      </c>
      <c r="Q6" s="14">
        <f>IF($A6="","",IF(Q$4="","",IF(AND($B6&lt;=Q$4+$G$3-1,$C6&gt;=Q$4),"█","")))</f>
        <v/>
      </c>
      <c r="R6" s="14">
        <f>IF($A6="","",IF(R$4="","",IF(AND($B6&lt;=R$4+$G$3-1,$C6&gt;=R$4),"█","")))</f>
        <v/>
      </c>
      <c r="S6" s="14">
        <f>IF($A6="","",IF(S$4="","",IF(AND($B6&lt;=S$4+$G$3-1,$C6&gt;=S$4),"█","")))</f>
        <v/>
      </c>
      <c r="T6" s="14">
        <f>IF($A6="","",IF(T$4="","",IF(AND($B6&lt;=T$4+$G$3-1,$C6&gt;=T$4),"█","")))</f>
        <v/>
      </c>
      <c r="U6" s="14">
        <f>IF($A6="","",IF(U$4="","",IF(AND($B6&lt;=U$4+$G$3-1,$C6&gt;=U$4),"█","")))</f>
        <v/>
      </c>
      <c r="V6" s="14">
        <f>IF($A6="","",IF(V$4="","",IF(AND($B6&lt;=V$4+$G$3-1,$C6&gt;=V$4),"█","")))</f>
        <v/>
      </c>
      <c r="W6" s="14">
        <f>IF($A6="","",IF(W$4="","",IF(AND($B6&lt;=W$4+$G$3-1,$C6&gt;=W$4),"█","")))</f>
        <v/>
      </c>
      <c r="X6" s="14">
        <f>IF($A6="","",IF(X$4="","",IF(AND($B6&lt;=X$4+$G$3-1,$C6&gt;=X$4),"█","")))</f>
        <v/>
      </c>
      <c r="Y6" s="14">
        <f>IF($A6="","",IF(Y$4="","",IF(AND($B6&lt;=Y$4+$G$3-1,$C6&gt;=Y$4),"█","")))</f>
        <v/>
      </c>
      <c r="Z6" s="14">
        <f>IF($A6="","",IF(Z$4="","",IF(AND($B6&lt;=Z$4+$G$3-1,$C6&gt;=Z$4),"█","")))</f>
        <v/>
      </c>
      <c r="AA6" s="14">
        <f>IF($A6="","",IF(AA$4="","",IF(AND($B6&lt;=AA$4+$G$3-1,$C6&gt;=AA$4),"█","")))</f>
        <v/>
      </c>
      <c r="AB6" s="14">
        <f>IF($A6="","",IF(AB$4="","",IF(AND($B6&lt;=AB$4+$G$3-1,$C6&gt;=AB$4),"█","")))</f>
        <v/>
      </c>
      <c r="AC6" s="14">
        <f>IF($A6="","",IF(AC$4="","",IF(AND($B6&lt;=AC$4+$G$3-1,$C6&gt;=AC$4),"█","")))</f>
        <v/>
      </c>
      <c r="AD6" s="14">
        <f>IF($A6="","",IF(AD$4="","",IF(AND($B6&lt;=AD$4+$G$3-1,$C6&gt;=AD$4),"█","")))</f>
        <v/>
      </c>
      <c r="AE6" s="14">
        <f>IF($A6="","",IF(AE$4="","",IF(AND($B6&lt;=AE$4+$G$3-1,$C6&gt;=AE$4),"█","")))</f>
        <v/>
      </c>
      <c r="AF6" s="14">
        <f>IF($A6="","",IF(AF$4="","",IF(AND($B6&lt;=AF$4+$G$3-1,$C6&gt;=AF$4),"█","")))</f>
        <v/>
      </c>
      <c r="AG6" s="14">
        <f>IF($A6="","",IF(AG$4="","",IF(AND($B6&lt;=AG$4+$G$3-1,$C6&gt;=AG$4),"█","")))</f>
        <v/>
      </c>
      <c r="AH6" s="14">
        <f>IF($A6="","",IF(AH$4="","",IF(AND($B6&lt;=AH$4+$G$3-1,$C6&gt;=AH$4),"█","")))</f>
        <v/>
      </c>
      <c r="AI6" s="14">
        <f>IF($A6="","",IF(AI$4="","",IF(AND($B6&lt;=AI$4+$G$3-1,$C6&gt;=AI$4),"█","")))</f>
        <v/>
      </c>
      <c r="AJ6" s="14">
        <f>IF($A6="","",IF(AJ$4="","",IF(AND($B6&lt;=AJ$4+$G$3-1,$C6&gt;=AJ$4),"█","")))</f>
        <v/>
      </c>
      <c r="AK6" s="14">
        <f>IF($A6="","",IF(AK$4="","",IF(AND($B6&lt;=AK$4+$G$3-1,$C6&gt;=AK$4),"█","")))</f>
        <v/>
      </c>
      <c r="AL6" s="14">
        <f>IF($A6="","",IF(AL$4="","",IF(AND($B6&lt;=AL$4+$G$3-1,$C6&gt;=AL$4),"█","")))</f>
        <v/>
      </c>
      <c r="AM6" s="14">
        <f>IF($A6="","",IF(AM$4="","",IF(AND($B6&lt;=AM$4+$G$3-1,$C6&gt;=AM$4),"█","")))</f>
        <v/>
      </c>
      <c r="AN6" s="14">
        <f>IF($A6="","",IF(AN$4="","",IF(AND($B6&lt;=AN$4+$G$3-1,$C6&gt;=AN$4),"█","")))</f>
        <v/>
      </c>
      <c r="AO6" s="14">
        <f>IF($A6="","",IF(AO$4="","",IF(AND($B6&lt;=AO$4+$G$3-1,$C6&gt;=AO$4),"█","")))</f>
        <v/>
      </c>
      <c r="AP6" s="14">
        <f>IF($A6="","",IF(AP$4="","",IF(AND($B6&lt;=AP$4+$G$3-1,$C6&gt;=AP$4),"█","")))</f>
        <v/>
      </c>
      <c r="AQ6" s="14">
        <f>IF($A6="","",IF(AQ$4="","",IF(AND($B6&lt;=AQ$4+$G$3-1,$C6&gt;=AQ$4),"█","")))</f>
        <v/>
      </c>
      <c r="AR6" s="14">
        <f>IF($A6="","",IF(AR$4="","",IF(AND($B6&lt;=AR$4+$G$3-1,$C6&gt;=AR$4),"█","")))</f>
        <v/>
      </c>
      <c r="AS6" s="14">
        <f>IF($A6="","",IF(AS$4="","",IF(AND($B6&lt;=AS$4+$G$3-1,$C6&gt;=AS$4),"█","")))</f>
        <v/>
      </c>
      <c r="AT6" s="14">
        <f>IF($A6="","",IF(AT$4="","",IF(AND($B6&lt;=AT$4+$G$3-1,$C6&gt;=AT$4),"█","")))</f>
        <v/>
      </c>
      <c r="AU6" s="14">
        <f>IF($A6="","",IF(AU$4="","",IF(AND($B6&lt;=AU$4+$G$3-1,$C6&gt;=AU$4),"█","")))</f>
        <v/>
      </c>
      <c r="AV6" s="14">
        <f>IF($A6="","",IF(AV$4="","",IF(AND($B6&lt;=AV$4+$G$3-1,$C6&gt;=AV$4),"█","")))</f>
        <v/>
      </c>
      <c r="AW6" s="14">
        <f>IF($A6="","",IF(AW$4="","",IF(AND($B6&lt;=AW$4+$G$3-1,$C6&gt;=AW$4),"█","")))</f>
        <v/>
      </c>
      <c r="AX6" s="14">
        <f>IF($A6="","",IF(AX$4="","",IF(AND($B6&lt;=AX$4+$G$3-1,$C6&gt;=AX$4),"█","")))</f>
        <v/>
      </c>
      <c r="AY6" s="14">
        <f>IF($A6="","",IF(AY$4="","",IF(AND($B6&lt;=AY$4+$G$3-1,$C6&gt;=AY$4),"█","")))</f>
        <v/>
      </c>
      <c r="AZ6" s="14">
        <f>IF($A6="","",IF(AZ$4="","",IF(AND($B6&lt;=AZ$4+$G$3-1,$C6&gt;=AZ$4),"█","")))</f>
        <v/>
      </c>
      <c r="BA6" s="14">
        <f>IF($A6="","",IF(BA$4="","",IF(AND($B6&lt;=BA$4+$G$3-1,$C6&gt;=BA$4),"█","")))</f>
        <v/>
      </c>
      <c r="BB6" s="14">
        <f>IF($A6="","",IF(BB$4="","",IF(AND($B6&lt;=BB$4+$G$3-1,$C6&gt;=BB$4),"█","")))</f>
        <v/>
      </c>
      <c r="BC6" s="14">
        <f>IF($A6="","",IF(BC$4="","",IF(AND($B6&lt;=BC$4+$G$3-1,$C6&gt;=BC$4),"█","")))</f>
        <v/>
      </c>
      <c r="BD6" s="14">
        <f>IF($A6="","",IF(BD$4="","",IF(AND($B6&lt;=BD$4+$G$3-1,$C6&gt;=BD$4),"█","")))</f>
        <v/>
      </c>
      <c r="BE6" s="14">
        <f>IF($A6="","",IF(BE$4="","",IF(AND($B6&lt;=BE$4+$G$3-1,$C6&gt;=BE$4),"█","")))</f>
        <v/>
      </c>
    </row>
    <row r="7">
      <c r="A7" s="14">
        <f>IF(Tasks!$A7="","",Tasks!$A7)</f>
        <v/>
      </c>
      <c r="B7" s="9">
        <f>IF(Tasks!$A7="","",Tasks!$C7)</f>
        <v/>
      </c>
      <c r="C7" s="9">
        <f>IF(Tasks!$A7="","",Tasks!$E7)</f>
        <v/>
      </c>
      <c r="D7" s="13">
        <f>IF(Tasks!$A7="","",Tasks!$F7)</f>
        <v/>
      </c>
      <c r="E7" s="14">
        <f>IF($A7="","",IF(E$4="","",IF(AND($B7&lt;=E$4+$G$3-1,$C7&gt;=E$4),"█","")))</f>
        <v/>
      </c>
      <c r="F7" s="14">
        <f>IF($A7="","",IF(F$4="","",IF(AND($B7&lt;=F$4+$G$3-1,$C7&gt;=F$4),"█","")))</f>
        <v/>
      </c>
      <c r="G7" s="14">
        <f>IF($A7="","",IF(G$4="","",IF(AND($B7&lt;=G$4+$G$3-1,$C7&gt;=G$4),"█","")))</f>
        <v/>
      </c>
      <c r="H7" s="14">
        <f>IF($A7="","",IF(H$4="","",IF(AND($B7&lt;=H$4+$G$3-1,$C7&gt;=H$4),"█","")))</f>
        <v/>
      </c>
      <c r="I7" s="14">
        <f>IF($A7="","",IF(I$4="","",IF(AND($B7&lt;=I$4+$G$3-1,$C7&gt;=I$4),"█","")))</f>
        <v/>
      </c>
      <c r="J7" s="14">
        <f>IF($A7="","",IF(J$4="","",IF(AND($B7&lt;=J$4+$G$3-1,$C7&gt;=J$4),"█","")))</f>
        <v/>
      </c>
      <c r="K7" s="14">
        <f>IF($A7="","",IF(K$4="","",IF(AND($B7&lt;=K$4+$G$3-1,$C7&gt;=K$4),"█","")))</f>
        <v/>
      </c>
      <c r="L7" s="14">
        <f>IF($A7="","",IF(L$4="","",IF(AND($B7&lt;=L$4+$G$3-1,$C7&gt;=L$4),"█","")))</f>
        <v/>
      </c>
      <c r="M7" s="14">
        <f>IF($A7="","",IF(M$4="","",IF(AND($B7&lt;=M$4+$G$3-1,$C7&gt;=M$4),"█","")))</f>
        <v/>
      </c>
      <c r="N7" s="14">
        <f>IF($A7="","",IF(N$4="","",IF(AND($B7&lt;=N$4+$G$3-1,$C7&gt;=N$4),"█","")))</f>
        <v/>
      </c>
      <c r="O7" s="14">
        <f>IF($A7="","",IF(O$4="","",IF(AND($B7&lt;=O$4+$G$3-1,$C7&gt;=O$4),"█","")))</f>
        <v/>
      </c>
      <c r="P7" s="14">
        <f>IF($A7="","",IF(P$4="","",IF(AND($B7&lt;=P$4+$G$3-1,$C7&gt;=P$4),"█","")))</f>
        <v/>
      </c>
      <c r="Q7" s="14">
        <f>IF($A7="","",IF(Q$4="","",IF(AND($B7&lt;=Q$4+$G$3-1,$C7&gt;=Q$4),"█","")))</f>
        <v/>
      </c>
      <c r="R7" s="14">
        <f>IF($A7="","",IF(R$4="","",IF(AND($B7&lt;=R$4+$G$3-1,$C7&gt;=R$4),"█","")))</f>
        <v/>
      </c>
      <c r="S7" s="14">
        <f>IF($A7="","",IF(S$4="","",IF(AND($B7&lt;=S$4+$G$3-1,$C7&gt;=S$4),"█","")))</f>
        <v/>
      </c>
      <c r="T7" s="14">
        <f>IF($A7="","",IF(T$4="","",IF(AND($B7&lt;=T$4+$G$3-1,$C7&gt;=T$4),"█","")))</f>
        <v/>
      </c>
      <c r="U7" s="14">
        <f>IF($A7="","",IF(U$4="","",IF(AND($B7&lt;=U$4+$G$3-1,$C7&gt;=U$4),"█","")))</f>
        <v/>
      </c>
      <c r="V7" s="14">
        <f>IF($A7="","",IF(V$4="","",IF(AND($B7&lt;=V$4+$G$3-1,$C7&gt;=V$4),"█","")))</f>
        <v/>
      </c>
      <c r="W7" s="14">
        <f>IF($A7="","",IF(W$4="","",IF(AND($B7&lt;=W$4+$G$3-1,$C7&gt;=W$4),"█","")))</f>
        <v/>
      </c>
      <c r="X7" s="14">
        <f>IF($A7="","",IF(X$4="","",IF(AND($B7&lt;=X$4+$G$3-1,$C7&gt;=X$4),"█","")))</f>
        <v/>
      </c>
      <c r="Y7" s="14">
        <f>IF($A7="","",IF(Y$4="","",IF(AND($B7&lt;=Y$4+$G$3-1,$C7&gt;=Y$4),"█","")))</f>
        <v/>
      </c>
      <c r="Z7" s="14">
        <f>IF($A7="","",IF(Z$4="","",IF(AND($B7&lt;=Z$4+$G$3-1,$C7&gt;=Z$4),"█","")))</f>
        <v/>
      </c>
      <c r="AA7" s="14">
        <f>IF($A7="","",IF(AA$4="","",IF(AND($B7&lt;=AA$4+$G$3-1,$C7&gt;=AA$4),"█","")))</f>
        <v/>
      </c>
      <c r="AB7" s="14">
        <f>IF($A7="","",IF(AB$4="","",IF(AND($B7&lt;=AB$4+$G$3-1,$C7&gt;=AB$4),"█","")))</f>
        <v/>
      </c>
      <c r="AC7" s="14">
        <f>IF($A7="","",IF(AC$4="","",IF(AND($B7&lt;=AC$4+$G$3-1,$C7&gt;=AC$4),"█","")))</f>
        <v/>
      </c>
      <c r="AD7" s="14">
        <f>IF($A7="","",IF(AD$4="","",IF(AND($B7&lt;=AD$4+$G$3-1,$C7&gt;=AD$4),"█","")))</f>
        <v/>
      </c>
      <c r="AE7" s="14">
        <f>IF($A7="","",IF(AE$4="","",IF(AND($B7&lt;=AE$4+$G$3-1,$C7&gt;=AE$4),"█","")))</f>
        <v/>
      </c>
      <c r="AF7" s="14">
        <f>IF($A7="","",IF(AF$4="","",IF(AND($B7&lt;=AF$4+$G$3-1,$C7&gt;=AF$4),"█","")))</f>
        <v/>
      </c>
      <c r="AG7" s="14">
        <f>IF($A7="","",IF(AG$4="","",IF(AND($B7&lt;=AG$4+$G$3-1,$C7&gt;=AG$4),"█","")))</f>
        <v/>
      </c>
      <c r="AH7" s="14">
        <f>IF($A7="","",IF(AH$4="","",IF(AND($B7&lt;=AH$4+$G$3-1,$C7&gt;=AH$4),"█","")))</f>
        <v/>
      </c>
      <c r="AI7" s="14">
        <f>IF($A7="","",IF(AI$4="","",IF(AND($B7&lt;=AI$4+$G$3-1,$C7&gt;=AI$4),"█","")))</f>
        <v/>
      </c>
      <c r="AJ7" s="14">
        <f>IF($A7="","",IF(AJ$4="","",IF(AND($B7&lt;=AJ$4+$G$3-1,$C7&gt;=AJ$4),"█","")))</f>
        <v/>
      </c>
      <c r="AK7" s="14">
        <f>IF($A7="","",IF(AK$4="","",IF(AND($B7&lt;=AK$4+$G$3-1,$C7&gt;=AK$4),"█","")))</f>
        <v/>
      </c>
      <c r="AL7" s="14">
        <f>IF($A7="","",IF(AL$4="","",IF(AND($B7&lt;=AL$4+$G$3-1,$C7&gt;=AL$4),"█","")))</f>
        <v/>
      </c>
      <c r="AM7" s="14">
        <f>IF($A7="","",IF(AM$4="","",IF(AND($B7&lt;=AM$4+$G$3-1,$C7&gt;=AM$4),"█","")))</f>
        <v/>
      </c>
      <c r="AN7" s="14">
        <f>IF($A7="","",IF(AN$4="","",IF(AND($B7&lt;=AN$4+$G$3-1,$C7&gt;=AN$4),"█","")))</f>
        <v/>
      </c>
      <c r="AO7" s="14">
        <f>IF($A7="","",IF(AO$4="","",IF(AND($B7&lt;=AO$4+$G$3-1,$C7&gt;=AO$4),"█","")))</f>
        <v/>
      </c>
      <c r="AP7" s="14">
        <f>IF($A7="","",IF(AP$4="","",IF(AND($B7&lt;=AP$4+$G$3-1,$C7&gt;=AP$4),"█","")))</f>
        <v/>
      </c>
      <c r="AQ7" s="14">
        <f>IF($A7="","",IF(AQ$4="","",IF(AND($B7&lt;=AQ$4+$G$3-1,$C7&gt;=AQ$4),"█","")))</f>
        <v/>
      </c>
      <c r="AR7" s="14">
        <f>IF($A7="","",IF(AR$4="","",IF(AND($B7&lt;=AR$4+$G$3-1,$C7&gt;=AR$4),"█","")))</f>
        <v/>
      </c>
      <c r="AS7" s="14">
        <f>IF($A7="","",IF(AS$4="","",IF(AND($B7&lt;=AS$4+$G$3-1,$C7&gt;=AS$4),"█","")))</f>
        <v/>
      </c>
      <c r="AT7" s="14">
        <f>IF($A7="","",IF(AT$4="","",IF(AND($B7&lt;=AT$4+$G$3-1,$C7&gt;=AT$4),"█","")))</f>
        <v/>
      </c>
      <c r="AU7" s="14">
        <f>IF($A7="","",IF(AU$4="","",IF(AND($B7&lt;=AU$4+$G$3-1,$C7&gt;=AU$4),"█","")))</f>
        <v/>
      </c>
      <c r="AV7" s="14">
        <f>IF($A7="","",IF(AV$4="","",IF(AND($B7&lt;=AV$4+$G$3-1,$C7&gt;=AV$4),"█","")))</f>
        <v/>
      </c>
      <c r="AW7" s="14">
        <f>IF($A7="","",IF(AW$4="","",IF(AND($B7&lt;=AW$4+$G$3-1,$C7&gt;=AW$4),"█","")))</f>
        <v/>
      </c>
      <c r="AX7" s="14">
        <f>IF($A7="","",IF(AX$4="","",IF(AND($B7&lt;=AX$4+$G$3-1,$C7&gt;=AX$4),"█","")))</f>
        <v/>
      </c>
      <c r="AY7" s="14">
        <f>IF($A7="","",IF(AY$4="","",IF(AND($B7&lt;=AY$4+$G$3-1,$C7&gt;=AY$4),"█","")))</f>
        <v/>
      </c>
      <c r="AZ7" s="14">
        <f>IF($A7="","",IF(AZ$4="","",IF(AND($B7&lt;=AZ$4+$G$3-1,$C7&gt;=AZ$4),"█","")))</f>
        <v/>
      </c>
      <c r="BA7" s="14">
        <f>IF($A7="","",IF(BA$4="","",IF(AND($B7&lt;=BA$4+$G$3-1,$C7&gt;=BA$4),"█","")))</f>
        <v/>
      </c>
      <c r="BB7" s="14">
        <f>IF($A7="","",IF(BB$4="","",IF(AND($B7&lt;=BB$4+$G$3-1,$C7&gt;=BB$4),"█","")))</f>
        <v/>
      </c>
      <c r="BC7" s="14">
        <f>IF($A7="","",IF(BC$4="","",IF(AND($B7&lt;=BC$4+$G$3-1,$C7&gt;=BC$4),"█","")))</f>
        <v/>
      </c>
      <c r="BD7" s="14">
        <f>IF($A7="","",IF(BD$4="","",IF(AND($B7&lt;=BD$4+$G$3-1,$C7&gt;=BD$4),"█","")))</f>
        <v/>
      </c>
      <c r="BE7" s="14">
        <f>IF($A7="","",IF(BE$4="","",IF(AND($B7&lt;=BE$4+$G$3-1,$C7&gt;=BE$4),"█","")))</f>
        <v/>
      </c>
    </row>
    <row r="8">
      <c r="A8" s="14">
        <f>IF(Tasks!$A8="","",Tasks!$A8)</f>
        <v/>
      </c>
      <c r="B8" s="9">
        <f>IF(Tasks!$A8="","",Tasks!$C8)</f>
        <v/>
      </c>
      <c r="C8" s="9">
        <f>IF(Tasks!$A8="","",Tasks!$E8)</f>
        <v/>
      </c>
      <c r="D8" s="13">
        <f>IF(Tasks!$A8="","",Tasks!$F8)</f>
        <v/>
      </c>
      <c r="E8" s="14">
        <f>IF($A8="","",IF(E$4="","",IF(AND($B8&lt;=E$4+$G$3-1,$C8&gt;=E$4),"█","")))</f>
        <v/>
      </c>
      <c r="F8" s="14">
        <f>IF($A8="","",IF(F$4="","",IF(AND($B8&lt;=F$4+$G$3-1,$C8&gt;=F$4),"█","")))</f>
        <v/>
      </c>
      <c r="G8" s="14">
        <f>IF($A8="","",IF(G$4="","",IF(AND($B8&lt;=G$4+$G$3-1,$C8&gt;=G$4),"█","")))</f>
        <v/>
      </c>
      <c r="H8" s="14">
        <f>IF($A8="","",IF(H$4="","",IF(AND($B8&lt;=H$4+$G$3-1,$C8&gt;=H$4),"█","")))</f>
        <v/>
      </c>
      <c r="I8" s="14">
        <f>IF($A8="","",IF(I$4="","",IF(AND($B8&lt;=I$4+$G$3-1,$C8&gt;=I$4),"█","")))</f>
        <v/>
      </c>
      <c r="J8" s="14">
        <f>IF($A8="","",IF(J$4="","",IF(AND($B8&lt;=J$4+$G$3-1,$C8&gt;=J$4),"█","")))</f>
        <v/>
      </c>
      <c r="K8" s="14">
        <f>IF($A8="","",IF(K$4="","",IF(AND($B8&lt;=K$4+$G$3-1,$C8&gt;=K$4),"█","")))</f>
        <v/>
      </c>
      <c r="L8" s="14">
        <f>IF($A8="","",IF(L$4="","",IF(AND($B8&lt;=L$4+$G$3-1,$C8&gt;=L$4),"█","")))</f>
        <v/>
      </c>
      <c r="M8" s="14">
        <f>IF($A8="","",IF(M$4="","",IF(AND($B8&lt;=M$4+$G$3-1,$C8&gt;=M$4),"█","")))</f>
        <v/>
      </c>
      <c r="N8" s="14">
        <f>IF($A8="","",IF(N$4="","",IF(AND($B8&lt;=N$4+$G$3-1,$C8&gt;=N$4),"█","")))</f>
        <v/>
      </c>
      <c r="O8" s="14">
        <f>IF($A8="","",IF(O$4="","",IF(AND($B8&lt;=O$4+$G$3-1,$C8&gt;=O$4),"█","")))</f>
        <v/>
      </c>
      <c r="P8" s="14">
        <f>IF($A8="","",IF(P$4="","",IF(AND($B8&lt;=P$4+$G$3-1,$C8&gt;=P$4),"█","")))</f>
        <v/>
      </c>
      <c r="Q8" s="14">
        <f>IF($A8="","",IF(Q$4="","",IF(AND($B8&lt;=Q$4+$G$3-1,$C8&gt;=Q$4),"█","")))</f>
        <v/>
      </c>
      <c r="R8" s="14">
        <f>IF($A8="","",IF(R$4="","",IF(AND($B8&lt;=R$4+$G$3-1,$C8&gt;=R$4),"█","")))</f>
        <v/>
      </c>
      <c r="S8" s="14">
        <f>IF($A8="","",IF(S$4="","",IF(AND($B8&lt;=S$4+$G$3-1,$C8&gt;=S$4),"█","")))</f>
        <v/>
      </c>
      <c r="T8" s="14">
        <f>IF($A8="","",IF(T$4="","",IF(AND($B8&lt;=T$4+$G$3-1,$C8&gt;=T$4),"█","")))</f>
        <v/>
      </c>
      <c r="U8" s="14">
        <f>IF($A8="","",IF(U$4="","",IF(AND($B8&lt;=U$4+$G$3-1,$C8&gt;=U$4),"█","")))</f>
        <v/>
      </c>
      <c r="V8" s="14">
        <f>IF($A8="","",IF(V$4="","",IF(AND($B8&lt;=V$4+$G$3-1,$C8&gt;=V$4),"█","")))</f>
        <v/>
      </c>
      <c r="W8" s="14">
        <f>IF($A8="","",IF(W$4="","",IF(AND($B8&lt;=W$4+$G$3-1,$C8&gt;=W$4),"█","")))</f>
        <v/>
      </c>
      <c r="X8" s="14">
        <f>IF($A8="","",IF(X$4="","",IF(AND($B8&lt;=X$4+$G$3-1,$C8&gt;=X$4),"█","")))</f>
        <v/>
      </c>
      <c r="Y8" s="14">
        <f>IF($A8="","",IF(Y$4="","",IF(AND($B8&lt;=Y$4+$G$3-1,$C8&gt;=Y$4),"█","")))</f>
        <v/>
      </c>
      <c r="Z8" s="14">
        <f>IF($A8="","",IF(Z$4="","",IF(AND($B8&lt;=Z$4+$G$3-1,$C8&gt;=Z$4),"█","")))</f>
        <v/>
      </c>
      <c r="AA8" s="14">
        <f>IF($A8="","",IF(AA$4="","",IF(AND($B8&lt;=AA$4+$G$3-1,$C8&gt;=AA$4),"█","")))</f>
        <v/>
      </c>
      <c r="AB8" s="14">
        <f>IF($A8="","",IF(AB$4="","",IF(AND($B8&lt;=AB$4+$G$3-1,$C8&gt;=AB$4),"█","")))</f>
        <v/>
      </c>
      <c r="AC8" s="14">
        <f>IF($A8="","",IF(AC$4="","",IF(AND($B8&lt;=AC$4+$G$3-1,$C8&gt;=AC$4),"█","")))</f>
        <v/>
      </c>
      <c r="AD8" s="14">
        <f>IF($A8="","",IF(AD$4="","",IF(AND($B8&lt;=AD$4+$G$3-1,$C8&gt;=AD$4),"█","")))</f>
        <v/>
      </c>
      <c r="AE8" s="14">
        <f>IF($A8="","",IF(AE$4="","",IF(AND($B8&lt;=AE$4+$G$3-1,$C8&gt;=AE$4),"█","")))</f>
        <v/>
      </c>
      <c r="AF8" s="14">
        <f>IF($A8="","",IF(AF$4="","",IF(AND($B8&lt;=AF$4+$G$3-1,$C8&gt;=AF$4),"█","")))</f>
        <v/>
      </c>
      <c r="AG8" s="14">
        <f>IF($A8="","",IF(AG$4="","",IF(AND($B8&lt;=AG$4+$G$3-1,$C8&gt;=AG$4),"█","")))</f>
        <v/>
      </c>
      <c r="AH8" s="14">
        <f>IF($A8="","",IF(AH$4="","",IF(AND($B8&lt;=AH$4+$G$3-1,$C8&gt;=AH$4),"█","")))</f>
        <v/>
      </c>
      <c r="AI8" s="14">
        <f>IF($A8="","",IF(AI$4="","",IF(AND($B8&lt;=AI$4+$G$3-1,$C8&gt;=AI$4),"█","")))</f>
        <v/>
      </c>
      <c r="AJ8" s="14">
        <f>IF($A8="","",IF(AJ$4="","",IF(AND($B8&lt;=AJ$4+$G$3-1,$C8&gt;=AJ$4),"█","")))</f>
        <v/>
      </c>
      <c r="AK8" s="14">
        <f>IF($A8="","",IF(AK$4="","",IF(AND($B8&lt;=AK$4+$G$3-1,$C8&gt;=AK$4),"█","")))</f>
        <v/>
      </c>
      <c r="AL8" s="14">
        <f>IF($A8="","",IF(AL$4="","",IF(AND($B8&lt;=AL$4+$G$3-1,$C8&gt;=AL$4),"█","")))</f>
        <v/>
      </c>
      <c r="AM8" s="14">
        <f>IF($A8="","",IF(AM$4="","",IF(AND($B8&lt;=AM$4+$G$3-1,$C8&gt;=AM$4),"█","")))</f>
        <v/>
      </c>
      <c r="AN8" s="14">
        <f>IF($A8="","",IF(AN$4="","",IF(AND($B8&lt;=AN$4+$G$3-1,$C8&gt;=AN$4),"█","")))</f>
        <v/>
      </c>
      <c r="AO8" s="14">
        <f>IF($A8="","",IF(AO$4="","",IF(AND($B8&lt;=AO$4+$G$3-1,$C8&gt;=AO$4),"█","")))</f>
        <v/>
      </c>
      <c r="AP8" s="14">
        <f>IF($A8="","",IF(AP$4="","",IF(AND($B8&lt;=AP$4+$G$3-1,$C8&gt;=AP$4),"█","")))</f>
        <v/>
      </c>
      <c r="AQ8" s="14">
        <f>IF($A8="","",IF(AQ$4="","",IF(AND($B8&lt;=AQ$4+$G$3-1,$C8&gt;=AQ$4),"█","")))</f>
        <v/>
      </c>
      <c r="AR8" s="14">
        <f>IF($A8="","",IF(AR$4="","",IF(AND($B8&lt;=AR$4+$G$3-1,$C8&gt;=AR$4),"█","")))</f>
        <v/>
      </c>
      <c r="AS8" s="14">
        <f>IF($A8="","",IF(AS$4="","",IF(AND($B8&lt;=AS$4+$G$3-1,$C8&gt;=AS$4),"█","")))</f>
        <v/>
      </c>
      <c r="AT8" s="14">
        <f>IF($A8="","",IF(AT$4="","",IF(AND($B8&lt;=AT$4+$G$3-1,$C8&gt;=AT$4),"█","")))</f>
        <v/>
      </c>
      <c r="AU8" s="14">
        <f>IF($A8="","",IF(AU$4="","",IF(AND($B8&lt;=AU$4+$G$3-1,$C8&gt;=AU$4),"█","")))</f>
        <v/>
      </c>
      <c r="AV8" s="14">
        <f>IF($A8="","",IF(AV$4="","",IF(AND($B8&lt;=AV$4+$G$3-1,$C8&gt;=AV$4),"█","")))</f>
        <v/>
      </c>
      <c r="AW8" s="14">
        <f>IF($A8="","",IF(AW$4="","",IF(AND($B8&lt;=AW$4+$G$3-1,$C8&gt;=AW$4),"█","")))</f>
        <v/>
      </c>
      <c r="AX8" s="14">
        <f>IF($A8="","",IF(AX$4="","",IF(AND($B8&lt;=AX$4+$G$3-1,$C8&gt;=AX$4),"█","")))</f>
        <v/>
      </c>
      <c r="AY8" s="14">
        <f>IF($A8="","",IF(AY$4="","",IF(AND($B8&lt;=AY$4+$G$3-1,$C8&gt;=AY$4),"█","")))</f>
        <v/>
      </c>
      <c r="AZ8" s="14">
        <f>IF($A8="","",IF(AZ$4="","",IF(AND($B8&lt;=AZ$4+$G$3-1,$C8&gt;=AZ$4),"█","")))</f>
        <v/>
      </c>
      <c r="BA8" s="14">
        <f>IF($A8="","",IF(BA$4="","",IF(AND($B8&lt;=BA$4+$G$3-1,$C8&gt;=BA$4),"█","")))</f>
        <v/>
      </c>
      <c r="BB8" s="14">
        <f>IF($A8="","",IF(BB$4="","",IF(AND($B8&lt;=BB$4+$G$3-1,$C8&gt;=BB$4),"█","")))</f>
        <v/>
      </c>
      <c r="BC8" s="14">
        <f>IF($A8="","",IF(BC$4="","",IF(AND($B8&lt;=BC$4+$G$3-1,$C8&gt;=BC$4),"█","")))</f>
        <v/>
      </c>
      <c r="BD8" s="14">
        <f>IF($A8="","",IF(BD$4="","",IF(AND($B8&lt;=BD$4+$G$3-1,$C8&gt;=BD$4),"█","")))</f>
        <v/>
      </c>
      <c r="BE8" s="14">
        <f>IF($A8="","",IF(BE$4="","",IF(AND($B8&lt;=BE$4+$G$3-1,$C8&gt;=BE$4),"█","")))</f>
        <v/>
      </c>
    </row>
    <row r="9">
      <c r="A9" s="14">
        <f>IF(Tasks!$A9="","",Tasks!$A9)</f>
        <v/>
      </c>
      <c r="B9" s="9">
        <f>IF(Tasks!$A9="","",Tasks!$C9)</f>
        <v/>
      </c>
      <c r="C9" s="9">
        <f>IF(Tasks!$A9="","",Tasks!$E9)</f>
        <v/>
      </c>
      <c r="D9" s="13">
        <f>IF(Tasks!$A9="","",Tasks!$F9)</f>
        <v/>
      </c>
      <c r="E9" s="14">
        <f>IF($A9="","",IF(E$4="","",IF(AND($B9&lt;=E$4+$G$3-1,$C9&gt;=E$4),"█","")))</f>
        <v/>
      </c>
      <c r="F9" s="14">
        <f>IF($A9="","",IF(F$4="","",IF(AND($B9&lt;=F$4+$G$3-1,$C9&gt;=F$4),"█","")))</f>
        <v/>
      </c>
      <c r="G9" s="14">
        <f>IF($A9="","",IF(G$4="","",IF(AND($B9&lt;=G$4+$G$3-1,$C9&gt;=G$4),"█","")))</f>
        <v/>
      </c>
      <c r="H9" s="14">
        <f>IF($A9="","",IF(H$4="","",IF(AND($B9&lt;=H$4+$G$3-1,$C9&gt;=H$4),"█","")))</f>
        <v/>
      </c>
      <c r="I9" s="14">
        <f>IF($A9="","",IF(I$4="","",IF(AND($B9&lt;=I$4+$G$3-1,$C9&gt;=I$4),"█","")))</f>
        <v/>
      </c>
      <c r="J9" s="14">
        <f>IF($A9="","",IF(J$4="","",IF(AND($B9&lt;=J$4+$G$3-1,$C9&gt;=J$4),"█","")))</f>
        <v/>
      </c>
      <c r="K9" s="14">
        <f>IF($A9="","",IF(K$4="","",IF(AND($B9&lt;=K$4+$G$3-1,$C9&gt;=K$4),"█","")))</f>
        <v/>
      </c>
      <c r="L9" s="14">
        <f>IF($A9="","",IF(L$4="","",IF(AND($B9&lt;=L$4+$G$3-1,$C9&gt;=L$4),"█","")))</f>
        <v/>
      </c>
      <c r="M9" s="14">
        <f>IF($A9="","",IF(M$4="","",IF(AND($B9&lt;=M$4+$G$3-1,$C9&gt;=M$4),"█","")))</f>
        <v/>
      </c>
      <c r="N9" s="14">
        <f>IF($A9="","",IF(N$4="","",IF(AND($B9&lt;=N$4+$G$3-1,$C9&gt;=N$4),"█","")))</f>
        <v/>
      </c>
      <c r="O9" s="14">
        <f>IF($A9="","",IF(O$4="","",IF(AND($B9&lt;=O$4+$G$3-1,$C9&gt;=O$4),"█","")))</f>
        <v/>
      </c>
      <c r="P9" s="14">
        <f>IF($A9="","",IF(P$4="","",IF(AND($B9&lt;=P$4+$G$3-1,$C9&gt;=P$4),"█","")))</f>
        <v/>
      </c>
      <c r="Q9" s="14">
        <f>IF($A9="","",IF(Q$4="","",IF(AND($B9&lt;=Q$4+$G$3-1,$C9&gt;=Q$4),"█","")))</f>
        <v/>
      </c>
      <c r="R9" s="14">
        <f>IF($A9="","",IF(R$4="","",IF(AND($B9&lt;=R$4+$G$3-1,$C9&gt;=R$4),"█","")))</f>
        <v/>
      </c>
      <c r="S9" s="14">
        <f>IF($A9="","",IF(S$4="","",IF(AND($B9&lt;=S$4+$G$3-1,$C9&gt;=S$4),"█","")))</f>
        <v/>
      </c>
      <c r="T9" s="14">
        <f>IF($A9="","",IF(T$4="","",IF(AND($B9&lt;=T$4+$G$3-1,$C9&gt;=T$4),"█","")))</f>
        <v/>
      </c>
      <c r="U9" s="14">
        <f>IF($A9="","",IF(U$4="","",IF(AND($B9&lt;=U$4+$G$3-1,$C9&gt;=U$4),"█","")))</f>
        <v/>
      </c>
      <c r="V9" s="14">
        <f>IF($A9="","",IF(V$4="","",IF(AND($B9&lt;=V$4+$G$3-1,$C9&gt;=V$4),"█","")))</f>
        <v/>
      </c>
      <c r="W9" s="14">
        <f>IF($A9="","",IF(W$4="","",IF(AND($B9&lt;=W$4+$G$3-1,$C9&gt;=W$4),"█","")))</f>
        <v/>
      </c>
      <c r="X9" s="14">
        <f>IF($A9="","",IF(X$4="","",IF(AND($B9&lt;=X$4+$G$3-1,$C9&gt;=X$4),"█","")))</f>
        <v/>
      </c>
      <c r="Y9" s="14">
        <f>IF($A9="","",IF(Y$4="","",IF(AND($B9&lt;=Y$4+$G$3-1,$C9&gt;=Y$4),"█","")))</f>
        <v/>
      </c>
      <c r="Z9" s="14">
        <f>IF($A9="","",IF(Z$4="","",IF(AND($B9&lt;=Z$4+$G$3-1,$C9&gt;=Z$4),"█","")))</f>
        <v/>
      </c>
      <c r="AA9" s="14">
        <f>IF($A9="","",IF(AA$4="","",IF(AND($B9&lt;=AA$4+$G$3-1,$C9&gt;=AA$4),"█","")))</f>
        <v/>
      </c>
      <c r="AB9" s="14">
        <f>IF($A9="","",IF(AB$4="","",IF(AND($B9&lt;=AB$4+$G$3-1,$C9&gt;=AB$4),"█","")))</f>
        <v/>
      </c>
      <c r="AC9" s="14">
        <f>IF($A9="","",IF(AC$4="","",IF(AND($B9&lt;=AC$4+$G$3-1,$C9&gt;=AC$4),"█","")))</f>
        <v/>
      </c>
      <c r="AD9" s="14">
        <f>IF($A9="","",IF(AD$4="","",IF(AND($B9&lt;=AD$4+$G$3-1,$C9&gt;=AD$4),"█","")))</f>
        <v/>
      </c>
      <c r="AE9" s="14">
        <f>IF($A9="","",IF(AE$4="","",IF(AND($B9&lt;=AE$4+$G$3-1,$C9&gt;=AE$4),"█","")))</f>
        <v/>
      </c>
      <c r="AF9" s="14">
        <f>IF($A9="","",IF(AF$4="","",IF(AND($B9&lt;=AF$4+$G$3-1,$C9&gt;=AF$4),"█","")))</f>
        <v/>
      </c>
      <c r="AG9" s="14">
        <f>IF($A9="","",IF(AG$4="","",IF(AND($B9&lt;=AG$4+$G$3-1,$C9&gt;=AG$4),"█","")))</f>
        <v/>
      </c>
      <c r="AH9" s="14">
        <f>IF($A9="","",IF(AH$4="","",IF(AND($B9&lt;=AH$4+$G$3-1,$C9&gt;=AH$4),"█","")))</f>
        <v/>
      </c>
      <c r="AI9" s="14">
        <f>IF($A9="","",IF(AI$4="","",IF(AND($B9&lt;=AI$4+$G$3-1,$C9&gt;=AI$4),"█","")))</f>
        <v/>
      </c>
      <c r="AJ9" s="14">
        <f>IF($A9="","",IF(AJ$4="","",IF(AND($B9&lt;=AJ$4+$G$3-1,$C9&gt;=AJ$4),"█","")))</f>
        <v/>
      </c>
      <c r="AK9" s="14">
        <f>IF($A9="","",IF(AK$4="","",IF(AND($B9&lt;=AK$4+$G$3-1,$C9&gt;=AK$4),"█","")))</f>
        <v/>
      </c>
      <c r="AL9" s="14">
        <f>IF($A9="","",IF(AL$4="","",IF(AND($B9&lt;=AL$4+$G$3-1,$C9&gt;=AL$4),"█","")))</f>
        <v/>
      </c>
      <c r="AM9" s="14">
        <f>IF($A9="","",IF(AM$4="","",IF(AND($B9&lt;=AM$4+$G$3-1,$C9&gt;=AM$4),"█","")))</f>
        <v/>
      </c>
      <c r="AN9" s="14">
        <f>IF($A9="","",IF(AN$4="","",IF(AND($B9&lt;=AN$4+$G$3-1,$C9&gt;=AN$4),"█","")))</f>
        <v/>
      </c>
      <c r="AO9" s="14">
        <f>IF($A9="","",IF(AO$4="","",IF(AND($B9&lt;=AO$4+$G$3-1,$C9&gt;=AO$4),"█","")))</f>
        <v/>
      </c>
      <c r="AP9" s="14">
        <f>IF($A9="","",IF(AP$4="","",IF(AND($B9&lt;=AP$4+$G$3-1,$C9&gt;=AP$4),"█","")))</f>
        <v/>
      </c>
      <c r="AQ9" s="14">
        <f>IF($A9="","",IF(AQ$4="","",IF(AND($B9&lt;=AQ$4+$G$3-1,$C9&gt;=AQ$4),"█","")))</f>
        <v/>
      </c>
      <c r="AR9" s="14">
        <f>IF($A9="","",IF(AR$4="","",IF(AND($B9&lt;=AR$4+$G$3-1,$C9&gt;=AR$4),"█","")))</f>
        <v/>
      </c>
      <c r="AS9" s="14">
        <f>IF($A9="","",IF(AS$4="","",IF(AND($B9&lt;=AS$4+$G$3-1,$C9&gt;=AS$4),"█","")))</f>
        <v/>
      </c>
      <c r="AT9" s="14">
        <f>IF($A9="","",IF(AT$4="","",IF(AND($B9&lt;=AT$4+$G$3-1,$C9&gt;=AT$4),"█","")))</f>
        <v/>
      </c>
      <c r="AU9" s="14">
        <f>IF($A9="","",IF(AU$4="","",IF(AND($B9&lt;=AU$4+$G$3-1,$C9&gt;=AU$4),"█","")))</f>
        <v/>
      </c>
      <c r="AV9" s="14">
        <f>IF($A9="","",IF(AV$4="","",IF(AND($B9&lt;=AV$4+$G$3-1,$C9&gt;=AV$4),"█","")))</f>
        <v/>
      </c>
      <c r="AW9" s="14">
        <f>IF($A9="","",IF(AW$4="","",IF(AND($B9&lt;=AW$4+$G$3-1,$C9&gt;=AW$4),"█","")))</f>
        <v/>
      </c>
      <c r="AX9" s="14">
        <f>IF($A9="","",IF(AX$4="","",IF(AND($B9&lt;=AX$4+$G$3-1,$C9&gt;=AX$4),"█","")))</f>
        <v/>
      </c>
      <c r="AY9" s="14">
        <f>IF($A9="","",IF(AY$4="","",IF(AND($B9&lt;=AY$4+$G$3-1,$C9&gt;=AY$4),"█","")))</f>
        <v/>
      </c>
      <c r="AZ9" s="14">
        <f>IF($A9="","",IF(AZ$4="","",IF(AND($B9&lt;=AZ$4+$G$3-1,$C9&gt;=AZ$4),"█","")))</f>
        <v/>
      </c>
      <c r="BA9" s="14">
        <f>IF($A9="","",IF(BA$4="","",IF(AND($B9&lt;=BA$4+$G$3-1,$C9&gt;=BA$4),"█","")))</f>
        <v/>
      </c>
      <c r="BB9" s="14">
        <f>IF($A9="","",IF(BB$4="","",IF(AND($B9&lt;=BB$4+$G$3-1,$C9&gt;=BB$4),"█","")))</f>
        <v/>
      </c>
      <c r="BC9" s="14">
        <f>IF($A9="","",IF(BC$4="","",IF(AND($B9&lt;=BC$4+$G$3-1,$C9&gt;=BC$4),"█","")))</f>
        <v/>
      </c>
      <c r="BD9" s="14">
        <f>IF($A9="","",IF(BD$4="","",IF(AND($B9&lt;=BD$4+$G$3-1,$C9&gt;=BD$4),"█","")))</f>
        <v/>
      </c>
      <c r="BE9" s="14">
        <f>IF($A9="","",IF(BE$4="","",IF(AND($B9&lt;=BE$4+$G$3-1,$C9&gt;=BE$4),"█","")))</f>
        <v/>
      </c>
    </row>
    <row r="10">
      <c r="A10" s="14">
        <f>IF(Tasks!$A10="","",Tasks!$A10)</f>
        <v/>
      </c>
      <c r="B10" s="9">
        <f>IF(Tasks!$A10="","",Tasks!$C10)</f>
        <v/>
      </c>
      <c r="C10" s="9">
        <f>IF(Tasks!$A10="","",Tasks!$E10)</f>
        <v/>
      </c>
      <c r="D10" s="13">
        <f>IF(Tasks!$A10="","",Tasks!$F10)</f>
        <v/>
      </c>
      <c r="E10" s="14">
        <f>IF($A10="","",IF(E$4="","",IF(AND($B10&lt;=E$4+$G$3-1,$C10&gt;=E$4),"█","")))</f>
        <v/>
      </c>
      <c r="F10" s="14">
        <f>IF($A10="","",IF(F$4="","",IF(AND($B10&lt;=F$4+$G$3-1,$C10&gt;=F$4),"█","")))</f>
        <v/>
      </c>
      <c r="G10" s="14">
        <f>IF($A10="","",IF(G$4="","",IF(AND($B10&lt;=G$4+$G$3-1,$C10&gt;=G$4),"█","")))</f>
        <v/>
      </c>
      <c r="H10" s="14">
        <f>IF($A10="","",IF(H$4="","",IF(AND($B10&lt;=H$4+$G$3-1,$C10&gt;=H$4),"█","")))</f>
        <v/>
      </c>
      <c r="I10" s="14">
        <f>IF($A10="","",IF(I$4="","",IF(AND($B10&lt;=I$4+$G$3-1,$C10&gt;=I$4),"█","")))</f>
        <v/>
      </c>
      <c r="J10" s="14">
        <f>IF($A10="","",IF(J$4="","",IF(AND($B10&lt;=J$4+$G$3-1,$C10&gt;=J$4),"█","")))</f>
        <v/>
      </c>
      <c r="K10" s="14">
        <f>IF($A10="","",IF(K$4="","",IF(AND($B10&lt;=K$4+$G$3-1,$C10&gt;=K$4),"█","")))</f>
        <v/>
      </c>
      <c r="L10" s="14">
        <f>IF($A10="","",IF(L$4="","",IF(AND($B10&lt;=L$4+$G$3-1,$C10&gt;=L$4),"█","")))</f>
        <v/>
      </c>
      <c r="M10" s="14">
        <f>IF($A10="","",IF(M$4="","",IF(AND($B10&lt;=M$4+$G$3-1,$C10&gt;=M$4),"█","")))</f>
        <v/>
      </c>
      <c r="N10" s="14">
        <f>IF($A10="","",IF(N$4="","",IF(AND($B10&lt;=N$4+$G$3-1,$C10&gt;=N$4),"█","")))</f>
        <v/>
      </c>
      <c r="O10" s="14">
        <f>IF($A10="","",IF(O$4="","",IF(AND($B10&lt;=O$4+$G$3-1,$C10&gt;=O$4),"█","")))</f>
        <v/>
      </c>
      <c r="P10" s="14">
        <f>IF($A10="","",IF(P$4="","",IF(AND($B10&lt;=P$4+$G$3-1,$C10&gt;=P$4),"█","")))</f>
        <v/>
      </c>
      <c r="Q10" s="14">
        <f>IF($A10="","",IF(Q$4="","",IF(AND($B10&lt;=Q$4+$G$3-1,$C10&gt;=Q$4),"█","")))</f>
        <v/>
      </c>
      <c r="R10" s="14">
        <f>IF($A10="","",IF(R$4="","",IF(AND($B10&lt;=R$4+$G$3-1,$C10&gt;=R$4),"█","")))</f>
        <v/>
      </c>
      <c r="S10" s="14">
        <f>IF($A10="","",IF(S$4="","",IF(AND($B10&lt;=S$4+$G$3-1,$C10&gt;=S$4),"█","")))</f>
        <v/>
      </c>
      <c r="T10" s="14">
        <f>IF($A10="","",IF(T$4="","",IF(AND($B10&lt;=T$4+$G$3-1,$C10&gt;=T$4),"█","")))</f>
        <v/>
      </c>
      <c r="U10" s="14">
        <f>IF($A10="","",IF(U$4="","",IF(AND($B10&lt;=U$4+$G$3-1,$C10&gt;=U$4),"█","")))</f>
        <v/>
      </c>
      <c r="V10" s="14">
        <f>IF($A10="","",IF(V$4="","",IF(AND($B10&lt;=V$4+$G$3-1,$C10&gt;=V$4),"█","")))</f>
        <v/>
      </c>
      <c r="W10" s="14">
        <f>IF($A10="","",IF(W$4="","",IF(AND($B10&lt;=W$4+$G$3-1,$C10&gt;=W$4),"█","")))</f>
        <v/>
      </c>
      <c r="X10" s="14">
        <f>IF($A10="","",IF(X$4="","",IF(AND($B10&lt;=X$4+$G$3-1,$C10&gt;=X$4),"█","")))</f>
        <v/>
      </c>
      <c r="Y10" s="14">
        <f>IF($A10="","",IF(Y$4="","",IF(AND($B10&lt;=Y$4+$G$3-1,$C10&gt;=Y$4),"█","")))</f>
        <v/>
      </c>
      <c r="Z10" s="14">
        <f>IF($A10="","",IF(Z$4="","",IF(AND($B10&lt;=Z$4+$G$3-1,$C10&gt;=Z$4),"█","")))</f>
        <v/>
      </c>
      <c r="AA10" s="14">
        <f>IF($A10="","",IF(AA$4="","",IF(AND($B10&lt;=AA$4+$G$3-1,$C10&gt;=AA$4),"█","")))</f>
        <v/>
      </c>
      <c r="AB10" s="14">
        <f>IF($A10="","",IF(AB$4="","",IF(AND($B10&lt;=AB$4+$G$3-1,$C10&gt;=AB$4),"█","")))</f>
        <v/>
      </c>
      <c r="AC10" s="14">
        <f>IF($A10="","",IF(AC$4="","",IF(AND($B10&lt;=AC$4+$G$3-1,$C10&gt;=AC$4),"█","")))</f>
        <v/>
      </c>
      <c r="AD10" s="14">
        <f>IF($A10="","",IF(AD$4="","",IF(AND($B10&lt;=AD$4+$G$3-1,$C10&gt;=AD$4),"█","")))</f>
        <v/>
      </c>
      <c r="AE10" s="14">
        <f>IF($A10="","",IF(AE$4="","",IF(AND($B10&lt;=AE$4+$G$3-1,$C10&gt;=AE$4),"█","")))</f>
        <v/>
      </c>
      <c r="AF10" s="14">
        <f>IF($A10="","",IF(AF$4="","",IF(AND($B10&lt;=AF$4+$G$3-1,$C10&gt;=AF$4),"█","")))</f>
        <v/>
      </c>
      <c r="AG10" s="14">
        <f>IF($A10="","",IF(AG$4="","",IF(AND($B10&lt;=AG$4+$G$3-1,$C10&gt;=AG$4),"█","")))</f>
        <v/>
      </c>
      <c r="AH10" s="14">
        <f>IF($A10="","",IF(AH$4="","",IF(AND($B10&lt;=AH$4+$G$3-1,$C10&gt;=AH$4),"█","")))</f>
        <v/>
      </c>
      <c r="AI10" s="14">
        <f>IF($A10="","",IF(AI$4="","",IF(AND($B10&lt;=AI$4+$G$3-1,$C10&gt;=AI$4),"█","")))</f>
        <v/>
      </c>
      <c r="AJ10" s="14">
        <f>IF($A10="","",IF(AJ$4="","",IF(AND($B10&lt;=AJ$4+$G$3-1,$C10&gt;=AJ$4),"█","")))</f>
        <v/>
      </c>
      <c r="AK10" s="14">
        <f>IF($A10="","",IF(AK$4="","",IF(AND($B10&lt;=AK$4+$G$3-1,$C10&gt;=AK$4),"█","")))</f>
        <v/>
      </c>
      <c r="AL10" s="14">
        <f>IF($A10="","",IF(AL$4="","",IF(AND($B10&lt;=AL$4+$G$3-1,$C10&gt;=AL$4),"█","")))</f>
        <v/>
      </c>
      <c r="AM10" s="14">
        <f>IF($A10="","",IF(AM$4="","",IF(AND($B10&lt;=AM$4+$G$3-1,$C10&gt;=AM$4),"█","")))</f>
        <v/>
      </c>
      <c r="AN10" s="14">
        <f>IF($A10="","",IF(AN$4="","",IF(AND($B10&lt;=AN$4+$G$3-1,$C10&gt;=AN$4),"█","")))</f>
        <v/>
      </c>
      <c r="AO10" s="14">
        <f>IF($A10="","",IF(AO$4="","",IF(AND($B10&lt;=AO$4+$G$3-1,$C10&gt;=AO$4),"█","")))</f>
        <v/>
      </c>
      <c r="AP10" s="14">
        <f>IF($A10="","",IF(AP$4="","",IF(AND($B10&lt;=AP$4+$G$3-1,$C10&gt;=AP$4),"█","")))</f>
        <v/>
      </c>
      <c r="AQ10" s="14">
        <f>IF($A10="","",IF(AQ$4="","",IF(AND($B10&lt;=AQ$4+$G$3-1,$C10&gt;=AQ$4),"█","")))</f>
        <v/>
      </c>
      <c r="AR10" s="14">
        <f>IF($A10="","",IF(AR$4="","",IF(AND($B10&lt;=AR$4+$G$3-1,$C10&gt;=AR$4),"█","")))</f>
        <v/>
      </c>
      <c r="AS10" s="14">
        <f>IF($A10="","",IF(AS$4="","",IF(AND($B10&lt;=AS$4+$G$3-1,$C10&gt;=AS$4),"█","")))</f>
        <v/>
      </c>
      <c r="AT10" s="14">
        <f>IF($A10="","",IF(AT$4="","",IF(AND($B10&lt;=AT$4+$G$3-1,$C10&gt;=AT$4),"█","")))</f>
        <v/>
      </c>
      <c r="AU10" s="14">
        <f>IF($A10="","",IF(AU$4="","",IF(AND($B10&lt;=AU$4+$G$3-1,$C10&gt;=AU$4),"█","")))</f>
        <v/>
      </c>
      <c r="AV10" s="14">
        <f>IF($A10="","",IF(AV$4="","",IF(AND($B10&lt;=AV$4+$G$3-1,$C10&gt;=AV$4),"█","")))</f>
        <v/>
      </c>
      <c r="AW10" s="14">
        <f>IF($A10="","",IF(AW$4="","",IF(AND($B10&lt;=AW$4+$G$3-1,$C10&gt;=AW$4),"█","")))</f>
        <v/>
      </c>
      <c r="AX10" s="14">
        <f>IF($A10="","",IF(AX$4="","",IF(AND($B10&lt;=AX$4+$G$3-1,$C10&gt;=AX$4),"█","")))</f>
        <v/>
      </c>
      <c r="AY10" s="14">
        <f>IF($A10="","",IF(AY$4="","",IF(AND($B10&lt;=AY$4+$G$3-1,$C10&gt;=AY$4),"█","")))</f>
        <v/>
      </c>
      <c r="AZ10" s="14">
        <f>IF($A10="","",IF(AZ$4="","",IF(AND($B10&lt;=AZ$4+$G$3-1,$C10&gt;=AZ$4),"█","")))</f>
        <v/>
      </c>
      <c r="BA10" s="14">
        <f>IF($A10="","",IF(BA$4="","",IF(AND($B10&lt;=BA$4+$G$3-1,$C10&gt;=BA$4),"█","")))</f>
        <v/>
      </c>
      <c r="BB10" s="14">
        <f>IF($A10="","",IF(BB$4="","",IF(AND($B10&lt;=BB$4+$G$3-1,$C10&gt;=BB$4),"█","")))</f>
        <v/>
      </c>
      <c r="BC10" s="14">
        <f>IF($A10="","",IF(BC$4="","",IF(AND($B10&lt;=BC$4+$G$3-1,$C10&gt;=BC$4),"█","")))</f>
        <v/>
      </c>
      <c r="BD10" s="14">
        <f>IF($A10="","",IF(BD$4="","",IF(AND($B10&lt;=BD$4+$G$3-1,$C10&gt;=BD$4),"█","")))</f>
        <v/>
      </c>
      <c r="BE10" s="14">
        <f>IF($A10="","",IF(BE$4="","",IF(AND($B10&lt;=BE$4+$G$3-1,$C10&gt;=BE$4),"█","")))</f>
        <v/>
      </c>
    </row>
    <row r="11">
      <c r="A11" s="14">
        <f>IF(Tasks!$A11="","",Tasks!$A11)</f>
        <v/>
      </c>
      <c r="B11" s="9">
        <f>IF(Tasks!$A11="","",Tasks!$C11)</f>
        <v/>
      </c>
      <c r="C11" s="9">
        <f>IF(Tasks!$A11="","",Tasks!$E11)</f>
        <v/>
      </c>
      <c r="D11" s="13">
        <f>IF(Tasks!$A11="","",Tasks!$F11)</f>
        <v/>
      </c>
      <c r="E11" s="14">
        <f>IF($A11="","",IF(E$4="","",IF(AND($B11&lt;=E$4+$G$3-1,$C11&gt;=E$4),"█","")))</f>
        <v/>
      </c>
      <c r="F11" s="14">
        <f>IF($A11="","",IF(F$4="","",IF(AND($B11&lt;=F$4+$G$3-1,$C11&gt;=F$4),"█","")))</f>
        <v/>
      </c>
      <c r="G11" s="14">
        <f>IF($A11="","",IF(G$4="","",IF(AND($B11&lt;=G$4+$G$3-1,$C11&gt;=G$4),"█","")))</f>
        <v/>
      </c>
      <c r="H11" s="14">
        <f>IF($A11="","",IF(H$4="","",IF(AND($B11&lt;=H$4+$G$3-1,$C11&gt;=H$4),"█","")))</f>
        <v/>
      </c>
      <c r="I11" s="14">
        <f>IF($A11="","",IF(I$4="","",IF(AND($B11&lt;=I$4+$G$3-1,$C11&gt;=I$4),"█","")))</f>
        <v/>
      </c>
      <c r="J11" s="14">
        <f>IF($A11="","",IF(J$4="","",IF(AND($B11&lt;=J$4+$G$3-1,$C11&gt;=J$4),"█","")))</f>
        <v/>
      </c>
      <c r="K11" s="14">
        <f>IF($A11="","",IF(K$4="","",IF(AND($B11&lt;=K$4+$G$3-1,$C11&gt;=K$4),"█","")))</f>
        <v/>
      </c>
      <c r="L11" s="14">
        <f>IF($A11="","",IF(L$4="","",IF(AND($B11&lt;=L$4+$G$3-1,$C11&gt;=L$4),"█","")))</f>
        <v/>
      </c>
      <c r="M11" s="14">
        <f>IF($A11="","",IF(M$4="","",IF(AND($B11&lt;=M$4+$G$3-1,$C11&gt;=M$4),"█","")))</f>
        <v/>
      </c>
      <c r="N11" s="14">
        <f>IF($A11="","",IF(N$4="","",IF(AND($B11&lt;=N$4+$G$3-1,$C11&gt;=N$4),"█","")))</f>
        <v/>
      </c>
      <c r="O11" s="14">
        <f>IF($A11="","",IF(O$4="","",IF(AND($B11&lt;=O$4+$G$3-1,$C11&gt;=O$4),"█","")))</f>
        <v/>
      </c>
      <c r="P11" s="14">
        <f>IF($A11="","",IF(P$4="","",IF(AND($B11&lt;=P$4+$G$3-1,$C11&gt;=P$4),"█","")))</f>
        <v/>
      </c>
      <c r="Q11" s="14">
        <f>IF($A11="","",IF(Q$4="","",IF(AND($B11&lt;=Q$4+$G$3-1,$C11&gt;=Q$4),"█","")))</f>
        <v/>
      </c>
      <c r="R11" s="14">
        <f>IF($A11="","",IF(R$4="","",IF(AND($B11&lt;=R$4+$G$3-1,$C11&gt;=R$4),"█","")))</f>
        <v/>
      </c>
      <c r="S11" s="14">
        <f>IF($A11="","",IF(S$4="","",IF(AND($B11&lt;=S$4+$G$3-1,$C11&gt;=S$4),"█","")))</f>
        <v/>
      </c>
      <c r="T11" s="14">
        <f>IF($A11="","",IF(T$4="","",IF(AND($B11&lt;=T$4+$G$3-1,$C11&gt;=T$4),"█","")))</f>
        <v/>
      </c>
      <c r="U11" s="14">
        <f>IF($A11="","",IF(U$4="","",IF(AND($B11&lt;=U$4+$G$3-1,$C11&gt;=U$4),"█","")))</f>
        <v/>
      </c>
      <c r="V11" s="14">
        <f>IF($A11="","",IF(V$4="","",IF(AND($B11&lt;=V$4+$G$3-1,$C11&gt;=V$4),"█","")))</f>
        <v/>
      </c>
      <c r="W11" s="14">
        <f>IF($A11="","",IF(W$4="","",IF(AND($B11&lt;=W$4+$G$3-1,$C11&gt;=W$4),"█","")))</f>
        <v/>
      </c>
      <c r="X11" s="14">
        <f>IF($A11="","",IF(X$4="","",IF(AND($B11&lt;=X$4+$G$3-1,$C11&gt;=X$4),"█","")))</f>
        <v/>
      </c>
      <c r="Y11" s="14">
        <f>IF($A11="","",IF(Y$4="","",IF(AND($B11&lt;=Y$4+$G$3-1,$C11&gt;=Y$4),"█","")))</f>
        <v/>
      </c>
      <c r="Z11" s="14">
        <f>IF($A11="","",IF(Z$4="","",IF(AND($B11&lt;=Z$4+$G$3-1,$C11&gt;=Z$4),"█","")))</f>
        <v/>
      </c>
      <c r="AA11" s="14">
        <f>IF($A11="","",IF(AA$4="","",IF(AND($B11&lt;=AA$4+$G$3-1,$C11&gt;=AA$4),"█","")))</f>
        <v/>
      </c>
      <c r="AB11" s="14">
        <f>IF($A11="","",IF(AB$4="","",IF(AND($B11&lt;=AB$4+$G$3-1,$C11&gt;=AB$4),"█","")))</f>
        <v/>
      </c>
      <c r="AC11" s="14">
        <f>IF($A11="","",IF(AC$4="","",IF(AND($B11&lt;=AC$4+$G$3-1,$C11&gt;=AC$4),"█","")))</f>
        <v/>
      </c>
      <c r="AD11" s="14">
        <f>IF($A11="","",IF(AD$4="","",IF(AND($B11&lt;=AD$4+$G$3-1,$C11&gt;=AD$4),"█","")))</f>
        <v/>
      </c>
      <c r="AE11" s="14">
        <f>IF($A11="","",IF(AE$4="","",IF(AND($B11&lt;=AE$4+$G$3-1,$C11&gt;=AE$4),"█","")))</f>
        <v/>
      </c>
      <c r="AF11" s="14">
        <f>IF($A11="","",IF(AF$4="","",IF(AND($B11&lt;=AF$4+$G$3-1,$C11&gt;=AF$4),"█","")))</f>
        <v/>
      </c>
      <c r="AG11" s="14">
        <f>IF($A11="","",IF(AG$4="","",IF(AND($B11&lt;=AG$4+$G$3-1,$C11&gt;=AG$4),"█","")))</f>
        <v/>
      </c>
      <c r="AH11" s="14">
        <f>IF($A11="","",IF(AH$4="","",IF(AND($B11&lt;=AH$4+$G$3-1,$C11&gt;=AH$4),"█","")))</f>
        <v/>
      </c>
      <c r="AI11" s="14">
        <f>IF($A11="","",IF(AI$4="","",IF(AND($B11&lt;=AI$4+$G$3-1,$C11&gt;=AI$4),"█","")))</f>
        <v/>
      </c>
      <c r="AJ11" s="14">
        <f>IF($A11="","",IF(AJ$4="","",IF(AND($B11&lt;=AJ$4+$G$3-1,$C11&gt;=AJ$4),"█","")))</f>
        <v/>
      </c>
      <c r="AK11" s="14">
        <f>IF($A11="","",IF(AK$4="","",IF(AND($B11&lt;=AK$4+$G$3-1,$C11&gt;=AK$4),"█","")))</f>
        <v/>
      </c>
      <c r="AL11" s="14">
        <f>IF($A11="","",IF(AL$4="","",IF(AND($B11&lt;=AL$4+$G$3-1,$C11&gt;=AL$4),"█","")))</f>
        <v/>
      </c>
      <c r="AM11" s="14">
        <f>IF($A11="","",IF(AM$4="","",IF(AND($B11&lt;=AM$4+$G$3-1,$C11&gt;=AM$4),"█","")))</f>
        <v/>
      </c>
      <c r="AN11" s="14">
        <f>IF($A11="","",IF(AN$4="","",IF(AND($B11&lt;=AN$4+$G$3-1,$C11&gt;=AN$4),"█","")))</f>
        <v/>
      </c>
      <c r="AO11" s="14">
        <f>IF($A11="","",IF(AO$4="","",IF(AND($B11&lt;=AO$4+$G$3-1,$C11&gt;=AO$4),"█","")))</f>
        <v/>
      </c>
      <c r="AP11" s="14">
        <f>IF($A11="","",IF(AP$4="","",IF(AND($B11&lt;=AP$4+$G$3-1,$C11&gt;=AP$4),"█","")))</f>
        <v/>
      </c>
      <c r="AQ11" s="14">
        <f>IF($A11="","",IF(AQ$4="","",IF(AND($B11&lt;=AQ$4+$G$3-1,$C11&gt;=AQ$4),"█","")))</f>
        <v/>
      </c>
      <c r="AR11" s="14">
        <f>IF($A11="","",IF(AR$4="","",IF(AND($B11&lt;=AR$4+$G$3-1,$C11&gt;=AR$4),"█","")))</f>
        <v/>
      </c>
      <c r="AS11" s="14">
        <f>IF($A11="","",IF(AS$4="","",IF(AND($B11&lt;=AS$4+$G$3-1,$C11&gt;=AS$4),"█","")))</f>
        <v/>
      </c>
      <c r="AT11" s="14">
        <f>IF($A11="","",IF(AT$4="","",IF(AND($B11&lt;=AT$4+$G$3-1,$C11&gt;=AT$4),"█","")))</f>
        <v/>
      </c>
      <c r="AU11" s="14">
        <f>IF($A11="","",IF(AU$4="","",IF(AND($B11&lt;=AU$4+$G$3-1,$C11&gt;=AU$4),"█","")))</f>
        <v/>
      </c>
      <c r="AV11" s="14">
        <f>IF($A11="","",IF(AV$4="","",IF(AND($B11&lt;=AV$4+$G$3-1,$C11&gt;=AV$4),"█","")))</f>
        <v/>
      </c>
      <c r="AW11" s="14">
        <f>IF($A11="","",IF(AW$4="","",IF(AND($B11&lt;=AW$4+$G$3-1,$C11&gt;=AW$4),"█","")))</f>
        <v/>
      </c>
      <c r="AX11" s="14">
        <f>IF($A11="","",IF(AX$4="","",IF(AND($B11&lt;=AX$4+$G$3-1,$C11&gt;=AX$4),"█","")))</f>
        <v/>
      </c>
      <c r="AY11" s="14">
        <f>IF($A11="","",IF(AY$4="","",IF(AND($B11&lt;=AY$4+$G$3-1,$C11&gt;=AY$4),"█","")))</f>
        <v/>
      </c>
      <c r="AZ11" s="14">
        <f>IF($A11="","",IF(AZ$4="","",IF(AND($B11&lt;=AZ$4+$G$3-1,$C11&gt;=AZ$4),"█","")))</f>
        <v/>
      </c>
      <c r="BA11" s="14">
        <f>IF($A11="","",IF(BA$4="","",IF(AND($B11&lt;=BA$4+$G$3-1,$C11&gt;=BA$4),"█","")))</f>
        <v/>
      </c>
      <c r="BB11" s="14">
        <f>IF($A11="","",IF(BB$4="","",IF(AND($B11&lt;=BB$4+$G$3-1,$C11&gt;=BB$4),"█","")))</f>
        <v/>
      </c>
      <c r="BC11" s="14">
        <f>IF($A11="","",IF(BC$4="","",IF(AND($B11&lt;=BC$4+$G$3-1,$C11&gt;=BC$4),"█","")))</f>
        <v/>
      </c>
      <c r="BD11" s="14">
        <f>IF($A11="","",IF(BD$4="","",IF(AND($B11&lt;=BD$4+$G$3-1,$C11&gt;=BD$4),"█","")))</f>
        <v/>
      </c>
      <c r="BE11" s="14">
        <f>IF($A11="","",IF(BE$4="","",IF(AND($B11&lt;=BE$4+$G$3-1,$C11&gt;=BE$4),"█","")))</f>
        <v/>
      </c>
    </row>
    <row r="12">
      <c r="A12" s="14">
        <f>IF(Tasks!$A12="","",Tasks!$A12)</f>
        <v/>
      </c>
      <c r="B12" s="9">
        <f>IF(Tasks!$A12="","",Tasks!$C12)</f>
        <v/>
      </c>
      <c r="C12" s="9">
        <f>IF(Tasks!$A12="","",Tasks!$E12)</f>
        <v/>
      </c>
      <c r="D12" s="13">
        <f>IF(Tasks!$A12="","",Tasks!$F12)</f>
        <v/>
      </c>
      <c r="E12" s="14">
        <f>IF($A12="","",IF(E$4="","",IF(AND($B12&lt;=E$4+$G$3-1,$C12&gt;=E$4),"█","")))</f>
        <v/>
      </c>
      <c r="F12" s="14">
        <f>IF($A12="","",IF(F$4="","",IF(AND($B12&lt;=F$4+$G$3-1,$C12&gt;=F$4),"█","")))</f>
        <v/>
      </c>
      <c r="G12" s="14">
        <f>IF($A12="","",IF(G$4="","",IF(AND($B12&lt;=G$4+$G$3-1,$C12&gt;=G$4),"█","")))</f>
        <v/>
      </c>
      <c r="H12" s="14">
        <f>IF($A12="","",IF(H$4="","",IF(AND($B12&lt;=H$4+$G$3-1,$C12&gt;=H$4),"█","")))</f>
        <v/>
      </c>
      <c r="I12" s="14">
        <f>IF($A12="","",IF(I$4="","",IF(AND($B12&lt;=I$4+$G$3-1,$C12&gt;=I$4),"█","")))</f>
        <v/>
      </c>
      <c r="J12" s="14">
        <f>IF($A12="","",IF(J$4="","",IF(AND($B12&lt;=J$4+$G$3-1,$C12&gt;=J$4),"█","")))</f>
        <v/>
      </c>
      <c r="K12" s="14">
        <f>IF($A12="","",IF(K$4="","",IF(AND($B12&lt;=K$4+$G$3-1,$C12&gt;=K$4),"█","")))</f>
        <v/>
      </c>
      <c r="L12" s="14">
        <f>IF($A12="","",IF(L$4="","",IF(AND($B12&lt;=L$4+$G$3-1,$C12&gt;=L$4),"█","")))</f>
        <v/>
      </c>
      <c r="M12" s="14">
        <f>IF($A12="","",IF(M$4="","",IF(AND($B12&lt;=M$4+$G$3-1,$C12&gt;=M$4),"█","")))</f>
        <v/>
      </c>
      <c r="N12" s="14">
        <f>IF($A12="","",IF(N$4="","",IF(AND($B12&lt;=N$4+$G$3-1,$C12&gt;=N$4),"█","")))</f>
        <v/>
      </c>
      <c r="O12" s="14">
        <f>IF($A12="","",IF(O$4="","",IF(AND($B12&lt;=O$4+$G$3-1,$C12&gt;=O$4),"█","")))</f>
        <v/>
      </c>
      <c r="P12" s="14">
        <f>IF($A12="","",IF(P$4="","",IF(AND($B12&lt;=P$4+$G$3-1,$C12&gt;=P$4),"█","")))</f>
        <v/>
      </c>
      <c r="Q12" s="14">
        <f>IF($A12="","",IF(Q$4="","",IF(AND($B12&lt;=Q$4+$G$3-1,$C12&gt;=Q$4),"█","")))</f>
        <v/>
      </c>
      <c r="R12" s="14">
        <f>IF($A12="","",IF(R$4="","",IF(AND($B12&lt;=R$4+$G$3-1,$C12&gt;=R$4),"█","")))</f>
        <v/>
      </c>
      <c r="S12" s="14">
        <f>IF($A12="","",IF(S$4="","",IF(AND($B12&lt;=S$4+$G$3-1,$C12&gt;=S$4),"█","")))</f>
        <v/>
      </c>
      <c r="T12" s="14">
        <f>IF($A12="","",IF(T$4="","",IF(AND($B12&lt;=T$4+$G$3-1,$C12&gt;=T$4),"█","")))</f>
        <v/>
      </c>
      <c r="U12" s="14">
        <f>IF($A12="","",IF(U$4="","",IF(AND($B12&lt;=U$4+$G$3-1,$C12&gt;=U$4),"█","")))</f>
        <v/>
      </c>
      <c r="V12" s="14">
        <f>IF($A12="","",IF(V$4="","",IF(AND($B12&lt;=V$4+$G$3-1,$C12&gt;=V$4),"█","")))</f>
        <v/>
      </c>
      <c r="W12" s="14">
        <f>IF($A12="","",IF(W$4="","",IF(AND($B12&lt;=W$4+$G$3-1,$C12&gt;=W$4),"█","")))</f>
        <v/>
      </c>
      <c r="X12" s="14">
        <f>IF($A12="","",IF(X$4="","",IF(AND($B12&lt;=X$4+$G$3-1,$C12&gt;=X$4),"█","")))</f>
        <v/>
      </c>
      <c r="Y12" s="14">
        <f>IF($A12="","",IF(Y$4="","",IF(AND($B12&lt;=Y$4+$G$3-1,$C12&gt;=Y$4),"█","")))</f>
        <v/>
      </c>
      <c r="Z12" s="14">
        <f>IF($A12="","",IF(Z$4="","",IF(AND($B12&lt;=Z$4+$G$3-1,$C12&gt;=Z$4),"█","")))</f>
        <v/>
      </c>
      <c r="AA12" s="14">
        <f>IF($A12="","",IF(AA$4="","",IF(AND($B12&lt;=AA$4+$G$3-1,$C12&gt;=AA$4),"█","")))</f>
        <v/>
      </c>
      <c r="AB12" s="14">
        <f>IF($A12="","",IF(AB$4="","",IF(AND($B12&lt;=AB$4+$G$3-1,$C12&gt;=AB$4),"█","")))</f>
        <v/>
      </c>
      <c r="AC12" s="14">
        <f>IF($A12="","",IF(AC$4="","",IF(AND($B12&lt;=AC$4+$G$3-1,$C12&gt;=AC$4),"█","")))</f>
        <v/>
      </c>
      <c r="AD12" s="14">
        <f>IF($A12="","",IF(AD$4="","",IF(AND($B12&lt;=AD$4+$G$3-1,$C12&gt;=AD$4),"█","")))</f>
        <v/>
      </c>
      <c r="AE12" s="14">
        <f>IF($A12="","",IF(AE$4="","",IF(AND($B12&lt;=AE$4+$G$3-1,$C12&gt;=AE$4),"█","")))</f>
        <v/>
      </c>
      <c r="AF12" s="14">
        <f>IF($A12="","",IF(AF$4="","",IF(AND($B12&lt;=AF$4+$G$3-1,$C12&gt;=AF$4),"█","")))</f>
        <v/>
      </c>
      <c r="AG12" s="14">
        <f>IF($A12="","",IF(AG$4="","",IF(AND($B12&lt;=AG$4+$G$3-1,$C12&gt;=AG$4),"█","")))</f>
        <v/>
      </c>
      <c r="AH12" s="14">
        <f>IF($A12="","",IF(AH$4="","",IF(AND($B12&lt;=AH$4+$G$3-1,$C12&gt;=AH$4),"█","")))</f>
        <v/>
      </c>
      <c r="AI12" s="14">
        <f>IF($A12="","",IF(AI$4="","",IF(AND($B12&lt;=AI$4+$G$3-1,$C12&gt;=AI$4),"█","")))</f>
        <v/>
      </c>
      <c r="AJ12" s="14">
        <f>IF($A12="","",IF(AJ$4="","",IF(AND($B12&lt;=AJ$4+$G$3-1,$C12&gt;=AJ$4),"█","")))</f>
        <v/>
      </c>
      <c r="AK12" s="14">
        <f>IF($A12="","",IF(AK$4="","",IF(AND($B12&lt;=AK$4+$G$3-1,$C12&gt;=AK$4),"█","")))</f>
        <v/>
      </c>
      <c r="AL12" s="14">
        <f>IF($A12="","",IF(AL$4="","",IF(AND($B12&lt;=AL$4+$G$3-1,$C12&gt;=AL$4),"█","")))</f>
        <v/>
      </c>
      <c r="AM12" s="14">
        <f>IF($A12="","",IF(AM$4="","",IF(AND($B12&lt;=AM$4+$G$3-1,$C12&gt;=AM$4),"█","")))</f>
        <v/>
      </c>
      <c r="AN12" s="14">
        <f>IF($A12="","",IF(AN$4="","",IF(AND($B12&lt;=AN$4+$G$3-1,$C12&gt;=AN$4),"█","")))</f>
        <v/>
      </c>
      <c r="AO12" s="14">
        <f>IF($A12="","",IF(AO$4="","",IF(AND($B12&lt;=AO$4+$G$3-1,$C12&gt;=AO$4),"█","")))</f>
        <v/>
      </c>
      <c r="AP12" s="14">
        <f>IF($A12="","",IF(AP$4="","",IF(AND($B12&lt;=AP$4+$G$3-1,$C12&gt;=AP$4),"█","")))</f>
        <v/>
      </c>
      <c r="AQ12" s="14">
        <f>IF($A12="","",IF(AQ$4="","",IF(AND($B12&lt;=AQ$4+$G$3-1,$C12&gt;=AQ$4),"█","")))</f>
        <v/>
      </c>
      <c r="AR12" s="14">
        <f>IF($A12="","",IF(AR$4="","",IF(AND($B12&lt;=AR$4+$G$3-1,$C12&gt;=AR$4),"█","")))</f>
        <v/>
      </c>
      <c r="AS12" s="14">
        <f>IF($A12="","",IF(AS$4="","",IF(AND($B12&lt;=AS$4+$G$3-1,$C12&gt;=AS$4),"█","")))</f>
        <v/>
      </c>
      <c r="AT12" s="14">
        <f>IF($A12="","",IF(AT$4="","",IF(AND($B12&lt;=AT$4+$G$3-1,$C12&gt;=AT$4),"█","")))</f>
        <v/>
      </c>
      <c r="AU12" s="14">
        <f>IF($A12="","",IF(AU$4="","",IF(AND($B12&lt;=AU$4+$G$3-1,$C12&gt;=AU$4),"█","")))</f>
        <v/>
      </c>
      <c r="AV12" s="14">
        <f>IF($A12="","",IF(AV$4="","",IF(AND($B12&lt;=AV$4+$G$3-1,$C12&gt;=AV$4),"█","")))</f>
        <v/>
      </c>
      <c r="AW12" s="14">
        <f>IF($A12="","",IF(AW$4="","",IF(AND($B12&lt;=AW$4+$G$3-1,$C12&gt;=AW$4),"█","")))</f>
        <v/>
      </c>
      <c r="AX12" s="14">
        <f>IF($A12="","",IF(AX$4="","",IF(AND($B12&lt;=AX$4+$G$3-1,$C12&gt;=AX$4),"█","")))</f>
        <v/>
      </c>
      <c r="AY12" s="14">
        <f>IF($A12="","",IF(AY$4="","",IF(AND($B12&lt;=AY$4+$G$3-1,$C12&gt;=AY$4),"█","")))</f>
        <v/>
      </c>
      <c r="AZ12" s="14">
        <f>IF($A12="","",IF(AZ$4="","",IF(AND($B12&lt;=AZ$4+$G$3-1,$C12&gt;=AZ$4),"█","")))</f>
        <v/>
      </c>
      <c r="BA12" s="14">
        <f>IF($A12="","",IF(BA$4="","",IF(AND($B12&lt;=BA$4+$G$3-1,$C12&gt;=BA$4),"█","")))</f>
        <v/>
      </c>
      <c r="BB12" s="14">
        <f>IF($A12="","",IF(BB$4="","",IF(AND($B12&lt;=BB$4+$G$3-1,$C12&gt;=BB$4),"█","")))</f>
        <v/>
      </c>
      <c r="BC12" s="14">
        <f>IF($A12="","",IF(BC$4="","",IF(AND($B12&lt;=BC$4+$G$3-1,$C12&gt;=BC$4),"█","")))</f>
        <v/>
      </c>
      <c r="BD12" s="14">
        <f>IF($A12="","",IF(BD$4="","",IF(AND($B12&lt;=BD$4+$G$3-1,$C12&gt;=BD$4),"█","")))</f>
        <v/>
      </c>
      <c r="BE12" s="14">
        <f>IF($A12="","",IF(BE$4="","",IF(AND($B12&lt;=BE$4+$G$3-1,$C12&gt;=BE$4),"█","")))</f>
        <v/>
      </c>
    </row>
    <row r="13">
      <c r="A13" s="14">
        <f>IF(Tasks!$A13="","",Tasks!$A13)</f>
        <v/>
      </c>
      <c r="B13" s="9">
        <f>IF(Tasks!$A13="","",Tasks!$C13)</f>
        <v/>
      </c>
      <c r="C13" s="9">
        <f>IF(Tasks!$A13="","",Tasks!$E13)</f>
        <v/>
      </c>
      <c r="D13" s="13">
        <f>IF(Tasks!$A13="","",Tasks!$F13)</f>
        <v/>
      </c>
      <c r="E13" s="14">
        <f>IF($A13="","",IF(E$4="","",IF(AND($B13&lt;=E$4+$G$3-1,$C13&gt;=E$4),"█","")))</f>
        <v/>
      </c>
      <c r="F13" s="14">
        <f>IF($A13="","",IF(F$4="","",IF(AND($B13&lt;=F$4+$G$3-1,$C13&gt;=F$4),"█","")))</f>
        <v/>
      </c>
      <c r="G13" s="14">
        <f>IF($A13="","",IF(G$4="","",IF(AND($B13&lt;=G$4+$G$3-1,$C13&gt;=G$4),"█","")))</f>
        <v/>
      </c>
      <c r="H13" s="14">
        <f>IF($A13="","",IF(H$4="","",IF(AND($B13&lt;=H$4+$G$3-1,$C13&gt;=H$4),"█","")))</f>
        <v/>
      </c>
      <c r="I13" s="14">
        <f>IF($A13="","",IF(I$4="","",IF(AND($B13&lt;=I$4+$G$3-1,$C13&gt;=I$4),"█","")))</f>
        <v/>
      </c>
      <c r="J13" s="14">
        <f>IF($A13="","",IF(J$4="","",IF(AND($B13&lt;=J$4+$G$3-1,$C13&gt;=J$4),"█","")))</f>
        <v/>
      </c>
      <c r="K13" s="14">
        <f>IF($A13="","",IF(K$4="","",IF(AND($B13&lt;=K$4+$G$3-1,$C13&gt;=K$4),"█","")))</f>
        <v/>
      </c>
      <c r="L13" s="14">
        <f>IF($A13="","",IF(L$4="","",IF(AND($B13&lt;=L$4+$G$3-1,$C13&gt;=L$4),"█","")))</f>
        <v/>
      </c>
      <c r="M13" s="14">
        <f>IF($A13="","",IF(M$4="","",IF(AND($B13&lt;=M$4+$G$3-1,$C13&gt;=M$4),"█","")))</f>
        <v/>
      </c>
      <c r="N13" s="14">
        <f>IF($A13="","",IF(N$4="","",IF(AND($B13&lt;=N$4+$G$3-1,$C13&gt;=N$4),"█","")))</f>
        <v/>
      </c>
      <c r="O13" s="14">
        <f>IF($A13="","",IF(O$4="","",IF(AND($B13&lt;=O$4+$G$3-1,$C13&gt;=O$4),"█","")))</f>
        <v/>
      </c>
      <c r="P13" s="14">
        <f>IF($A13="","",IF(P$4="","",IF(AND($B13&lt;=P$4+$G$3-1,$C13&gt;=P$4),"█","")))</f>
        <v/>
      </c>
      <c r="Q13" s="14">
        <f>IF($A13="","",IF(Q$4="","",IF(AND($B13&lt;=Q$4+$G$3-1,$C13&gt;=Q$4),"█","")))</f>
        <v/>
      </c>
      <c r="R13" s="14">
        <f>IF($A13="","",IF(R$4="","",IF(AND($B13&lt;=R$4+$G$3-1,$C13&gt;=R$4),"█","")))</f>
        <v/>
      </c>
      <c r="S13" s="14">
        <f>IF($A13="","",IF(S$4="","",IF(AND($B13&lt;=S$4+$G$3-1,$C13&gt;=S$4),"█","")))</f>
        <v/>
      </c>
      <c r="T13" s="14">
        <f>IF($A13="","",IF(T$4="","",IF(AND($B13&lt;=T$4+$G$3-1,$C13&gt;=T$4),"█","")))</f>
        <v/>
      </c>
      <c r="U13" s="14">
        <f>IF($A13="","",IF(U$4="","",IF(AND($B13&lt;=U$4+$G$3-1,$C13&gt;=U$4),"█","")))</f>
        <v/>
      </c>
      <c r="V13" s="14">
        <f>IF($A13="","",IF(V$4="","",IF(AND($B13&lt;=V$4+$G$3-1,$C13&gt;=V$4),"█","")))</f>
        <v/>
      </c>
      <c r="W13" s="14">
        <f>IF($A13="","",IF(W$4="","",IF(AND($B13&lt;=W$4+$G$3-1,$C13&gt;=W$4),"█","")))</f>
        <v/>
      </c>
      <c r="X13" s="14">
        <f>IF($A13="","",IF(X$4="","",IF(AND($B13&lt;=X$4+$G$3-1,$C13&gt;=X$4),"█","")))</f>
        <v/>
      </c>
      <c r="Y13" s="14">
        <f>IF($A13="","",IF(Y$4="","",IF(AND($B13&lt;=Y$4+$G$3-1,$C13&gt;=Y$4),"█","")))</f>
        <v/>
      </c>
      <c r="Z13" s="14">
        <f>IF($A13="","",IF(Z$4="","",IF(AND($B13&lt;=Z$4+$G$3-1,$C13&gt;=Z$4),"█","")))</f>
        <v/>
      </c>
      <c r="AA13" s="14">
        <f>IF($A13="","",IF(AA$4="","",IF(AND($B13&lt;=AA$4+$G$3-1,$C13&gt;=AA$4),"█","")))</f>
        <v/>
      </c>
      <c r="AB13" s="14">
        <f>IF($A13="","",IF(AB$4="","",IF(AND($B13&lt;=AB$4+$G$3-1,$C13&gt;=AB$4),"█","")))</f>
        <v/>
      </c>
      <c r="AC13" s="14">
        <f>IF($A13="","",IF(AC$4="","",IF(AND($B13&lt;=AC$4+$G$3-1,$C13&gt;=AC$4),"█","")))</f>
        <v/>
      </c>
      <c r="AD13" s="14">
        <f>IF($A13="","",IF(AD$4="","",IF(AND($B13&lt;=AD$4+$G$3-1,$C13&gt;=AD$4),"█","")))</f>
        <v/>
      </c>
      <c r="AE13" s="14">
        <f>IF($A13="","",IF(AE$4="","",IF(AND($B13&lt;=AE$4+$G$3-1,$C13&gt;=AE$4),"█","")))</f>
        <v/>
      </c>
      <c r="AF13" s="14">
        <f>IF($A13="","",IF(AF$4="","",IF(AND($B13&lt;=AF$4+$G$3-1,$C13&gt;=AF$4),"█","")))</f>
        <v/>
      </c>
      <c r="AG13" s="14">
        <f>IF($A13="","",IF(AG$4="","",IF(AND($B13&lt;=AG$4+$G$3-1,$C13&gt;=AG$4),"█","")))</f>
        <v/>
      </c>
      <c r="AH13" s="14">
        <f>IF($A13="","",IF(AH$4="","",IF(AND($B13&lt;=AH$4+$G$3-1,$C13&gt;=AH$4),"█","")))</f>
        <v/>
      </c>
      <c r="AI13" s="14">
        <f>IF($A13="","",IF(AI$4="","",IF(AND($B13&lt;=AI$4+$G$3-1,$C13&gt;=AI$4),"█","")))</f>
        <v/>
      </c>
      <c r="AJ13" s="14">
        <f>IF($A13="","",IF(AJ$4="","",IF(AND($B13&lt;=AJ$4+$G$3-1,$C13&gt;=AJ$4),"█","")))</f>
        <v/>
      </c>
      <c r="AK13" s="14">
        <f>IF($A13="","",IF(AK$4="","",IF(AND($B13&lt;=AK$4+$G$3-1,$C13&gt;=AK$4),"█","")))</f>
        <v/>
      </c>
      <c r="AL13" s="14">
        <f>IF($A13="","",IF(AL$4="","",IF(AND($B13&lt;=AL$4+$G$3-1,$C13&gt;=AL$4),"█","")))</f>
        <v/>
      </c>
      <c r="AM13" s="14">
        <f>IF($A13="","",IF(AM$4="","",IF(AND($B13&lt;=AM$4+$G$3-1,$C13&gt;=AM$4),"█","")))</f>
        <v/>
      </c>
      <c r="AN13" s="14">
        <f>IF($A13="","",IF(AN$4="","",IF(AND($B13&lt;=AN$4+$G$3-1,$C13&gt;=AN$4),"█","")))</f>
        <v/>
      </c>
      <c r="AO13" s="14">
        <f>IF($A13="","",IF(AO$4="","",IF(AND($B13&lt;=AO$4+$G$3-1,$C13&gt;=AO$4),"█","")))</f>
        <v/>
      </c>
      <c r="AP13" s="14">
        <f>IF($A13="","",IF(AP$4="","",IF(AND($B13&lt;=AP$4+$G$3-1,$C13&gt;=AP$4),"█","")))</f>
        <v/>
      </c>
      <c r="AQ13" s="14">
        <f>IF($A13="","",IF(AQ$4="","",IF(AND($B13&lt;=AQ$4+$G$3-1,$C13&gt;=AQ$4),"█","")))</f>
        <v/>
      </c>
      <c r="AR13" s="14">
        <f>IF($A13="","",IF(AR$4="","",IF(AND($B13&lt;=AR$4+$G$3-1,$C13&gt;=AR$4),"█","")))</f>
        <v/>
      </c>
      <c r="AS13" s="14">
        <f>IF($A13="","",IF(AS$4="","",IF(AND($B13&lt;=AS$4+$G$3-1,$C13&gt;=AS$4),"█","")))</f>
        <v/>
      </c>
      <c r="AT13" s="14">
        <f>IF($A13="","",IF(AT$4="","",IF(AND($B13&lt;=AT$4+$G$3-1,$C13&gt;=AT$4),"█","")))</f>
        <v/>
      </c>
      <c r="AU13" s="14">
        <f>IF($A13="","",IF(AU$4="","",IF(AND($B13&lt;=AU$4+$G$3-1,$C13&gt;=AU$4),"█","")))</f>
        <v/>
      </c>
      <c r="AV13" s="14">
        <f>IF($A13="","",IF(AV$4="","",IF(AND($B13&lt;=AV$4+$G$3-1,$C13&gt;=AV$4),"█","")))</f>
        <v/>
      </c>
      <c r="AW13" s="14">
        <f>IF($A13="","",IF(AW$4="","",IF(AND($B13&lt;=AW$4+$G$3-1,$C13&gt;=AW$4),"█","")))</f>
        <v/>
      </c>
      <c r="AX13" s="14">
        <f>IF($A13="","",IF(AX$4="","",IF(AND($B13&lt;=AX$4+$G$3-1,$C13&gt;=AX$4),"█","")))</f>
        <v/>
      </c>
      <c r="AY13" s="14">
        <f>IF($A13="","",IF(AY$4="","",IF(AND($B13&lt;=AY$4+$G$3-1,$C13&gt;=AY$4),"█","")))</f>
        <v/>
      </c>
      <c r="AZ13" s="14">
        <f>IF($A13="","",IF(AZ$4="","",IF(AND($B13&lt;=AZ$4+$G$3-1,$C13&gt;=AZ$4),"█","")))</f>
        <v/>
      </c>
      <c r="BA13" s="14">
        <f>IF($A13="","",IF(BA$4="","",IF(AND($B13&lt;=BA$4+$G$3-1,$C13&gt;=BA$4),"█","")))</f>
        <v/>
      </c>
      <c r="BB13" s="14">
        <f>IF($A13="","",IF(BB$4="","",IF(AND($B13&lt;=BB$4+$G$3-1,$C13&gt;=BB$4),"█","")))</f>
        <v/>
      </c>
      <c r="BC13" s="14">
        <f>IF($A13="","",IF(BC$4="","",IF(AND($B13&lt;=BC$4+$G$3-1,$C13&gt;=BC$4),"█","")))</f>
        <v/>
      </c>
      <c r="BD13" s="14">
        <f>IF($A13="","",IF(BD$4="","",IF(AND($B13&lt;=BD$4+$G$3-1,$C13&gt;=BD$4),"█","")))</f>
        <v/>
      </c>
      <c r="BE13" s="14">
        <f>IF($A13="","",IF(BE$4="","",IF(AND($B13&lt;=BE$4+$G$3-1,$C13&gt;=BE$4),"█","")))</f>
        <v/>
      </c>
    </row>
    <row r="14">
      <c r="A14" s="14">
        <f>IF(Tasks!$A14="","",Tasks!$A14)</f>
        <v/>
      </c>
      <c r="B14" s="9">
        <f>IF(Tasks!$A14="","",Tasks!$C14)</f>
        <v/>
      </c>
      <c r="C14" s="9">
        <f>IF(Tasks!$A14="","",Tasks!$E14)</f>
        <v/>
      </c>
      <c r="D14" s="13">
        <f>IF(Tasks!$A14="","",Tasks!$F14)</f>
        <v/>
      </c>
      <c r="E14" s="14">
        <f>IF($A14="","",IF(E$4="","",IF(AND($B14&lt;=E$4+$G$3-1,$C14&gt;=E$4),"█","")))</f>
        <v/>
      </c>
      <c r="F14" s="14">
        <f>IF($A14="","",IF(F$4="","",IF(AND($B14&lt;=F$4+$G$3-1,$C14&gt;=F$4),"█","")))</f>
        <v/>
      </c>
      <c r="G14" s="14">
        <f>IF($A14="","",IF(G$4="","",IF(AND($B14&lt;=G$4+$G$3-1,$C14&gt;=G$4),"█","")))</f>
        <v/>
      </c>
      <c r="H14" s="14">
        <f>IF($A14="","",IF(H$4="","",IF(AND($B14&lt;=H$4+$G$3-1,$C14&gt;=H$4),"█","")))</f>
        <v/>
      </c>
      <c r="I14" s="14">
        <f>IF($A14="","",IF(I$4="","",IF(AND($B14&lt;=I$4+$G$3-1,$C14&gt;=I$4),"█","")))</f>
        <v/>
      </c>
      <c r="J14" s="14">
        <f>IF($A14="","",IF(J$4="","",IF(AND($B14&lt;=J$4+$G$3-1,$C14&gt;=J$4),"█","")))</f>
        <v/>
      </c>
      <c r="K14" s="14">
        <f>IF($A14="","",IF(K$4="","",IF(AND($B14&lt;=K$4+$G$3-1,$C14&gt;=K$4),"█","")))</f>
        <v/>
      </c>
      <c r="L14" s="14">
        <f>IF($A14="","",IF(L$4="","",IF(AND($B14&lt;=L$4+$G$3-1,$C14&gt;=L$4),"█","")))</f>
        <v/>
      </c>
      <c r="M14" s="14">
        <f>IF($A14="","",IF(M$4="","",IF(AND($B14&lt;=M$4+$G$3-1,$C14&gt;=M$4),"█","")))</f>
        <v/>
      </c>
      <c r="N14" s="14">
        <f>IF($A14="","",IF(N$4="","",IF(AND($B14&lt;=N$4+$G$3-1,$C14&gt;=N$4),"█","")))</f>
        <v/>
      </c>
      <c r="O14" s="14">
        <f>IF($A14="","",IF(O$4="","",IF(AND($B14&lt;=O$4+$G$3-1,$C14&gt;=O$4),"█","")))</f>
        <v/>
      </c>
      <c r="P14" s="14">
        <f>IF($A14="","",IF(P$4="","",IF(AND($B14&lt;=P$4+$G$3-1,$C14&gt;=P$4),"█","")))</f>
        <v/>
      </c>
      <c r="Q14" s="14">
        <f>IF($A14="","",IF(Q$4="","",IF(AND($B14&lt;=Q$4+$G$3-1,$C14&gt;=Q$4),"█","")))</f>
        <v/>
      </c>
      <c r="R14" s="14">
        <f>IF($A14="","",IF(R$4="","",IF(AND($B14&lt;=R$4+$G$3-1,$C14&gt;=R$4),"█","")))</f>
        <v/>
      </c>
      <c r="S14" s="14">
        <f>IF($A14="","",IF(S$4="","",IF(AND($B14&lt;=S$4+$G$3-1,$C14&gt;=S$4),"█","")))</f>
        <v/>
      </c>
      <c r="T14" s="14">
        <f>IF($A14="","",IF(T$4="","",IF(AND($B14&lt;=T$4+$G$3-1,$C14&gt;=T$4),"█","")))</f>
        <v/>
      </c>
      <c r="U14" s="14">
        <f>IF($A14="","",IF(U$4="","",IF(AND($B14&lt;=U$4+$G$3-1,$C14&gt;=U$4),"█","")))</f>
        <v/>
      </c>
      <c r="V14" s="14">
        <f>IF($A14="","",IF(V$4="","",IF(AND($B14&lt;=V$4+$G$3-1,$C14&gt;=V$4),"█","")))</f>
        <v/>
      </c>
      <c r="W14" s="14">
        <f>IF($A14="","",IF(W$4="","",IF(AND($B14&lt;=W$4+$G$3-1,$C14&gt;=W$4),"█","")))</f>
        <v/>
      </c>
      <c r="X14" s="14">
        <f>IF($A14="","",IF(X$4="","",IF(AND($B14&lt;=X$4+$G$3-1,$C14&gt;=X$4),"█","")))</f>
        <v/>
      </c>
      <c r="Y14" s="14">
        <f>IF($A14="","",IF(Y$4="","",IF(AND($B14&lt;=Y$4+$G$3-1,$C14&gt;=Y$4),"█","")))</f>
        <v/>
      </c>
      <c r="Z14" s="14">
        <f>IF($A14="","",IF(Z$4="","",IF(AND($B14&lt;=Z$4+$G$3-1,$C14&gt;=Z$4),"█","")))</f>
        <v/>
      </c>
      <c r="AA14" s="14">
        <f>IF($A14="","",IF(AA$4="","",IF(AND($B14&lt;=AA$4+$G$3-1,$C14&gt;=AA$4),"█","")))</f>
        <v/>
      </c>
      <c r="AB14" s="14">
        <f>IF($A14="","",IF(AB$4="","",IF(AND($B14&lt;=AB$4+$G$3-1,$C14&gt;=AB$4),"█","")))</f>
        <v/>
      </c>
      <c r="AC14" s="14">
        <f>IF($A14="","",IF(AC$4="","",IF(AND($B14&lt;=AC$4+$G$3-1,$C14&gt;=AC$4),"█","")))</f>
        <v/>
      </c>
      <c r="AD14" s="14">
        <f>IF($A14="","",IF(AD$4="","",IF(AND($B14&lt;=AD$4+$G$3-1,$C14&gt;=AD$4),"█","")))</f>
        <v/>
      </c>
      <c r="AE14" s="14">
        <f>IF($A14="","",IF(AE$4="","",IF(AND($B14&lt;=AE$4+$G$3-1,$C14&gt;=AE$4),"█","")))</f>
        <v/>
      </c>
      <c r="AF14" s="14">
        <f>IF($A14="","",IF(AF$4="","",IF(AND($B14&lt;=AF$4+$G$3-1,$C14&gt;=AF$4),"█","")))</f>
        <v/>
      </c>
      <c r="AG14" s="14">
        <f>IF($A14="","",IF(AG$4="","",IF(AND($B14&lt;=AG$4+$G$3-1,$C14&gt;=AG$4),"█","")))</f>
        <v/>
      </c>
      <c r="AH14" s="14">
        <f>IF($A14="","",IF(AH$4="","",IF(AND($B14&lt;=AH$4+$G$3-1,$C14&gt;=AH$4),"█","")))</f>
        <v/>
      </c>
      <c r="AI14" s="14">
        <f>IF($A14="","",IF(AI$4="","",IF(AND($B14&lt;=AI$4+$G$3-1,$C14&gt;=AI$4),"█","")))</f>
        <v/>
      </c>
      <c r="AJ14" s="14">
        <f>IF($A14="","",IF(AJ$4="","",IF(AND($B14&lt;=AJ$4+$G$3-1,$C14&gt;=AJ$4),"█","")))</f>
        <v/>
      </c>
      <c r="AK14" s="14">
        <f>IF($A14="","",IF(AK$4="","",IF(AND($B14&lt;=AK$4+$G$3-1,$C14&gt;=AK$4),"█","")))</f>
        <v/>
      </c>
      <c r="AL14" s="14">
        <f>IF($A14="","",IF(AL$4="","",IF(AND($B14&lt;=AL$4+$G$3-1,$C14&gt;=AL$4),"█","")))</f>
        <v/>
      </c>
      <c r="AM14" s="14">
        <f>IF($A14="","",IF(AM$4="","",IF(AND($B14&lt;=AM$4+$G$3-1,$C14&gt;=AM$4),"█","")))</f>
        <v/>
      </c>
      <c r="AN14" s="14">
        <f>IF($A14="","",IF(AN$4="","",IF(AND($B14&lt;=AN$4+$G$3-1,$C14&gt;=AN$4),"█","")))</f>
        <v/>
      </c>
      <c r="AO14" s="14">
        <f>IF($A14="","",IF(AO$4="","",IF(AND($B14&lt;=AO$4+$G$3-1,$C14&gt;=AO$4),"█","")))</f>
        <v/>
      </c>
      <c r="AP14" s="14">
        <f>IF($A14="","",IF(AP$4="","",IF(AND($B14&lt;=AP$4+$G$3-1,$C14&gt;=AP$4),"█","")))</f>
        <v/>
      </c>
      <c r="AQ14" s="14">
        <f>IF($A14="","",IF(AQ$4="","",IF(AND($B14&lt;=AQ$4+$G$3-1,$C14&gt;=AQ$4),"█","")))</f>
        <v/>
      </c>
      <c r="AR14" s="14">
        <f>IF($A14="","",IF(AR$4="","",IF(AND($B14&lt;=AR$4+$G$3-1,$C14&gt;=AR$4),"█","")))</f>
        <v/>
      </c>
      <c r="AS14" s="14">
        <f>IF($A14="","",IF(AS$4="","",IF(AND($B14&lt;=AS$4+$G$3-1,$C14&gt;=AS$4),"█","")))</f>
        <v/>
      </c>
      <c r="AT14" s="14">
        <f>IF($A14="","",IF(AT$4="","",IF(AND($B14&lt;=AT$4+$G$3-1,$C14&gt;=AT$4),"█","")))</f>
        <v/>
      </c>
      <c r="AU14" s="14">
        <f>IF($A14="","",IF(AU$4="","",IF(AND($B14&lt;=AU$4+$G$3-1,$C14&gt;=AU$4),"█","")))</f>
        <v/>
      </c>
      <c r="AV14" s="14">
        <f>IF($A14="","",IF(AV$4="","",IF(AND($B14&lt;=AV$4+$G$3-1,$C14&gt;=AV$4),"█","")))</f>
        <v/>
      </c>
      <c r="AW14" s="14">
        <f>IF($A14="","",IF(AW$4="","",IF(AND($B14&lt;=AW$4+$G$3-1,$C14&gt;=AW$4),"█","")))</f>
        <v/>
      </c>
      <c r="AX14" s="14">
        <f>IF($A14="","",IF(AX$4="","",IF(AND($B14&lt;=AX$4+$G$3-1,$C14&gt;=AX$4),"█","")))</f>
        <v/>
      </c>
      <c r="AY14" s="14">
        <f>IF($A14="","",IF(AY$4="","",IF(AND($B14&lt;=AY$4+$G$3-1,$C14&gt;=AY$4),"█","")))</f>
        <v/>
      </c>
      <c r="AZ14" s="14">
        <f>IF($A14="","",IF(AZ$4="","",IF(AND($B14&lt;=AZ$4+$G$3-1,$C14&gt;=AZ$4),"█","")))</f>
        <v/>
      </c>
      <c r="BA14" s="14">
        <f>IF($A14="","",IF(BA$4="","",IF(AND($B14&lt;=BA$4+$G$3-1,$C14&gt;=BA$4),"█","")))</f>
        <v/>
      </c>
      <c r="BB14" s="14">
        <f>IF($A14="","",IF(BB$4="","",IF(AND($B14&lt;=BB$4+$G$3-1,$C14&gt;=BB$4),"█","")))</f>
        <v/>
      </c>
      <c r="BC14" s="14">
        <f>IF($A14="","",IF(BC$4="","",IF(AND($B14&lt;=BC$4+$G$3-1,$C14&gt;=BC$4),"█","")))</f>
        <v/>
      </c>
      <c r="BD14" s="14">
        <f>IF($A14="","",IF(BD$4="","",IF(AND($B14&lt;=BD$4+$G$3-1,$C14&gt;=BD$4),"█","")))</f>
        <v/>
      </c>
      <c r="BE14" s="14">
        <f>IF($A14="","",IF(BE$4="","",IF(AND($B14&lt;=BE$4+$G$3-1,$C14&gt;=BE$4),"█","")))</f>
        <v/>
      </c>
    </row>
    <row r="15">
      <c r="A15" s="14">
        <f>IF(Tasks!$A15="","",Tasks!$A15)</f>
        <v/>
      </c>
      <c r="B15" s="9">
        <f>IF(Tasks!$A15="","",Tasks!$C15)</f>
        <v/>
      </c>
      <c r="C15" s="9">
        <f>IF(Tasks!$A15="","",Tasks!$E15)</f>
        <v/>
      </c>
      <c r="D15" s="13">
        <f>IF(Tasks!$A15="","",Tasks!$F15)</f>
        <v/>
      </c>
      <c r="E15" s="14">
        <f>IF($A15="","",IF(E$4="","",IF(AND($B15&lt;=E$4+$G$3-1,$C15&gt;=E$4),"█","")))</f>
        <v/>
      </c>
      <c r="F15" s="14">
        <f>IF($A15="","",IF(F$4="","",IF(AND($B15&lt;=F$4+$G$3-1,$C15&gt;=F$4),"█","")))</f>
        <v/>
      </c>
      <c r="G15" s="14">
        <f>IF($A15="","",IF(G$4="","",IF(AND($B15&lt;=G$4+$G$3-1,$C15&gt;=G$4),"█","")))</f>
        <v/>
      </c>
      <c r="H15" s="14">
        <f>IF($A15="","",IF(H$4="","",IF(AND($B15&lt;=H$4+$G$3-1,$C15&gt;=H$4),"█","")))</f>
        <v/>
      </c>
      <c r="I15" s="14">
        <f>IF($A15="","",IF(I$4="","",IF(AND($B15&lt;=I$4+$G$3-1,$C15&gt;=I$4),"█","")))</f>
        <v/>
      </c>
      <c r="J15" s="14">
        <f>IF($A15="","",IF(J$4="","",IF(AND($B15&lt;=J$4+$G$3-1,$C15&gt;=J$4),"█","")))</f>
        <v/>
      </c>
      <c r="K15" s="14">
        <f>IF($A15="","",IF(K$4="","",IF(AND($B15&lt;=K$4+$G$3-1,$C15&gt;=K$4),"█","")))</f>
        <v/>
      </c>
      <c r="L15" s="14">
        <f>IF($A15="","",IF(L$4="","",IF(AND($B15&lt;=L$4+$G$3-1,$C15&gt;=L$4),"█","")))</f>
        <v/>
      </c>
      <c r="M15" s="14">
        <f>IF($A15="","",IF(M$4="","",IF(AND($B15&lt;=M$4+$G$3-1,$C15&gt;=M$4),"█","")))</f>
        <v/>
      </c>
      <c r="N15" s="14">
        <f>IF($A15="","",IF(N$4="","",IF(AND($B15&lt;=N$4+$G$3-1,$C15&gt;=N$4),"█","")))</f>
        <v/>
      </c>
      <c r="O15" s="14">
        <f>IF($A15="","",IF(O$4="","",IF(AND($B15&lt;=O$4+$G$3-1,$C15&gt;=O$4),"█","")))</f>
        <v/>
      </c>
      <c r="P15" s="14">
        <f>IF($A15="","",IF(P$4="","",IF(AND($B15&lt;=P$4+$G$3-1,$C15&gt;=P$4),"█","")))</f>
        <v/>
      </c>
      <c r="Q15" s="14">
        <f>IF($A15="","",IF(Q$4="","",IF(AND($B15&lt;=Q$4+$G$3-1,$C15&gt;=Q$4),"█","")))</f>
        <v/>
      </c>
      <c r="R15" s="14">
        <f>IF($A15="","",IF(R$4="","",IF(AND($B15&lt;=R$4+$G$3-1,$C15&gt;=R$4),"█","")))</f>
        <v/>
      </c>
      <c r="S15" s="14">
        <f>IF($A15="","",IF(S$4="","",IF(AND($B15&lt;=S$4+$G$3-1,$C15&gt;=S$4),"█","")))</f>
        <v/>
      </c>
      <c r="T15" s="14">
        <f>IF($A15="","",IF(T$4="","",IF(AND($B15&lt;=T$4+$G$3-1,$C15&gt;=T$4),"█","")))</f>
        <v/>
      </c>
      <c r="U15" s="14">
        <f>IF($A15="","",IF(U$4="","",IF(AND($B15&lt;=U$4+$G$3-1,$C15&gt;=U$4),"█","")))</f>
        <v/>
      </c>
      <c r="V15" s="14">
        <f>IF($A15="","",IF(V$4="","",IF(AND($B15&lt;=V$4+$G$3-1,$C15&gt;=V$4),"█","")))</f>
        <v/>
      </c>
      <c r="W15" s="14">
        <f>IF($A15="","",IF(W$4="","",IF(AND($B15&lt;=W$4+$G$3-1,$C15&gt;=W$4),"█","")))</f>
        <v/>
      </c>
      <c r="X15" s="14">
        <f>IF($A15="","",IF(X$4="","",IF(AND($B15&lt;=X$4+$G$3-1,$C15&gt;=X$4),"█","")))</f>
        <v/>
      </c>
      <c r="Y15" s="14">
        <f>IF($A15="","",IF(Y$4="","",IF(AND($B15&lt;=Y$4+$G$3-1,$C15&gt;=Y$4),"█","")))</f>
        <v/>
      </c>
      <c r="Z15" s="14">
        <f>IF($A15="","",IF(Z$4="","",IF(AND($B15&lt;=Z$4+$G$3-1,$C15&gt;=Z$4),"█","")))</f>
        <v/>
      </c>
      <c r="AA15" s="14">
        <f>IF($A15="","",IF(AA$4="","",IF(AND($B15&lt;=AA$4+$G$3-1,$C15&gt;=AA$4),"█","")))</f>
        <v/>
      </c>
      <c r="AB15" s="14">
        <f>IF($A15="","",IF(AB$4="","",IF(AND($B15&lt;=AB$4+$G$3-1,$C15&gt;=AB$4),"█","")))</f>
        <v/>
      </c>
      <c r="AC15" s="14">
        <f>IF($A15="","",IF(AC$4="","",IF(AND($B15&lt;=AC$4+$G$3-1,$C15&gt;=AC$4),"█","")))</f>
        <v/>
      </c>
      <c r="AD15" s="14">
        <f>IF($A15="","",IF(AD$4="","",IF(AND($B15&lt;=AD$4+$G$3-1,$C15&gt;=AD$4),"█","")))</f>
        <v/>
      </c>
      <c r="AE15" s="14">
        <f>IF($A15="","",IF(AE$4="","",IF(AND($B15&lt;=AE$4+$G$3-1,$C15&gt;=AE$4),"█","")))</f>
        <v/>
      </c>
      <c r="AF15" s="14">
        <f>IF($A15="","",IF(AF$4="","",IF(AND($B15&lt;=AF$4+$G$3-1,$C15&gt;=AF$4),"█","")))</f>
        <v/>
      </c>
      <c r="AG15" s="14">
        <f>IF($A15="","",IF(AG$4="","",IF(AND($B15&lt;=AG$4+$G$3-1,$C15&gt;=AG$4),"█","")))</f>
        <v/>
      </c>
      <c r="AH15" s="14">
        <f>IF($A15="","",IF(AH$4="","",IF(AND($B15&lt;=AH$4+$G$3-1,$C15&gt;=AH$4),"█","")))</f>
        <v/>
      </c>
      <c r="AI15" s="14">
        <f>IF($A15="","",IF(AI$4="","",IF(AND($B15&lt;=AI$4+$G$3-1,$C15&gt;=AI$4),"█","")))</f>
        <v/>
      </c>
      <c r="AJ15" s="14">
        <f>IF($A15="","",IF(AJ$4="","",IF(AND($B15&lt;=AJ$4+$G$3-1,$C15&gt;=AJ$4),"█","")))</f>
        <v/>
      </c>
      <c r="AK15" s="14">
        <f>IF($A15="","",IF(AK$4="","",IF(AND($B15&lt;=AK$4+$G$3-1,$C15&gt;=AK$4),"█","")))</f>
        <v/>
      </c>
      <c r="AL15" s="14">
        <f>IF($A15="","",IF(AL$4="","",IF(AND($B15&lt;=AL$4+$G$3-1,$C15&gt;=AL$4),"█","")))</f>
        <v/>
      </c>
      <c r="AM15" s="14">
        <f>IF($A15="","",IF(AM$4="","",IF(AND($B15&lt;=AM$4+$G$3-1,$C15&gt;=AM$4),"█","")))</f>
        <v/>
      </c>
      <c r="AN15" s="14">
        <f>IF($A15="","",IF(AN$4="","",IF(AND($B15&lt;=AN$4+$G$3-1,$C15&gt;=AN$4),"█","")))</f>
        <v/>
      </c>
      <c r="AO15" s="14">
        <f>IF($A15="","",IF(AO$4="","",IF(AND($B15&lt;=AO$4+$G$3-1,$C15&gt;=AO$4),"█","")))</f>
        <v/>
      </c>
      <c r="AP15" s="14">
        <f>IF($A15="","",IF(AP$4="","",IF(AND($B15&lt;=AP$4+$G$3-1,$C15&gt;=AP$4),"█","")))</f>
        <v/>
      </c>
      <c r="AQ15" s="14">
        <f>IF($A15="","",IF(AQ$4="","",IF(AND($B15&lt;=AQ$4+$G$3-1,$C15&gt;=AQ$4),"█","")))</f>
        <v/>
      </c>
      <c r="AR15" s="14">
        <f>IF($A15="","",IF(AR$4="","",IF(AND($B15&lt;=AR$4+$G$3-1,$C15&gt;=AR$4),"█","")))</f>
        <v/>
      </c>
      <c r="AS15" s="14">
        <f>IF($A15="","",IF(AS$4="","",IF(AND($B15&lt;=AS$4+$G$3-1,$C15&gt;=AS$4),"█","")))</f>
        <v/>
      </c>
      <c r="AT15" s="14">
        <f>IF($A15="","",IF(AT$4="","",IF(AND($B15&lt;=AT$4+$G$3-1,$C15&gt;=AT$4),"█","")))</f>
        <v/>
      </c>
      <c r="AU15" s="14">
        <f>IF($A15="","",IF(AU$4="","",IF(AND($B15&lt;=AU$4+$G$3-1,$C15&gt;=AU$4),"█","")))</f>
        <v/>
      </c>
      <c r="AV15" s="14">
        <f>IF($A15="","",IF(AV$4="","",IF(AND($B15&lt;=AV$4+$G$3-1,$C15&gt;=AV$4),"█","")))</f>
        <v/>
      </c>
      <c r="AW15" s="14">
        <f>IF($A15="","",IF(AW$4="","",IF(AND($B15&lt;=AW$4+$G$3-1,$C15&gt;=AW$4),"█","")))</f>
        <v/>
      </c>
      <c r="AX15" s="14">
        <f>IF($A15="","",IF(AX$4="","",IF(AND($B15&lt;=AX$4+$G$3-1,$C15&gt;=AX$4),"█","")))</f>
        <v/>
      </c>
      <c r="AY15" s="14">
        <f>IF($A15="","",IF(AY$4="","",IF(AND($B15&lt;=AY$4+$G$3-1,$C15&gt;=AY$4),"█","")))</f>
        <v/>
      </c>
      <c r="AZ15" s="14">
        <f>IF($A15="","",IF(AZ$4="","",IF(AND($B15&lt;=AZ$4+$G$3-1,$C15&gt;=AZ$4),"█","")))</f>
        <v/>
      </c>
      <c r="BA15" s="14">
        <f>IF($A15="","",IF(BA$4="","",IF(AND($B15&lt;=BA$4+$G$3-1,$C15&gt;=BA$4),"█","")))</f>
        <v/>
      </c>
      <c r="BB15" s="14">
        <f>IF($A15="","",IF(BB$4="","",IF(AND($B15&lt;=BB$4+$G$3-1,$C15&gt;=BB$4),"█","")))</f>
        <v/>
      </c>
      <c r="BC15" s="14">
        <f>IF($A15="","",IF(BC$4="","",IF(AND($B15&lt;=BC$4+$G$3-1,$C15&gt;=BC$4),"█","")))</f>
        <v/>
      </c>
      <c r="BD15" s="14">
        <f>IF($A15="","",IF(BD$4="","",IF(AND($B15&lt;=BD$4+$G$3-1,$C15&gt;=BD$4),"█","")))</f>
        <v/>
      </c>
      <c r="BE15" s="14">
        <f>IF($A15="","",IF(BE$4="","",IF(AND($B15&lt;=BE$4+$G$3-1,$C15&gt;=BE$4),"█","")))</f>
        <v/>
      </c>
    </row>
    <row r="16">
      <c r="A16" s="14">
        <f>IF(Tasks!$A16="","",Tasks!$A16)</f>
        <v/>
      </c>
      <c r="B16" s="9">
        <f>IF(Tasks!$A16="","",Tasks!$C16)</f>
        <v/>
      </c>
      <c r="C16" s="9">
        <f>IF(Tasks!$A16="","",Tasks!$E16)</f>
        <v/>
      </c>
      <c r="D16" s="13">
        <f>IF(Tasks!$A16="","",Tasks!$F16)</f>
        <v/>
      </c>
      <c r="E16" s="14">
        <f>IF($A16="","",IF(E$4="","",IF(AND($B16&lt;=E$4+$G$3-1,$C16&gt;=E$4),"█","")))</f>
        <v/>
      </c>
      <c r="F16" s="14">
        <f>IF($A16="","",IF(F$4="","",IF(AND($B16&lt;=F$4+$G$3-1,$C16&gt;=F$4),"█","")))</f>
        <v/>
      </c>
      <c r="G16" s="14">
        <f>IF($A16="","",IF(G$4="","",IF(AND($B16&lt;=G$4+$G$3-1,$C16&gt;=G$4),"█","")))</f>
        <v/>
      </c>
      <c r="H16" s="14">
        <f>IF($A16="","",IF(H$4="","",IF(AND($B16&lt;=H$4+$G$3-1,$C16&gt;=H$4),"█","")))</f>
        <v/>
      </c>
      <c r="I16" s="14">
        <f>IF($A16="","",IF(I$4="","",IF(AND($B16&lt;=I$4+$G$3-1,$C16&gt;=I$4),"█","")))</f>
        <v/>
      </c>
      <c r="J16" s="14">
        <f>IF($A16="","",IF(J$4="","",IF(AND($B16&lt;=J$4+$G$3-1,$C16&gt;=J$4),"█","")))</f>
        <v/>
      </c>
      <c r="K16" s="14">
        <f>IF($A16="","",IF(K$4="","",IF(AND($B16&lt;=K$4+$G$3-1,$C16&gt;=K$4),"█","")))</f>
        <v/>
      </c>
      <c r="L16" s="14">
        <f>IF($A16="","",IF(L$4="","",IF(AND($B16&lt;=L$4+$G$3-1,$C16&gt;=L$4),"█","")))</f>
        <v/>
      </c>
      <c r="M16" s="14">
        <f>IF($A16="","",IF(M$4="","",IF(AND($B16&lt;=M$4+$G$3-1,$C16&gt;=M$4),"█","")))</f>
        <v/>
      </c>
      <c r="N16" s="14">
        <f>IF($A16="","",IF(N$4="","",IF(AND($B16&lt;=N$4+$G$3-1,$C16&gt;=N$4),"█","")))</f>
        <v/>
      </c>
      <c r="O16" s="14">
        <f>IF($A16="","",IF(O$4="","",IF(AND($B16&lt;=O$4+$G$3-1,$C16&gt;=O$4),"█","")))</f>
        <v/>
      </c>
      <c r="P16" s="14">
        <f>IF($A16="","",IF(P$4="","",IF(AND($B16&lt;=P$4+$G$3-1,$C16&gt;=P$4),"█","")))</f>
        <v/>
      </c>
      <c r="Q16" s="14">
        <f>IF($A16="","",IF(Q$4="","",IF(AND($B16&lt;=Q$4+$G$3-1,$C16&gt;=Q$4),"█","")))</f>
        <v/>
      </c>
      <c r="R16" s="14">
        <f>IF($A16="","",IF(R$4="","",IF(AND($B16&lt;=R$4+$G$3-1,$C16&gt;=R$4),"█","")))</f>
        <v/>
      </c>
      <c r="S16" s="14">
        <f>IF($A16="","",IF(S$4="","",IF(AND($B16&lt;=S$4+$G$3-1,$C16&gt;=S$4),"█","")))</f>
        <v/>
      </c>
      <c r="T16" s="14">
        <f>IF($A16="","",IF(T$4="","",IF(AND($B16&lt;=T$4+$G$3-1,$C16&gt;=T$4),"█","")))</f>
        <v/>
      </c>
      <c r="U16" s="14">
        <f>IF($A16="","",IF(U$4="","",IF(AND($B16&lt;=U$4+$G$3-1,$C16&gt;=U$4),"█","")))</f>
        <v/>
      </c>
      <c r="V16" s="14">
        <f>IF($A16="","",IF(V$4="","",IF(AND($B16&lt;=V$4+$G$3-1,$C16&gt;=V$4),"█","")))</f>
        <v/>
      </c>
      <c r="W16" s="14">
        <f>IF($A16="","",IF(W$4="","",IF(AND($B16&lt;=W$4+$G$3-1,$C16&gt;=W$4),"█","")))</f>
        <v/>
      </c>
      <c r="X16" s="14">
        <f>IF($A16="","",IF(X$4="","",IF(AND($B16&lt;=X$4+$G$3-1,$C16&gt;=X$4),"█","")))</f>
        <v/>
      </c>
      <c r="Y16" s="14">
        <f>IF($A16="","",IF(Y$4="","",IF(AND($B16&lt;=Y$4+$G$3-1,$C16&gt;=Y$4),"█","")))</f>
        <v/>
      </c>
      <c r="Z16" s="14">
        <f>IF($A16="","",IF(Z$4="","",IF(AND($B16&lt;=Z$4+$G$3-1,$C16&gt;=Z$4),"█","")))</f>
        <v/>
      </c>
      <c r="AA16" s="14">
        <f>IF($A16="","",IF(AA$4="","",IF(AND($B16&lt;=AA$4+$G$3-1,$C16&gt;=AA$4),"█","")))</f>
        <v/>
      </c>
      <c r="AB16" s="14">
        <f>IF($A16="","",IF(AB$4="","",IF(AND($B16&lt;=AB$4+$G$3-1,$C16&gt;=AB$4),"█","")))</f>
        <v/>
      </c>
      <c r="AC16" s="14">
        <f>IF($A16="","",IF(AC$4="","",IF(AND($B16&lt;=AC$4+$G$3-1,$C16&gt;=AC$4),"█","")))</f>
        <v/>
      </c>
      <c r="AD16" s="14">
        <f>IF($A16="","",IF(AD$4="","",IF(AND($B16&lt;=AD$4+$G$3-1,$C16&gt;=AD$4),"█","")))</f>
        <v/>
      </c>
      <c r="AE16" s="14">
        <f>IF($A16="","",IF(AE$4="","",IF(AND($B16&lt;=AE$4+$G$3-1,$C16&gt;=AE$4),"█","")))</f>
        <v/>
      </c>
      <c r="AF16" s="14">
        <f>IF($A16="","",IF(AF$4="","",IF(AND($B16&lt;=AF$4+$G$3-1,$C16&gt;=AF$4),"█","")))</f>
        <v/>
      </c>
      <c r="AG16" s="14">
        <f>IF($A16="","",IF(AG$4="","",IF(AND($B16&lt;=AG$4+$G$3-1,$C16&gt;=AG$4),"█","")))</f>
        <v/>
      </c>
      <c r="AH16" s="14">
        <f>IF($A16="","",IF(AH$4="","",IF(AND($B16&lt;=AH$4+$G$3-1,$C16&gt;=AH$4),"█","")))</f>
        <v/>
      </c>
      <c r="AI16" s="14">
        <f>IF($A16="","",IF(AI$4="","",IF(AND($B16&lt;=AI$4+$G$3-1,$C16&gt;=AI$4),"█","")))</f>
        <v/>
      </c>
      <c r="AJ16" s="14">
        <f>IF($A16="","",IF(AJ$4="","",IF(AND($B16&lt;=AJ$4+$G$3-1,$C16&gt;=AJ$4),"█","")))</f>
        <v/>
      </c>
      <c r="AK16" s="14">
        <f>IF($A16="","",IF(AK$4="","",IF(AND($B16&lt;=AK$4+$G$3-1,$C16&gt;=AK$4),"█","")))</f>
        <v/>
      </c>
      <c r="AL16" s="14">
        <f>IF($A16="","",IF(AL$4="","",IF(AND($B16&lt;=AL$4+$G$3-1,$C16&gt;=AL$4),"█","")))</f>
        <v/>
      </c>
      <c r="AM16" s="14">
        <f>IF($A16="","",IF(AM$4="","",IF(AND($B16&lt;=AM$4+$G$3-1,$C16&gt;=AM$4),"█","")))</f>
        <v/>
      </c>
      <c r="AN16" s="14">
        <f>IF($A16="","",IF(AN$4="","",IF(AND($B16&lt;=AN$4+$G$3-1,$C16&gt;=AN$4),"█","")))</f>
        <v/>
      </c>
      <c r="AO16" s="14">
        <f>IF($A16="","",IF(AO$4="","",IF(AND($B16&lt;=AO$4+$G$3-1,$C16&gt;=AO$4),"█","")))</f>
        <v/>
      </c>
      <c r="AP16" s="14">
        <f>IF($A16="","",IF(AP$4="","",IF(AND($B16&lt;=AP$4+$G$3-1,$C16&gt;=AP$4),"█","")))</f>
        <v/>
      </c>
      <c r="AQ16" s="14">
        <f>IF($A16="","",IF(AQ$4="","",IF(AND($B16&lt;=AQ$4+$G$3-1,$C16&gt;=AQ$4),"█","")))</f>
        <v/>
      </c>
      <c r="AR16" s="14">
        <f>IF($A16="","",IF(AR$4="","",IF(AND($B16&lt;=AR$4+$G$3-1,$C16&gt;=AR$4),"█","")))</f>
        <v/>
      </c>
      <c r="AS16" s="14">
        <f>IF($A16="","",IF(AS$4="","",IF(AND($B16&lt;=AS$4+$G$3-1,$C16&gt;=AS$4),"█","")))</f>
        <v/>
      </c>
      <c r="AT16" s="14">
        <f>IF($A16="","",IF(AT$4="","",IF(AND($B16&lt;=AT$4+$G$3-1,$C16&gt;=AT$4),"█","")))</f>
        <v/>
      </c>
      <c r="AU16" s="14">
        <f>IF($A16="","",IF(AU$4="","",IF(AND($B16&lt;=AU$4+$G$3-1,$C16&gt;=AU$4),"█","")))</f>
        <v/>
      </c>
      <c r="AV16" s="14">
        <f>IF($A16="","",IF(AV$4="","",IF(AND($B16&lt;=AV$4+$G$3-1,$C16&gt;=AV$4),"█","")))</f>
        <v/>
      </c>
      <c r="AW16" s="14">
        <f>IF($A16="","",IF(AW$4="","",IF(AND($B16&lt;=AW$4+$G$3-1,$C16&gt;=AW$4),"█","")))</f>
        <v/>
      </c>
      <c r="AX16" s="14">
        <f>IF($A16="","",IF(AX$4="","",IF(AND($B16&lt;=AX$4+$G$3-1,$C16&gt;=AX$4),"█","")))</f>
        <v/>
      </c>
      <c r="AY16" s="14">
        <f>IF($A16="","",IF(AY$4="","",IF(AND($B16&lt;=AY$4+$G$3-1,$C16&gt;=AY$4),"█","")))</f>
        <v/>
      </c>
      <c r="AZ16" s="14">
        <f>IF($A16="","",IF(AZ$4="","",IF(AND($B16&lt;=AZ$4+$G$3-1,$C16&gt;=AZ$4),"█","")))</f>
        <v/>
      </c>
      <c r="BA16" s="14">
        <f>IF($A16="","",IF(BA$4="","",IF(AND($B16&lt;=BA$4+$G$3-1,$C16&gt;=BA$4),"█","")))</f>
        <v/>
      </c>
      <c r="BB16" s="14">
        <f>IF($A16="","",IF(BB$4="","",IF(AND($B16&lt;=BB$4+$G$3-1,$C16&gt;=BB$4),"█","")))</f>
        <v/>
      </c>
      <c r="BC16" s="14">
        <f>IF($A16="","",IF(BC$4="","",IF(AND($B16&lt;=BC$4+$G$3-1,$C16&gt;=BC$4),"█","")))</f>
        <v/>
      </c>
      <c r="BD16" s="14">
        <f>IF($A16="","",IF(BD$4="","",IF(AND($B16&lt;=BD$4+$G$3-1,$C16&gt;=BD$4),"█","")))</f>
        <v/>
      </c>
      <c r="BE16" s="14">
        <f>IF($A16="","",IF(BE$4="","",IF(AND($B16&lt;=BE$4+$G$3-1,$C16&gt;=BE$4),"█","")))</f>
        <v/>
      </c>
    </row>
    <row r="17">
      <c r="A17" s="14">
        <f>IF(Tasks!$A17="","",Tasks!$A17)</f>
        <v/>
      </c>
      <c r="B17" s="9">
        <f>IF(Tasks!$A17="","",Tasks!$C17)</f>
        <v/>
      </c>
      <c r="C17" s="9">
        <f>IF(Tasks!$A17="","",Tasks!$E17)</f>
        <v/>
      </c>
      <c r="D17" s="13">
        <f>IF(Tasks!$A17="","",Tasks!$F17)</f>
        <v/>
      </c>
      <c r="E17" s="14">
        <f>IF($A17="","",IF(E$4="","",IF(AND($B17&lt;=E$4+$G$3-1,$C17&gt;=E$4),"█","")))</f>
        <v/>
      </c>
      <c r="F17" s="14">
        <f>IF($A17="","",IF(F$4="","",IF(AND($B17&lt;=F$4+$G$3-1,$C17&gt;=F$4),"█","")))</f>
        <v/>
      </c>
      <c r="G17" s="14">
        <f>IF($A17="","",IF(G$4="","",IF(AND($B17&lt;=G$4+$G$3-1,$C17&gt;=G$4),"█","")))</f>
        <v/>
      </c>
      <c r="H17" s="14">
        <f>IF($A17="","",IF(H$4="","",IF(AND($B17&lt;=H$4+$G$3-1,$C17&gt;=H$4),"█","")))</f>
        <v/>
      </c>
      <c r="I17" s="14">
        <f>IF($A17="","",IF(I$4="","",IF(AND($B17&lt;=I$4+$G$3-1,$C17&gt;=I$4),"█","")))</f>
        <v/>
      </c>
      <c r="J17" s="14">
        <f>IF($A17="","",IF(J$4="","",IF(AND($B17&lt;=J$4+$G$3-1,$C17&gt;=J$4),"█","")))</f>
        <v/>
      </c>
      <c r="K17" s="14">
        <f>IF($A17="","",IF(K$4="","",IF(AND($B17&lt;=K$4+$G$3-1,$C17&gt;=K$4),"█","")))</f>
        <v/>
      </c>
      <c r="L17" s="14">
        <f>IF($A17="","",IF(L$4="","",IF(AND($B17&lt;=L$4+$G$3-1,$C17&gt;=L$4),"█","")))</f>
        <v/>
      </c>
      <c r="M17" s="14">
        <f>IF($A17="","",IF(M$4="","",IF(AND($B17&lt;=M$4+$G$3-1,$C17&gt;=M$4),"█","")))</f>
        <v/>
      </c>
      <c r="N17" s="14">
        <f>IF($A17="","",IF(N$4="","",IF(AND($B17&lt;=N$4+$G$3-1,$C17&gt;=N$4),"█","")))</f>
        <v/>
      </c>
      <c r="O17" s="14">
        <f>IF($A17="","",IF(O$4="","",IF(AND($B17&lt;=O$4+$G$3-1,$C17&gt;=O$4),"█","")))</f>
        <v/>
      </c>
      <c r="P17" s="14">
        <f>IF($A17="","",IF(P$4="","",IF(AND($B17&lt;=P$4+$G$3-1,$C17&gt;=P$4),"█","")))</f>
        <v/>
      </c>
      <c r="Q17" s="14">
        <f>IF($A17="","",IF(Q$4="","",IF(AND($B17&lt;=Q$4+$G$3-1,$C17&gt;=Q$4),"█","")))</f>
        <v/>
      </c>
      <c r="R17" s="14">
        <f>IF($A17="","",IF(R$4="","",IF(AND($B17&lt;=R$4+$G$3-1,$C17&gt;=R$4),"█","")))</f>
        <v/>
      </c>
      <c r="S17" s="14">
        <f>IF($A17="","",IF(S$4="","",IF(AND($B17&lt;=S$4+$G$3-1,$C17&gt;=S$4),"█","")))</f>
        <v/>
      </c>
      <c r="T17" s="14">
        <f>IF($A17="","",IF(T$4="","",IF(AND($B17&lt;=T$4+$G$3-1,$C17&gt;=T$4),"█","")))</f>
        <v/>
      </c>
      <c r="U17" s="14">
        <f>IF($A17="","",IF(U$4="","",IF(AND($B17&lt;=U$4+$G$3-1,$C17&gt;=U$4),"█","")))</f>
        <v/>
      </c>
      <c r="V17" s="14">
        <f>IF($A17="","",IF(V$4="","",IF(AND($B17&lt;=V$4+$G$3-1,$C17&gt;=V$4),"█","")))</f>
        <v/>
      </c>
      <c r="W17" s="14">
        <f>IF($A17="","",IF(W$4="","",IF(AND($B17&lt;=W$4+$G$3-1,$C17&gt;=W$4),"█","")))</f>
        <v/>
      </c>
      <c r="X17" s="14">
        <f>IF($A17="","",IF(X$4="","",IF(AND($B17&lt;=X$4+$G$3-1,$C17&gt;=X$4),"█","")))</f>
        <v/>
      </c>
      <c r="Y17" s="14">
        <f>IF($A17="","",IF(Y$4="","",IF(AND($B17&lt;=Y$4+$G$3-1,$C17&gt;=Y$4),"█","")))</f>
        <v/>
      </c>
      <c r="Z17" s="14">
        <f>IF($A17="","",IF(Z$4="","",IF(AND($B17&lt;=Z$4+$G$3-1,$C17&gt;=Z$4),"█","")))</f>
        <v/>
      </c>
      <c r="AA17" s="14">
        <f>IF($A17="","",IF(AA$4="","",IF(AND($B17&lt;=AA$4+$G$3-1,$C17&gt;=AA$4),"█","")))</f>
        <v/>
      </c>
      <c r="AB17" s="14">
        <f>IF($A17="","",IF(AB$4="","",IF(AND($B17&lt;=AB$4+$G$3-1,$C17&gt;=AB$4),"█","")))</f>
        <v/>
      </c>
      <c r="AC17" s="14">
        <f>IF($A17="","",IF(AC$4="","",IF(AND($B17&lt;=AC$4+$G$3-1,$C17&gt;=AC$4),"█","")))</f>
        <v/>
      </c>
      <c r="AD17" s="14">
        <f>IF($A17="","",IF(AD$4="","",IF(AND($B17&lt;=AD$4+$G$3-1,$C17&gt;=AD$4),"█","")))</f>
        <v/>
      </c>
      <c r="AE17" s="14">
        <f>IF($A17="","",IF(AE$4="","",IF(AND($B17&lt;=AE$4+$G$3-1,$C17&gt;=AE$4),"█","")))</f>
        <v/>
      </c>
      <c r="AF17" s="14">
        <f>IF($A17="","",IF(AF$4="","",IF(AND($B17&lt;=AF$4+$G$3-1,$C17&gt;=AF$4),"█","")))</f>
        <v/>
      </c>
      <c r="AG17" s="14">
        <f>IF($A17="","",IF(AG$4="","",IF(AND($B17&lt;=AG$4+$G$3-1,$C17&gt;=AG$4),"█","")))</f>
        <v/>
      </c>
      <c r="AH17" s="14">
        <f>IF($A17="","",IF(AH$4="","",IF(AND($B17&lt;=AH$4+$G$3-1,$C17&gt;=AH$4),"█","")))</f>
        <v/>
      </c>
      <c r="AI17" s="14">
        <f>IF($A17="","",IF(AI$4="","",IF(AND($B17&lt;=AI$4+$G$3-1,$C17&gt;=AI$4),"█","")))</f>
        <v/>
      </c>
      <c r="AJ17" s="14">
        <f>IF($A17="","",IF(AJ$4="","",IF(AND($B17&lt;=AJ$4+$G$3-1,$C17&gt;=AJ$4),"█","")))</f>
        <v/>
      </c>
      <c r="AK17" s="14">
        <f>IF($A17="","",IF(AK$4="","",IF(AND($B17&lt;=AK$4+$G$3-1,$C17&gt;=AK$4),"█","")))</f>
        <v/>
      </c>
      <c r="AL17" s="14">
        <f>IF($A17="","",IF(AL$4="","",IF(AND($B17&lt;=AL$4+$G$3-1,$C17&gt;=AL$4),"█","")))</f>
        <v/>
      </c>
      <c r="AM17" s="14">
        <f>IF($A17="","",IF(AM$4="","",IF(AND($B17&lt;=AM$4+$G$3-1,$C17&gt;=AM$4),"█","")))</f>
        <v/>
      </c>
      <c r="AN17" s="14">
        <f>IF($A17="","",IF(AN$4="","",IF(AND($B17&lt;=AN$4+$G$3-1,$C17&gt;=AN$4),"█","")))</f>
        <v/>
      </c>
      <c r="AO17" s="14">
        <f>IF($A17="","",IF(AO$4="","",IF(AND($B17&lt;=AO$4+$G$3-1,$C17&gt;=AO$4),"█","")))</f>
        <v/>
      </c>
      <c r="AP17" s="14">
        <f>IF($A17="","",IF(AP$4="","",IF(AND($B17&lt;=AP$4+$G$3-1,$C17&gt;=AP$4),"█","")))</f>
        <v/>
      </c>
      <c r="AQ17" s="14">
        <f>IF($A17="","",IF(AQ$4="","",IF(AND($B17&lt;=AQ$4+$G$3-1,$C17&gt;=AQ$4),"█","")))</f>
        <v/>
      </c>
      <c r="AR17" s="14">
        <f>IF($A17="","",IF(AR$4="","",IF(AND($B17&lt;=AR$4+$G$3-1,$C17&gt;=AR$4),"█","")))</f>
        <v/>
      </c>
      <c r="AS17" s="14">
        <f>IF($A17="","",IF(AS$4="","",IF(AND($B17&lt;=AS$4+$G$3-1,$C17&gt;=AS$4),"█","")))</f>
        <v/>
      </c>
      <c r="AT17" s="14">
        <f>IF($A17="","",IF(AT$4="","",IF(AND($B17&lt;=AT$4+$G$3-1,$C17&gt;=AT$4),"█","")))</f>
        <v/>
      </c>
      <c r="AU17" s="14">
        <f>IF($A17="","",IF(AU$4="","",IF(AND($B17&lt;=AU$4+$G$3-1,$C17&gt;=AU$4),"█","")))</f>
        <v/>
      </c>
      <c r="AV17" s="14">
        <f>IF($A17="","",IF(AV$4="","",IF(AND($B17&lt;=AV$4+$G$3-1,$C17&gt;=AV$4),"█","")))</f>
        <v/>
      </c>
      <c r="AW17" s="14">
        <f>IF($A17="","",IF(AW$4="","",IF(AND($B17&lt;=AW$4+$G$3-1,$C17&gt;=AW$4),"█","")))</f>
        <v/>
      </c>
      <c r="AX17" s="14">
        <f>IF($A17="","",IF(AX$4="","",IF(AND($B17&lt;=AX$4+$G$3-1,$C17&gt;=AX$4),"█","")))</f>
        <v/>
      </c>
      <c r="AY17" s="14">
        <f>IF($A17="","",IF(AY$4="","",IF(AND($B17&lt;=AY$4+$G$3-1,$C17&gt;=AY$4),"█","")))</f>
        <v/>
      </c>
      <c r="AZ17" s="14">
        <f>IF($A17="","",IF(AZ$4="","",IF(AND($B17&lt;=AZ$4+$G$3-1,$C17&gt;=AZ$4),"█","")))</f>
        <v/>
      </c>
      <c r="BA17" s="14">
        <f>IF($A17="","",IF(BA$4="","",IF(AND($B17&lt;=BA$4+$G$3-1,$C17&gt;=BA$4),"█","")))</f>
        <v/>
      </c>
      <c r="BB17" s="14">
        <f>IF($A17="","",IF(BB$4="","",IF(AND($B17&lt;=BB$4+$G$3-1,$C17&gt;=BB$4),"█","")))</f>
        <v/>
      </c>
      <c r="BC17" s="14">
        <f>IF($A17="","",IF(BC$4="","",IF(AND($B17&lt;=BC$4+$G$3-1,$C17&gt;=BC$4),"█","")))</f>
        <v/>
      </c>
      <c r="BD17" s="14">
        <f>IF($A17="","",IF(BD$4="","",IF(AND($B17&lt;=BD$4+$G$3-1,$C17&gt;=BD$4),"█","")))</f>
        <v/>
      </c>
      <c r="BE17" s="14">
        <f>IF($A17="","",IF(BE$4="","",IF(AND($B17&lt;=BE$4+$G$3-1,$C17&gt;=BE$4),"█","")))</f>
        <v/>
      </c>
    </row>
    <row r="18">
      <c r="A18" s="14">
        <f>IF(Tasks!$A18="","",Tasks!$A18)</f>
        <v/>
      </c>
      <c r="B18" s="9">
        <f>IF(Tasks!$A18="","",Tasks!$C18)</f>
        <v/>
      </c>
      <c r="C18" s="9">
        <f>IF(Tasks!$A18="","",Tasks!$E18)</f>
        <v/>
      </c>
      <c r="D18" s="13">
        <f>IF(Tasks!$A18="","",Tasks!$F18)</f>
        <v/>
      </c>
      <c r="E18" s="14">
        <f>IF($A18="","",IF(E$4="","",IF(AND($B18&lt;=E$4+$G$3-1,$C18&gt;=E$4),"█","")))</f>
        <v/>
      </c>
      <c r="F18" s="14">
        <f>IF($A18="","",IF(F$4="","",IF(AND($B18&lt;=F$4+$G$3-1,$C18&gt;=F$4),"█","")))</f>
        <v/>
      </c>
      <c r="G18" s="14">
        <f>IF($A18="","",IF(G$4="","",IF(AND($B18&lt;=G$4+$G$3-1,$C18&gt;=G$4),"█","")))</f>
        <v/>
      </c>
      <c r="H18" s="14">
        <f>IF($A18="","",IF(H$4="","",IF(AND($B18&lt;=H$4+$G$3-1,$C18&gt;=H$4),"█","")))</f>
        <v/>
      </c>
      <c r="I18" s="14">
        <f>IF($A18="","",IF(I$4="","",IF(AND($B18&lt;=I$4+$G$3-1,$C18&gt;=I$4),"█","")))</f>
        <v/>
      </c>
      <c r="J18" s="14">
        <f>IF($A18="","",IF(J$4="","",IF(AND($B18&lt;=J$4+$G$3-1,$C18&gt;=J$4),"█","")))</f>
        <v/>
      </c>
      <c r="K18" s="14">
        <f>IF($A18="","",IF(K$4="","",IF(AND($B18&lt;=K$4+$G$3-1,$C18&gt;=K$4),"█","")))</f>
        <v/>
      </c>
      <c r="L18" s="14">
        <f>IF($A18="","",IF(L$4="","",IF(AND($B18&lt;=L$4+$G$3-1,$C18&gt;=L$4),"█","")))</f>
        <v/>
      </c>
      <c r="M18" s="14">
        <f>IF($A18="","",IF(M$4="","",IF(AND($B18&lt;=M$4+$G$3-1,$C18&gt;=M$4),"█","")))</f>
        <v/>
      </c>
      <c r="N18" s="14">
        <f>IF($A18="","",IF(N$4="","",IF(AND($B18&lt;=N$4+$G$3-1,$C18&gt;=N$4),"█","")))</f>
        <v/>
      </c>
      <c r="O18" s="14">
        <f>IF($A18="","",IF(O$4="","",IF(AND($B18&lt;=O$4+$G$3-1,$C18&gt;=O$4),"█","")))</f>
        <v/>
      </c>
      <c r="P18" s="14">
        <f>IF($A18="","",IF(P$4="","",IF(AND($B18&lt;=P$4+$G$3-1,$C18&gt;=P$4),"█","")))</f>
        <v/>
      </c>
      <c r="Q18" s="14">
        <f>IF($A18="","",IF(Q$4="","",IF(AND($B18&lt;=Q$4+$G$3-1,$C18&gt;=Q$4),"█","")))</f>
        <v/>
      </c>
      <c r="R18" s="14">
        <f>IF($A18="","",IF(R$4="","",IF(AND($B18&lt;=R$4+$G$3-1,$C18&gt;=R$4),"█","")))</f>
        <v/>
      </c>
      <c r="S18" s="14">
        <f>IF($A18="","",IF(S$4="","",IF(AND($B18&lt;=S$4+$G$3-1,$C18&gt;=S$4),"█","")))</f>
        <v/>
      </c>
      <c r="T18" s="14">
        <f>IF($A18="","",IF(T$4="","",IF(AND($B18&lt;=T$4+$G$3-1,$C18&gt;=T$4),"█","")))</f>
        <v/>
      </c>
      <c r="U18" s="14">
        <f>IF($A18="","",IF(U$4="","",IF(AND($B18&lt;=U$4+$G$3-1,$C18&gt;=U$4),"█","")))</f>
        <v/>
      </c>
      <c r="V18" s="14">
        <f>IF($A18="","",IF(V$4="","",IF(AND($B18&lt;=V$4+$G$3-1,$C18&gt;=V$4),"█","")))</f>
        <v/>
      </c>
      <c r="W18" s="14">
        <f>IF($A18="","",IF(W$4="","",IF(AND($B18&lt;=W$4+$G$3-1,$C18&gt;=W$4),"█","")))</f>
        <v/>
      </c>
      <c r="X18" s="14">
        <f>IF($A18="","",IF(X$4="","",IF(AND($B18&lt;=X$4+$G$3-1,$C18&gt;=X$4),"█","")))</f>
        <v/>
      </c>
      <c r="Y18" s="14">
        <f>IF($A18="","",IF(Y$4="","",IF(AND($B18&lt;=Y$4+$G$3-1,$C18&gt;=Y$4),"█","")))</f>
        <v/>
      </c>
      <c r="Z18" s="14">
        <f>IF($A18="","",IF(Z$4="","",IF(AND($B18&lt;=Z$4+$G$3-1,$C18&gt;=Z$4),"█","")))</f>
        <v/>
      </c>
      <c r="AA18" s="14">
        <f>IF($A18="","",IF(AA$4="","",IF(AND($B18&lt;=AA$4+$G$3-1,$C18&gt;=AA$4),"█","")))</f>
        <v/>
      </c>
      <c r="AB18" s="14">
        <f>IF($A18="","",IF(AB$4="","",IF(AND($B18&lt;=AB$4+$G$3-1,$C18&gt;=AB$4),"█","")))</f>
        <v/>
      </c>
      <c r="AC18" s="14">
        <f>IF($A18="","",IF(AC$4="","",IF(AND($B18&lt;=AC$4+$G$3-1,$C18&gt;=AC$4),"█","")))</f>
        <v/>
      </c>
      <c r="AD18" s="14">
        <f>IF($A18="","",IF(AD$4="","",IF(AND($B18&lt;=AD$4+$G$3-1,$C18&gt;=AD$4),"█","")))</f>
        <v/>
      </c>
      <c r="AE18" s="14">
        <f>IF($A18="","",IF(AE$4="","",IF(AND($B18&lt;=AE$4+$G$3-1,$C18&gt;=AE$4),"█","")))</f>
        <v/>
      </c>
      <c r="AF18" s="14">
        <f>IF($A18="","",IF(AF$4="","",IF(AND($B18&lt;=AF$4+$G$3-1,$C18&gt;=AF$4),"█","")))</f>
        <v/>
      </c>
      <c r="AG18" s="14">
        <f>IF($A18="","",IF(AG$4="","",IF(AND($B18&lt;=AG$4+$G$3-1,$C18&gt;=AG$4),"█","")))</f>
        <v/>
      </c>
      <c r="AH18" s="14">
        <f>IF($A18="","",IF(AH$4="","",IF(AND($B18&lt;=AH$4+$G$3-1,$C18&gt;=AH$4),"█","")))</f>
        <v/>
      </c>
      <c r="AI18" s="14">
        <f>IF($A18="","",IF(AI$4="","",IF(AND($B18&lt;=AI$4+$G$3-1,$C18&gt;=AI$4),"█","")))</f>
        <v/>
      </c>
      <c r="AJ18" s="14">
        <f>IF($A18="","",IF(AJ$4="","",IF(AND($B18&lt;=AJ$4+$G$3-1,$C18&gt;=AJ$4),"█","")))</f>
        <v/>
      </c>
      <c r="AK18" s="14">
        <f>IF($A18="","",IF(AK$4="","",IF(AND($B18&lt;=AK$4+$G$3-1,$C18&gt;=AK$4),"█","")))</f>
        <v/>
      </c>
      <c r="AL18" s="14">
        <f>IF($A18="","",IF(AL$4="","",IF(AND($B18&lt;=AL$4+$G$3-1,$C18&gt;=AL$4),"█","")))</f>
        <v/>
      </c>
      <c r="AM18" s="14">
        <f>IF($A18="","",IF(AM$4="","",IF(AND($B18&lt;=AM$4+$G$3-1,$C18&gt;=AM$4),"█","")))</f>
        <v/>
      </c>
      <c r="AN18" s="14">
        <f>IF($A18="","",IF(AN$4="","",IF(AND($B18&lt;=AN$4+$G$3-1,$C18&gt;=AN$4),"█","")))</f>
        <v/>
      </c>
      <c r="AO18" s="14">
        <f>IF($A18="","",IF(AO$4="","",IF(AND($B18&lt;=AO$4+$G$3-1,$C18&gt;=AO$4),"█","")))</f>
        <v/>
      </c>
      <c r="AP18" s="14">
        <f>IF($A18="","",IF(AP$4="","",IF(AND($B18&lt;=AP$4+$G$3-1,$C18&gt;=AP$4),"█","")))</f>
        <v/>
      </c>
      <c r="AQ18" s="14">
        <f>IF($A18="","",IF(AQ$4="","",IF(AND($B18&lt;=AQ$4+$G$3-1,$C18&gt;=AQ$4),"█","")))</f>
        <v/>
      </c>
      <c r="AR18" s="14">
        <f>IF($A18="","",IF(AR$4="","",IF(AND($B18&lt;=AR$4+$G$3-1,$C18&gt;=AR$4),"█","")))</f>
        <v/>
      </c>
      <c r="AS18" s="14">
        <f>IF($A18="","",IF(AS$4="","",IF(AND($B18&lt;=AS$4+$G$3-1,$C18&gt;=AS$4),"█","")))</f>
        <v/>
      </c>
      <c r="AT18" s="14">
        <f>IF($A18="","",IF(AT$4="","",IF(AND($B18&lt;=AT$4+$G$3-1,$C18&gt;=AT$4),"█","")))</f>
        <v/>
      </c>
      <c r="AU18" s="14">
        <f>IF($A18="","",IF(AU$4="","",IF(AND($B18&lt;=AU$4+$G$3-1,$C18&gt;=AU$4),"█","")))</f>
        <v/>
      </c>
      <c r="AV18" s="14">
        <f>IF($A18="","",IF(AV$4="","",IF(AND($B18&lt;=AV$4+$G$3-1,$C18&gt;=AV$4),"█","")))</f>
        <v/>
      </c>
      <c r="AW18" s="14">
        <f>IF($A18="","",IF(AW$4="","",IF(AND($B18&lt;=AW$4+$G$3-1,$C18&gt;=AW$4),"█","")))</f>
        <v/>
      </c>
      <c r="AX18" s="14">
        <f>IF($A18="","",IF(AX$4="","",IF(AND($B18&lt;=AX$4+$G$3-1,$C18&gt;=AX$4),"█","")))</f>
        <v/>
      </c>
      <c r="AY18" s="14">
        <f>IF($A18="","",IF(AY$4="","",IF(AND($B18&lt;=AY$4+$G$3-1,$C18&gt;=AY$4),"█","")))</f>
        <v/>
      </c>
      <c r="AZ18" s="14">
        <f>IF($A18="","",IF(AZ$4="","",IF(AND($B18&lt;=AZ$4+$G$3-1,$C18&gt;=AZ$4),"█","")))</f>
        <v/>
      </c>
      <c r="BA18" s="14">
        <f>IF($A18="","",IF(BA$4="","",IF(AND($B18&lt;=BA$4+$G$3-1,$C18&gt;=BA$4),"█","")))</f>
        <v/>
      </c>
      <c r="BB18" s="14">
        <f>IF($A18="","",IF(BB$4="","",IF(AND($B18&lt;=BB$4+$G$3-1,$C18&gt;=BB$4),"█","")))</f>
        <v/>
      </c>
      <c r="BC18" s="14">
        <f>IF($A18="","",IF(BC$4="","",IF(AND($B18&lt;=BC$4+$G$3-1,$C18&gt;=BC$4),"█","")))</f>
        <v/>
      </c>
      <c r="BD18" s="14">
        <f>IF($A18="","",IF(BD$4="","",IF(AND($B18&lt;=BD$4+$G$3-1,$C18&gt;=BD$4),"█","")))</f>
        <v/>
      </c>
      <c r="BE18" s="14">
        <f>IF($A18="","",IF(BE$4="","",IF(AND($B18&lt;=BE$4+$G$3-1,$C18&gt;=BE$4),"█","")))</f>
        <v/>
      </c>
    </row>
    <row r="19">
      <c r="A19" s="14">
        <f>IF(Tasks!$A19="","",Tasks!$A19)</f>
        <v/>
      </c>
      <c r="B19" s="9">
        <f>IF(Tasks!$A19="","",Tasks!$C19)</f>
        <v/>
      </c>
      <c r="C19" s="9">
        <f>IF(Tasks!$A19="","",Tasks!$E19)</f>
        <v/>
      </c>
      <c r="D19" s="13">
        <f>IF(Tasks!$A19="","",Tasks!$F19)</f>
        <v/>
      </c>
      <c r="E19" s="14">
        <f>IF($A19="","",IF(E$4="","",IF(AND($B19&lt;=E$4+$G$3-1,$C19&gt;=E$4),"█","")))</f>
        <v/>
      </c>
      <c r="F19" s="14">
        <f>IF($A19="","",IF(F$4="","",IF(AND($B19&lt;=F$4+$G$3-1,$C19&gt;=F$4),"█","")))</f>
        <v/>
      </c>
      <c r="G19" s="14">
        <f>IF($A19="","",IF(G$4="","",IF(AND($B19&lt;=G$4+$G$3-1,$C19&gt;=G$4),"█","")))</f>
        <v/>
      </c>
      <c r="H19" s="14">
        <f>IF($A19="","",IF(H$4="","",IF(AND($B19&lt;=H$4+$G$3-1,$C19&gt;=H$4),"█","")))</f>
        <v/>
      </c>
      <c r="I19" s="14">
        <f>IF($A19="","",IF(I$4="","",IF(AND($B19&lt;=I$4+$G$3-1,$C19&gt;=I$4),"█","")))</f>
        <v/>
      </c>
      <c r="J19" s="14">
        <f>IF($A19="","",IF(J$4="","",IF(AND($B19&lt;=J$4+$G$3-1,$C19&gt;=J$4),"█","")))</f>
        <v/>
      </c>
      <c r="K19" s="14">
        <f>IF($A19="","",IF(K$4="","",IF(AND($B19&lt;=K$4+$G$3-1,$C19&gt;=K$4),"█","")))</f>
        <v/>
      </c>
      <c r="L19" s="14">
        <f>IF($A19="","",IF(L$4="","",IF(AND($B19&lt;=L$4+$G$3-1,$C19&gt;=L$4),"█","")))</f>
        <v/>
      </c>
      <c r="M19" s="14">
        <f>IF($A19="","",IF(M$4="","",IF(AND($B19&lt;=M$4+$G$3-1,$C19&gt;=M$4),"█","")))</f>
        <v/>
      </c>
      <c r="N19" s="14">
        <f>IF($A19="","",IF(N$4="","",IF(AND($B19&lt;=N$4+$G$3-1,$C19&gt;=N$4),"█","")))</f>
        <v/>
      </c>
      <c r="O19" s="14">
        <f>IF($A19="","",IF(O$4="","",IF(AND($B19&lt;=O$4+$G$3-1,$C19&gt;=O$4),"█","")))</f>
        <v/>
      </c>
      <c r="P19" s="14">
        <f>IF($A19="","",IF(P$4="","",IF(AND($B19&lt;=P$4+$G$3-1,$C19&gt;=P$4),"█","")))</f>
        <v/>
      </c>
      <c r="Q19" s="14">
        <f>IF($A19="","",IF(Q$4="","",IF(AND($B19&lt;=Q$4+$G$3-1,$C19&gt;=Q$4),"█","")))</f>
        <v/>
      </c>
      <c r="R19" s="14">
        <f>IF($A19="","",IF(R$4="","",IF(AND($B19&lt;=R$4+$G$3-1,$C19&gt;=R$4),"█","")))</f>
        <v/>
      </c>
      <c r="S19" s="14">
        <f>IF($A19="","",IF(S$4="","",IF(AND($B19&lt;=S$4+$G$3-1,$C19&gt;=S$4),"█","")))</f>
        <v/>
      </c>
      <c r="T19" s="14">
        <f>IF($A19="","",IF(T$4="","",IF(AND($B19&lt;=T$4+$G$3-1,$C19&gt;=T$4),"█","")))</f>
        <v/>
      </c>
      <c r="U19" s="14">
        <f>IF($A19="","",IF(U$4="","",IF(AND($B19&lt;=U$4+$G$3-1,$C19&gt;=U$4),"█","")))</f>
        <v/>
      </c>
      <c r="V19" s="14">
        <f>IF($A19="","",IF(V$4="","",IF(AND($B19&lt;=V$4+$G$3-1,$C19&gt;=V$4),"█","")))</f>
        <v/>
      </c>
      <c r="W19" s="14">
        <f>IF($A19="","",IF(W$4="","",IF(AND($B19&lt;=W$4+$G$3-1,$C19&gt;=W$4),"█","")))</f>
        <v/>
      </c>
      <c r="X19" s="14">
        <f>IF($A19="","",IF(X$4="","",IF(AND($B19&lt;=X$4+$G$3-1,$C19&gt;=X$4),"█","")))</f>
        <v/>
      </c>
      <c r="Y19" s="14">
        <f>IF($A19="","",IF(Y$4="","",IF(AND($B19&lt;=Y$4+$G$3-1,$C19&gt;=Y$4),"█","")))</f>
        <v/>
      </c>
      <c r="Z19" s="14">
        <f>IF($A19="","",IF(Z$4="","",IF(AND($B19&lt;=Z$4+$G$3-1,$C19&gt;=Z$4),"█","")))</f>
        <v/>
      </c>
      <c r="AA19" s="14">
        <f>IF($A19="","",IF(AA$4="","",IF(AND($B19&lt;=AA$4+$G$3-1,$C19&gt;=AA$4),"█","")))</f>
        <v/>
      </c>
      <c r="AB19" s="14">
        <f>IF($A19="","",IF(AB$4="","",IF(AND($B19&lt;=AB$4+$G$3-1,$C19&gt;=AB$4),"█","")))</f>
        <v/>
      </c>
      <c r="AC19" s="14">
        <f>IF($A19="","",IF(AC$4="","",IF(AND($B19&lt;=AC$4+$G$3-1,$C19&gt;=AC$4),"█","")))</f>
        <v/>
      </c>
      <c r="AD19" s="14">
        <f>IF($A19="","",IF(AD$4="","",IF(AND($B19&lt;=AD$4+$G$3-1,$C19&gt;=AD$4),"█","")))</f>
        <v/>
      </c>
      <c r="AE19" s="14">
        <f>IF($A19="","",IF(AE$4="","",IF(AND($B19&lt;=AE$4+$G$3-1,$C19&gt;=AE$4),"█","")))</f>
        <v/>
      </c>
      <c r="AF19" s="14">
        <f>IF($A19="","",IF(AF$4="","",IF(AND($B19&lt;=AF$4+$G$3-1,$C19&gt;=AF$4),"█","")))</f>
        <v/>
      </c>
      <c r="AG19" s="14">
        <f>IF($A19="","",IF(AG$4="","",IF(AND($B19&lt;=AG$4+$G$3-1,$C19&gt;=AG$4),"█","")))</f>
        <v/>
      </c>
      <c r="AH19" s="14">
        <f>IF($A19="","",IF(AH$4="","",IF(AND($B19&lt;=AH$4+$G$3-1,$C19&gt;=AH$4),"█","")))</f>
        <v/>
      </c>
      <c r="AI19" s="14">
        <f>IF($A19="","",IF(AI$4="","",IF(AND($B19&lt;=AI$4+$G$3-1,$C19&gt;=AI$4),"█","")))</f>
        <v/>
      </c>
      <c r="AJ19" s="14">
        <f>IF($A19="","",IF(AJ$4="","",IF(AND($B19&lt;=AJ$4+$G$3-1,$C19&gt;=AJ$4),"█","")))</f>
        <v/>
      </c>
      <c r="AK19" s="14">
        <f>IF($A19="","",IF(AK$4="","",IF(AND($B19&lt;=AK$4+$G$3-1,$C19&gt;=AK$4),"█","")))</f>
        <v/>
      </c>
      <c r="AL19" s="14">
        <f>IF($A19="","",IF(AL$4="","",IF(AND($B19&lt;=AL$4+$G$3-1,$C19&gt;=AL$4),"█","")))</f>
        <v/>
      </c>
      <c r="AM19" s="14">
        <f>IF($A19="","",IF(AM$4="","",IF(AND($B19&lt;=AM$4+$G$3-1,$C19&gt;=AM$4),"█","")))</f>
        <v/>
      </c>
      <c r="AN19" s="14">
        <f>IF($A19="","",IF(AN$4="","",IF(AND($B19&lt;=AN$4+$G$3-1,$C19&gt;=AN$4),"█","")))</f>
        <v/>
      </c>
      <c r="AO19" s="14">
        <f>IF($A19="","",IF(AO$4="","",IF(AND($B19&lt;=AO$4+$G$3-1,$C19&gt;=AO$4),"█","")))</f>
        <v/>
      </c>
      <c r="AP19" s="14">
        <f>IF($A19="","",IF(AP$4="","",IF(AND($B19&lt;=AP$4+$G$3-1,$C19&gt;=AP$4),"█","")))</f>
        <v/>
      </c>
      <c r="AQ19" s="14">
        <f>IF($A19="","",IF(AQ$4="","",IF(AND($B19&lt;=AQ$4+$G$3-1,$C19&gt;=AQ$4),"█","")))</f>
        <v/>
      </c>
      <c r="AR19" s="14">
        <f>IF($A19="","",IF(AR$4="","",IF(AND($B19&lt;=AR$4+$G$3-1,$C19&gt;=AR$4),"█","")))</f>
        <v/>
      </c>
      <c r="AS19" s="14">
        <f>IF($A19="","",IF(AS$4="","",IF(AND($B19&lt;=AS$4+$G$3-1,$C19&gt;=AS$4),"█","")))</f>
        <v/>
      </c>
      <c r="AT19" s="14">
        <f>IF($A19="","",IF(AT$4="","",IF(AND($B19&lt;=AT$4+$G$3-1,$C19&gt;=AT$4),"█","")))</f>
        <v/>
      </c>
      <c r="AU19" s="14">
        <f>IF($A19="","",IF(AU$4="","",IF(AND($B19&lt;=AU$4+$G$3-1,$C19&gt;=AU$4),"█","")))</f>
        <v/>
      </c>
      <c r="AV19" s="14">
        <f>IF($A19="","",IF(AV$4="","",IF(AND($B19&lt;=AV$4+$G$3-1,$C19&gt;=AV$4),"█","")))</f>
        <v/>
      </c>
      <c r="AW19" s="14">
        <f>IF($A19="","",IF(AW$4="","",IF(AND($B19&lt;=AW$4+$G$3-1,$C19&gt;=AW$4),"█","")))</f>
        <v/>
      </c>
      <c r="AX19" s="14">
        <f>IF($A19="","",IF(AX$4="","",IF(AND($B19&lt;=AX$4+$G$3-1,$C19&gt;=AX$4),"█","")))</f>
        <v/>
      </c>
      <c r="AY19" s="14">
        <f>IF($A19="","",IF(AY$4="","",IF(AND($B19&lt;=AY$4+$G$3-1,$C19&gt;=AY$4),"█","")))</f>
        <v/>
      </c>
      <c r="AZ19" s="14">
        <f>IF($A19="","",IF(AZ$4="","",IF(AND($B19&lt;=AZ$4+$G$3-1,$C19&gt;=AZ$4),"█","")))</f>
        <v/>
      </c>
      <c r="BA19" s="14">
        <f>IF($A19="","",IF(BA$4="","",IF(AND($B19&lt;=BA$4+$G$3-1,$C19&gt;=BA$4),"█","")))</f>
        <v/>
      </c>
      <c r="BB19" s="14">
        <f>IF($A19="","",IF(BB$4="","",IF(AND($B19&lt;=BB$4+$G$3-1,$C19&gt;=BB$4),"█","")))</f>
        <v/>
      </c>
      <c r="BC19" s="14">
        <f>IF($A19="","",IF(BC$4="","",IF(AND($B19&lt;=BC$4+$G$3-1,$C19&gt;=BC$4),"█","")))</f>
        <v/>
      </c>
      <c r="BD19" s="14">
        <f>IF($A19="","",IF(BD$4="","",IF(AND($B19&lt;=BD$4+$G$3-1,$C19&gt;=BD$4),"█","")))</f>
        <v/>
      </c>
      <c r="BE19" s="14">
        <f>IF($A19="","",IF(BE$4="","",IF(AND($B19&lt;=BE$4+$G$3-1,$C19&gt;=BE$4),"█","")))</f>
        <v/>
      </c>
    </row>
    <row r="20">
      <c r="A20" s="14">
        <f>IF(Tasks!$A20="","",Tasks!$A20)</f>
        <v/>
      </c>
      <c r="B20" s="9">
        <f>IF(Tasks!$A20="","",Tasks!$C20)</f>
        <v/>
      </c>
      <c r="C20" s="9">
        <f>IF(Tasks!$A20="","",Tasks!$E20)</f>
        <v/>
      </c>
      <c r="D20" s="13">
        <f>IF(Tasks!$A20="","",Tasks!$F20)</f>
        <v/>
      </c>
      <c r="E20" s="14">
        <f>IF($A20="","",IF(E$4="","",IF(AND($B20&lt;=E$4+$G$3-1,$C20&gt;=E$4),"█","")))</f>
        <v/>
      </c>
      <c r="F20" s="14">
        <f>IF($A20="","",IF(F$4="","",IF(AND($B20&lt;=F$4+$G$3-1,$C20&gt;=F$4),"█","")))</f>
        <v/>
      </c>
      <c r="G20" s="14">
        <f>IF($A20="","",IF(G$4="","",IF(AND($B20&lt;=G$4+$G$3-1,$C20&gt;=G$4),"█","")))</f>
        <v/>
      </c>
      <c r="H20" s="14">
        <f>IF($A20="","",IF(H$4="","",IF(AND($B20&lt;=H$4+$G$3-1,$C20&gt;=H$4),"█","")))</f>
        <v/>
      </c>
      <c r="I20" s="14">
        <f>IF($A20="","",IF(I$4="","",IF(AND($B20&lt;=I$4+$G$3-1,$C20&gt;=I$4),"█","")))</f>
        <v/>
      </c>
      <c r="J20" s="14">
        <f>IF($A20="","",IF(J$4="","",IF(AND($B20&lt;=J$4+$G$3-1,$C20&gt;=J$4),"█","")))</f>
        <v/>
      </c>
      <c r="K20" s="14">
        <f>IF($A20="","",IF(K$4="","",IF(AND($B20&lt;=K$4+$G$3-1,$C20&gt;=K$4),"█","")))</f>
        <v/>
      </c>
      <c r="L20" s="14">
        <f>IF($A20="","",IF(L$4="","",IF(AND($B20&lt;=L$4+$G$3-1,$C20&gt;=L$4),"█","")))</f>
        <v/>
      </c>
      <c r="M20" s="14">
        <f>IF($A20="","",IF(M$4="","",IF(AND($B20&lt;=M$4+$G$3-1,$C20&gt;=M$4),"█","")))</f>
        <v/>
      </c>
      <c r="N20" s="14">
        <f>IF($A20="","",IF(N$4="","",IF(AND($B20&lt;=N$4+$G$3-1,$C20&gt;=N$4),"█","")))</f>
        <v/>
      </c>
      <c r="O20" s="14">
        <f>IF($A20="","",IF(O$4="","",IF(AND($B20&lt;=O$4+$G$3-1,$C20&gt;=O$4),"█","")))</f>
        <v/>
      </c>
      <c r="P20" s="14">
        <f>IF($A20="","",IF(P$4="","",IF(AND($B20&lt;=P$4+$G$3-1,$C20&gt;=P$4),"█","")))</f>
        <v/>
      </c>
      <c r="Q20" s="14">
        <f>IF($A20="","",IF(Q$4="","",IF(AND($B20&lt;=Q$4+$G$3-1,$C20&gt;=Q$4),"█","")))</f>
        <v/>
      </c>
      <c r="R20" s="14">
        <f>IF($A20="","",IF(R$4="","",IF(AND($B20&lt;=R$4+$G$3-1,$C20&gt;=R$4),"█","")))</f>
        <v/>
      </c>
      <c r="S20" s="14">
        <f>IF($A20="","",IF(S$4="","",IF(AND($B20&lt;=S$4+$G$3-1,$C20&gt;=S$4),"█","")))</f>
        <v/>
      </c>
      <c r="T20" s="14">
        <f>IF($A20="","",IF(T$4="","",IF(AND($B20&lt;=T$4+$G$3-1,$C20&gt;=T$4),"█","")))</f>
        <v/>
      </c>
      <c r="U20" s="14">
        <f>IF($A20="","",IF(U$4="","",IF(AND($B20&lt;=U$4+$G$3-1,$C20&gt;=U$4),"█","")))</f>
        <v/>
      </c>
      <c r="V20" s="14">
        <f>IF($A20="","",IF(V$4="","",IF(AND($B20&lt;=V$4+$G$3-1,$C20&gt;=V$4),"█","")))</f>
        <v/>
      </c>
      <c r="W20" s="14">
        <f>IF($A20="","",IF(W$4="","",IF(AND($B20&lt;=W$4+$G$3-1,$C20&gt;=W$4),"█","")))</f>
        <v/>
      </c>
      <c r="X20" s="14">
        <f>IF($A20="","",IF(X$4="","",IF(AND($B20&lt;=X$4+$G$3-1,$C20&gt;=X$4),"█","")))</f>
        <v/>
      </c>
      <c r="Y20" s="14">
        <f>IF($A20="","",IF(Y$4="","",IF(AND($B20&lt;=Y$4+$G$3-1,$C20&gt;=Y$4),"█","")))</f>
        <v/>
      </c>
      <c r="Z20" s="14">
        <f>IF($A20="","",IF(Z$4="","",IF(AND($B20&lt;=Z$4+$G$3-1,$C20&gt;=Z$4),"█","")))</f>
        <v/>
      </c>
      <c r="AA20" s="14">
        <f>IF($A20="","",IF(AA$4="","",IF(AND($B20&lt;=AA$4+$G$3-1,$C20&gt;=AA$4),"█","")))</f>
        <v/>
      </c>
      <c r="AB20" s="14">
        <f>IF($A20="","",IF(AB$4="","",IF(AND($B20&lt;=AB$4+$G$3-1,$C20&gt;=AB$4),"█","")))</f>
        <v/>
      </c>
      <c r="AC20" s="14">
        <f>IF($A20="","",IF(AC$4="","",IF(AND($B20&lt;=AC$4+$G$3-1,$C20&gt;=AC$4),"█","")))</f>
        <v/>
      </c>
      <c r="AD20" s="14">
        <f>IF($A20="","",IF(AD$4="","",IF(AND($B20&lt;=AD$4+$G$3-1,$C20&gt;=AD$4),"█","")))</f>
        <v/>
      </c>
      <c r="AE20" s="14">
        <f>IF($A20="","",IF(AE$4="","",IF(AND($B20&lt;=AE$4+$G$3-1,$C20&gt;=AE$4),"█","")))</f>
        <v/>
      </c>
      <c r="AF20" s="14">
        <f>IF($A20="","",IF(AF$4="","",IF(AND($B20&lt;=AF$4+$G$3-1,$C20&gt;=AF$4),"█","")))</f>
        <v/>
      </c>
      <c r="AG20" s="14">
        <f>IF($A20="","",IF(AG$4="","",IF(AND($B20&lt;=AG$4+$G$3-1,$C20&gt;=AG$4),"█","")))</f>
        <v/>
      </c>
      <c r="AH20" s="14">
        <f>IF($A20="","",IF(AH$4="","",IF(AND($B20&lt;=AH$4+$G$3-1,$C20&gt;=AH$4),"█","")))</f>
        <v/>
      </c>
      <c r="AI20" s="14">
        <f>IF($A20="","",IF(AI$4="","",IF(AND($B20&lt;=AI$4+$G$3-1,$C20&gt;=AI$4),"█","")))</f>
        <v/>
      </c>
      <c r="AJ20" s="14">
        <f>IF($A20="","",IF(AJ$4="","",IF(AND($B20&lt;=AJ$4+$G$3-1,$C20&gt;=AJ$4),"█","")))</f>
        <v/>
      </c>
      <c r="AK20" s="14">
        <f>IF($A20="","",IF(AK$4="","",IF(AND($B20&lt;=AK$4+$G$3-1,$C20&gt;=AK$4),"█","")))</f>
        <v/>
      </c>
      <c r="AL20" s="14">
        <f>IF($A20="","",IF(AL$4="","",IF(AND($B20&lt;=AL$4+$G$3-1,$C20&gt;=AL$4),"█","")))</f>
        <v/>
      </c>
      <c r="AM20" s="14">
        <f>IF($A20="","",IF(AM$4="","",IF(AND($B20&lt;=AM$4+$G$3-1,$C20&gt;=AM$4),"█","")))</f>
        <v/>
      </c>
      <c r="AN20" s="14">
        <f>IF($A20="","",IF(AN$4="","",IF(AND($B20&lt;=AN$4+$G$3-1,$C20&gt;=AN$4),"█","")))</f>
        <v/>
      </c>
      <c r="AO20" s="14">
        <f>IF($A20="","",IF(AO$4="","",IF(AND($B20&lt;=AO$4+$G$3-1,$C20&gt;=AO$4),"█","")))</f>
        <v/>
      </c>
      <c r="AP20" s="14">
        <f>IF($A20="","",IF(AP$4="","",IF(AND($B20&lt;=AP$4+$G$3-1,$C20&gt;=AP$4),"█","")))</f>
        <v/>
      </c>
      <c r="AQ20" s="14">
        <f>IF($A20="","",IF(AQ$4="","",IF(AND($B20&lt;=AQ$4+$G$3-1,$C20&gt;=AQ$4),"█","")))</f>
        <v/>
      </c>
      <c r="AR20" s="14">
        <f>IF($A20="","",IF(AR$4="","",IF(AND($B20&lt;=AR$4+$G$3-1,$C20&gt;=AR$4),"█","")))</f>
        <v/>
      </c>
      <c r="AS20" s="14">
        <f>IF($A20="","",IF(AS$4="","",IF(AND($B20&lt;=AS$4+$G$3-1,$C20&gt;=AS$4),"█","")))</f>
        <v/>
      </c>
      <c r="AT20" s="14">
        <f>IF($A20="","",IF(AT$4="","",IF(AND($B20&lt;=AT$4+$G$3-1,$C20&gt;=AT$4),"█","")))</f>
        <v/>
      </c>
      <c r="AU20" s="14">
        <f>IF($A20="","",IF(AU$4="","",IF(AND($B20&lt;=AU$4+$G$3-1,$C20&gt;=AU$4),"█","")))</f>
        <v/>
      </c>
      <c r="AV20" s="14">
        <f>IF($A20="","",IF(AV$4="","",IF(AND($B20&lt;=AV$4+$G$3-1,$C20&gt;=AV$4),"█","")))</f>
        <v/>
      </c>
      <c r="AW20" s="14">
        <f>IF($A20="","",IF(AW$4="","",IF(AND($B20&lt;=AW$4+$G$3-1,$C20&gt;=AW$4),"█","")))</f>
        <v/>
      </c>
      <c r="AX20" s="14">
        <f>IF($A20="","",IF(AX$4="","",IF(AND($B20&lt;=AX$4+$G$3-1,$C20&gt;=AX$4),"█","")))</f>
        <v/>
      </c>
      <c r="AY20" s="14">
        <f>IF($A20="","",IF(AY$4="","",IF(AND($B20&lt;=AY$4+$G$3-1,$C20&gt;=AY$4),"█","")))</f>
        <v/>
      </c>
      <c r="AZ20" s="14">
        <f>IF($A20="","",IF(AZ$4="","",IF(AND($B20&lt;=AZ$4+$G$3-1,$C20&gt;=AZ$4),"█","")))</f>
        <v/>
      </c>
      <c r="BA20" s="14">
        <f>IF($A20="","",IF(BA$4="","",IF(AND($B20&lt;=BA$4+$G$3-1,$C20&gt;=BA$4),"█","")))</f>
        <v/>
      </c>
      <c r="BB20" s="14">
        <f>IF($A20="","",IF(BB$4="","",IF(AND($B20&lt;=BB$4+$G$3-1,$C20&gt;=BB$4),"█","")))</f>
        <v/>
      </c>
      <c r="BC20" s="14">
        <f>IF($A20="","",IF(BC$4="","",IF(AND($B20&lt;=BC$4+$G$3-1,$C20&gt;=BC$4),"█","")))</f>
        <v/>
      </c>
      <c r="BD20" s="14">
        <f>IF($A20="","",IF(BD$4="","",IF(AND($B20&lt;=BD$4+$G$3-1,$C20&gt;=BD$4),"█","")))</f>
        <v/>
      </c>
      <c r="BE20" s="14">
        <f>IF($A20="","",IF(BE$4="","",IF(AND($B20&lt;=BE$4+$G$3-1,$C20&gt;=BE$4),"█","")))</f>
        <v/>
      </c>
    </row>
    <row r="21">
      <c r="A21" s="14">
        <f>IF(Tasks!$A21="","",Tasks!$A21)</f>
        <v/>
      </c>
      <c r="B21" s="9">
        <f>IF(Tasks!$A21="","",Tasks!$C21)</f>
        <v/>
      </c>
      <c r="C21" s="9">
        <f>IF(Tasks!$A21="","",Tasks!$E21)</f>
        <v/>
      </c>
      <c r="D21" s="13">
        <f>IF(Tasks!$A21="","",Tasks!$F21)</f>
        <v/>
      </c>
      <c r="E21" s="14">
        <f>IF($A21="","",IF(E$4="","",IF(AND($B21&lt;=E$4+$G$3-1,$C21&gt;=E$4),"█","")))</f>
        <v/>
      </c>
      <c r="F21" s="14">
        <f>IF($A21="","",IF(F$4="","",IF(AND($B21&lt;=F$4+$G$3-1,$C21&gt;=F$4),"█","")))</f>
        <v/>
      </c>
      <c r="G21" s="14">
        <f>IF($A21="","",IF(G$4="","",IF(AND($B21&lt;=G$4+$G$3-1,$C21&gt;=G$4),"█","")))</f>
        <v/>
      </c>
      <c r="H21" s="14">
        <f>IF($A21="","",IF(H$4="","",IF(AND($B21&lt;=H$4+$G$3-1,$C21&gt;=H$4),"█","")))</f>
        <v/>
      </c>
      <c r="I21" s="14">
        <f>IF($A21="","",IF(I$4="","",IF(AND($B21&lt;=I$4+$G$3-1,$C21&gt;=I$4),"█","")))</f>
        <v/>
      </c>
      <c r="J21" s="14">
        <f>IF($A21="","",IF(J$4="","",IF(AND($B21&lt;=J$4+$G$3-1,$C21&gt;=J$4),"█","")))</f>
        <v/>
      </c>
      <c r="K21" s="14">
        <f>IF($A21="","",IF(K$4="","",IF(AND($B21&lt;=K$4+$G$3-1,$C21&gt;=K$4),"█","")))</f>
        <v/>
      </c>
      <c r="L21" s="14">
        <f>IF($A21="","",IF(L$4="","",IF(AND($B21&lt;=L$4+$G$3-1,$C21&gt;=L$4),"█","")))</f>
        <v/>
      </c>
      <c r="M21" s="14">
        <f>IF($A21="","",IF(M$4="","",IF(AND($B21&lt;=M$4+$G$3-1,$C21&gt;=M$4),"█","")))</f>
        <v/>
      </c>
      <c r="N21" s="14">
        <f>IF($A21="","",IF(N$4="","",IF(AND($B21&lt;=N$4+$G$3-1,$C21&gt;=N$4),"█","")))</f>
        <v/>
      </c>
      <c r="O21" s="14">
        <f>IF($A21="","",IF(O$4="","",IF(AND($B21&lt;=O$4+$G$3-1,$C21&gt;=O$4),"█","")))</f>
        <v/>
      </c>
      <c r="P21" s="14">
        <f>IF($A21="","",IF(P$4="","",IF(AND($B21&lt;=P$4+$G$3-1,$C21&gt;=P$4),"█","")))</f>
        <v/>
      </c>
      <c r="Q21" s="14">
        <f>IF($A21="","",IF(Q$4="","",IF(AND($B21&lt;=Q$4+$G$3-1,$C21&gt;=Q$4),"█","")))</f>
        <v/>
      </c>
      <c r="R21" s="14">
        <f>IF($A21="","",IF(R$4="","",IF(AND($B21&lt;=R$4+$G$3-1,$C21&gt;=R$4),"█","")))</f>
        <v/>
      </c>
      <c r="S21" s="14">
        <f>IF($A21="","",IF(S$4="","",IF(AND($B21&lt;=S$4+$G$3-1,$C21&gt;=S$4),"█","")))</f>
        <v/>
      </c>
      <c r="T21" s="14">
        <f>IF($A21="","",IF(T$4="","",IF(AND($B21&lt;=T$4+$G$3-1,$C21&gt;=T$4),"█","")))</f>
        <v/>
      </c>
      <c r="U21" s="14">
        <f>IF($A21="","",IF(U$4="","",IF(AND($B21&lt;=U$4+$G$3-1,$C21&gt;=U$4),"█","")))</f>
        <v/>
      </c>
      <c r="V21" s="14">
        <f>IF($A21="","",IF(V$4="","",IF(AND($B21&lt;=V$4+$G$3-1,$C21&gt;=V$4),"█","")))</f>
        <v/>
      </c>
      <c r="W21" s="14">
        <f>IF($A21="","",IF(W$4="","",IF(AND($B21&lt;=W$4+$G$3-1,$C21&gt;=W$4),"█","")))</f>
        <v/>
      </c>
      <c r="X21" s="14">
        <f>IF($A21="","",IF(X$4="","",IF(AND($B21&lt;=X$4+$G$3-1,$C21&gt;=X$4),"█","")))</f>
        <v/>
      </c>
      <c r="Y21" s="14">
        <f>IF($A21="","",IF(Y$4="","",IF(AND($B21&lt;=Y$4+$G$3-1,$C21&gt;=Y$4),"█","")))</f>
        <v/>
      </c>
      <c r="Z21" s="14">
        <f>IF($A21="","",IF(Z$4="","",IF(AND($B21&lt;=Z$4+$G$3-1,$C21&gt;=Z$4),"█","")))</f>
        <v/>
      </c>
      <c r="AA21" s="14">
        <f>IF($A21="","",IF(AA$4="","",IF(AND($B21&lt;=AA$4+$G$3-1,$C21&gt;=AA$4),"█","")))</f>
        <v/>
      </c>
      <c r="AB21" s="14">
        <f>IF($A21="","",IF(AB$4="","",IF(AND($B21&lt;=AB$4+$G$3-1,$C21&gt;=AB$4),"█","")))</f>
        <v/>
      </c>
      <c r="AC21" s="14">
        <f>IF($A21="","",IF(AC$4="","",IF(AND($B21&lt;=AC$4+$G$3-1,$C21&gt;=AC$4),"█","")))</f>
        <v/>
      </c>
      <c r="AD21" s="14">
        <f>IF($A21="","",IF(AD$4="","",IF(AND($B21&lt;=AD$4+$G$3-1,$C21&gt;=AD$4),"█","")))</f>
        <v/>
      </c>
      <c r="AE21" s="14">
        <f>IF($A21="","",IF(AE$4="","",IF(AND($B21&lt;=AE$4+$G$3-1,$C21&gt;=AE$4),"█","")))</f>
        <v/>
      </c>
      <c r="AF21" s="14">
        <f>IF($A21="","",IF(AF$4="","",IF(AND($B21&lt;=AF$4+$G$3-1,$C21&gt;=AF$4),"█","")))</f>
        <v/>
      </c>
      <c r="AG21" s="14">
        <f>IF($A21="","",IF(AG$4="","",IF(AND($B21&lt;=AG$4+$G$3-1,$C21&gt;=AG$4),"█","")))</f>
        <v/>
      </c>
      <c r="AH21" s="14">
        <f>IF($A21="","",IF(AH$4="","",IF(AND($B21&lt;=AH$4+$G$3-1,$C21&gt;=AH$4),"█","")))</f>
        <v/>
      </c>
      <c r="AI21" s="14">
        <f>IF($A21="","",IF(AI$4="","",IF(AND($B21&lt;=AI$4+$G$3-1,$C21&gt;=AI$4),"█","")))</f>
        <v/>
      </c>
      <c r="AJ21" s="14">
        <f>IF($A21="","",IF(AJ$4="","",IF(AND($B21&lt;=AJ$4+$G$3-1,$C21&gt;=AJ$4),"█","")))</f>
        <v/>
      </c>
      <c r="AK21" s="14">
        <f>IF($A21="","",IF(AK$4="","",IF(AND($B21&lt;=AK$4+$G$3-1,$C21&gt;=AK$4),"█","")))</f>
        <v/>
      </c>
      <c r="AL21" s="14">
        <f>IF($A21="","",IF(AL$4="","",IF(AND($B21&lt;=AL$4+$G$3-1,$C21&gt;=AL$4),"█","")))</f>
        <v/>
      </c>
      <c r="AM21" s="14">
        <f>IF($A21="","",IF(AM$4="","",IF(AND($B21&lt;=AM$4+$G$3-1,$C21&gt;=AM$4),"█","")))</f>
        <v/>
      </c>
      <c r="AN21" s="14">
        <f>IF($A21="","",IF(AN$4="","",IF(AND($B21&lt;=AN$4+$G$3-1,$C21&gt;=AN$4),"█","")))</f>
        <v/>
      </c>
      <c r="AO21" s="14">
        <f>IF($A21="","",IF(AO$4="","",IF(AND($B21&lt;=AO$4+$G$3-1,$C21&gt;=AO$4),"█","")))</f>
        <v/>
      </c>
      <c r="AP21" s="14">
        <f>IF($A21="","",IF(AP$4="","",IF(AND($B21&lt;=AP$4+$G$3-1,$C21&gt;=AP$4),"█","")))</f>
        <v/>
      </c>
      <c r="AQ21" s="14">
        <f>IF($A21="","",IF(AQ$4="","",IF(AND($B21&lt;=AQ$4+$G$3-1,$C21&gt;=AQ$4),"█","")))</f>
        <v/>
      </c>
      <c r="AR21" s="14">
        <f>IF($A21="","",IF(AR$4="","",IF(AND($B21&lt;=AR$4+$G$3-1,$C21&gt;=AR$4),"█","")))</f>
        <v/>
      </c>
      <c r="AS21" s="14">
        <f>IF($A21="","",IF(AS$4="","",IF(AND($B21&lt;=AS$4+$G$3-1,$C21&gt;=AS$4),"█","")))</f>
        <v/>
      </c>
      <c r="AT21" s="14">
        <f>IF($A21="","",IF(AT$4="","",IF(AND($B21&lt;=AT$4+$G$3-1,$C21&gt;=AT$4),"█","")))</f>
        <v/>
      </c>
      <c r="AU21" s="14">
        <f>IF($A21="","",IF(AU$4="","",IF(AND($B21&lt;=AU$4+$G$3-1,$C21&gt;=AU$4),"█","")))</f>
        <v/>
      </c>
      <c r="AV21" s="14">
        <f>IF($A21="","",IF(AV$4="","",IF(AND($B21&lt;=AV$4+$G$3-1,$C21&gt;=AV$4),"█","")))</f>
        <v/>
      </c>
      <c r="AW21" s="14">
        <f>IF($A21="","",IF(AW$4="","",IF(AND($B21&lt;=AW$4+$G$3-1,$C21&gt;=AW$4),"█","")))</f>
        <v/>
      </c>
      <c r="AX21" s="14">
        <f>IF($A21="","",IF(AX$4="","",IF(AND($B21&lt;=AX$4+$G$3-1,$C21&gt;=AX$4),"█","")))</f>
        <v/>
      </c>
      <c r="AY21" s="14">
        <f>IF($A21="","",IF(AY$4="","",IF(AND($B21&lt;=AY$4+$G$3-1,$C21&gt;=AY$4),"█","")))</f>
        <v/>
      </c>
      <c r="AZ21" s="14">
        <f>IF($A21="","",IF(AZ$4="","",IF(AND($B21&lt;=AZ$4+$G$3-1,$C21&gt;=AZ$4),"█","")))</f>
        <v/>
      </c>
      <c r="BA21" s="14">
        <f>IF($A21="","",IF(BA$4="","",IF(AND($B21&lt;=BA$4+$G$3-1,$C21&gt;=BA$4),"█","")))</f>
        <v/>
      </c>
      <c r="BB21" s="14">
        <f>IF($A21="","",IF(BB$4="","",IF(AND($B21&lt;=BB$4+$G$3-1,$C21&gt;=BB$4),"█","")))</f>
        <v/>
      </c>
      <c r="BC21" s="14">
        <f>IF($A21="","",IF(BC$4="","",IF(AND($B21&lt;=BC$4+$G$3-1,$C21&gt;=BC$4),"█","")))</f>
        <v/>
      </c>
      <c r="BD21" s="14">
        <f>IF($A21="","",IF(BD$4="","",IF(AND($B21&lt;=BD$4+$G$3-1,$C21&gt;=BD$4),"█","")))</f>
        <v/>
      </c>
      <c r="BE21" s="14">
        <f>IF($A21="","",IF(BE$4="","",IF(AND($B21&lt;=BE$4+$G$3-1,$C21&gt;=BE$4),"█","")))</f>
        <v/>
      </c>
    </row>
    <row r="22">
      <c r="A22" s="14">
        <f>IF(Tasks!$A22="","",Tasks!$A22)</f>
        <v/>
      </c>
      <c r="B22" s="9">
        <f>IF(Tasks!$A22="","",Tasks!$C22)</f>
        <v/>
      </c>
      <c r="C22" s="9">
        <f>IF(Tasks!$A22="","",Tasks!$E22)</f>
        <v/>
      </c>
      <c r="D22" s="13">
        <f>IF(Tasks!$A22="","",Tasks!$F22)</f>
        <v/>
      </c>
      <c r="E22" s="14">
        <f>IF($A22="","",IF(E$4="","",IF(AND($B22&lt;=E$4+$G$3-1,$C22&gt;=E$4),"█","")))</f>
        <v/>
      </c>
      <c r="F22" s="14">
        <f>IF($A22="","",IF(F$4="","",IF(AND($B22&lt;=F$4+$G$3-1,$C22&gt;=F$4),"█","")))</f>
        <v/>
      </c>
      <c r="G22" s="14">
        <f>IF($A22="","",IF(G$4="","",IF(AND($B22&lt;=G$4+$G$3-1,$C22&gt;=G$4),"█","")))</f>
        <v/>
      </c>
      <c r="H22" s="14">
        <f>IF($A22="","",IF(H$4="","",IF(AND($B22&lt;=H$4+$G$3-1,$C22&gt;=H$4),"█","")))</f>
        <v/>
      </c>
      <c r="I22" s="14">
        <f>IF($A22="","",IF(I$4="","",IF(AND($B22&lt;=I$4+$G$3-1,$C22&gt;=I$4),"█","")))</f>
        <v/>
      </c>
      <c r="J22" s="14">
        <f>IF($A22="","",IF(J$4="","",IF(AND($B22&lt;=J$4+$G$3-1,$C22&gt;=J$4),"█","")))</f>
        <v/>
      </c>
      <c r="K22" s="14">
        <f>IF($A22="","",IF(K$4="","",IF(AND($B22&lt;=K$4+$G$3-1,$C22&gt;=K$4),"█","")))</f>
        <v/>
      </c>
      <c r="L22" s="14">
        <f>IF($A22="","",IF(L$4="","",IF(AND($B22&lt;=L$4+$G$3-1,$C22&gt;=L$4),"█","")))</f>
        <v/>
      </c>
      <c r="M22" s="14">
        <f>IF($A22="","",IF(M$4="","",IF(AND($B22&lt;=M$4+$G$3-1,$C22&gt;=M$4),"█","")))</f>
        <v/>
      </c>
      <c r="N22" s="14">
        <f>IF($A22="","",IF(N$4="","",IF(AND($B22&lt;=N$4+$G$3-1,$C22&gt;=N$4),"█","")))</f>
        <v/>
      </c>
      <c r="O22" s="14">
        <f>IF($A22="","",IF(O$4="","",IF(AND($B22&lt;=O$4+$G$3-1,$C22&gt;=O$4),"█","")))</f>
        <v/>
      </c>
      <c r="P22" s="14">
        <f>IF($A22="","",IF(P$4="","",IF(AND($B22&lt;=P$4+$G$3-1,$C22&gt;=P$4),"█","")))</f>
        <v/>
      </c>
      <c r="Q22" s="14">
        <f>IF($A22="","",IF(Q$4="","",IF(AND($B22&lt;=Q$4+$G$3-1,$C22&gt;=Q$4),"█","")))</f>
        <v/>
      </c>
      <c r="R22" s="14">
        <f>IF($A22="","",IF(R$4="","",IF(AND($B22&lt;=R$4+$G$3-1,$C22&gt;=R$4),"█","")))</f>
        <v/>
      </c>
      <c r="S22" s="14">
        <f>IF($A22="","",IF(S$4="","",IF(AND($B22&lt;=S$4+$G$3-1,$C22&gt;=S$4),"█","")))</f>
        <v/>
      </c>
      <c r="T22" s="14">
        <f>IF($A22="","",IF(T$4="","",IF(AND($B22&lt;=T$4+$G$3-1,$C22&gt;=T$4),"█","")))</f>
        <v/>
      </c>
      <c r="U22" s="14">
        <f>IF($A22="","",IF(U$4="","",IF(AND($B22&lt;=U$4+$G$3-1,$C22&gt;=U$4),"█","")))</f>
        <v/>
      </c>
      <c r="V22" s="14">
        <f>IF($A22="","",IF(V$4="","",IF(AND($B22&lt;=V$4+$G$3-1,$C22&gt;=V$4),"█","")))</f>
        <v/>
      </c>
      <c r="W22" s="14">
        <f>IF($A22="","",IF(W$4="","",IF(AND($B22&lt;=W$4+$G$3-1,$C22&gt;=W$4),"█","")))</f>
        <v/>
      </c>
      <c r="X22" s="14">
        <f>IF($A22="","",IF(X$4="","",IF(AND($B22&lt;=X$4+$G$3-1,$C22&gt;=X$4),"█","")))</f>
        <v/>
      </c>
      <c r="Y22" s="14">
        <f>IF($A22="","",IF(Y$4="","",IF(AND($B22&lt;=Y$4+$G$3-1,$C22&gt;=Y$4),"█","")))</f>
        <v/>
      </c>
      <c r="Z22" s="14">
        <f>IF($A22="","",IF(Z$4="","",IF(AND($B22&lt;=Z$4+$G$3-1,$C22&gt;=Z$4),"█","")))</f>
        <v/>
      </c>
      <c r="AA22" s="14">
        <f>IF($A22="","",IF(AA$4="","",IF(AND($B22&lt;=AA$4+$G$3-1,$C22&gt;=AA$4),"█","")))</f>
        <v/>
      </c>
      <c r="AB22" s="14">
        <f>IF($A22="","",IF(AB$4="","",IF(AND($B22&lt;=AB$4+$G$3-1,$C22&gt;=AB$4),"█","")))</f>
        <v/>
      </c>
      <c r="AC22" s="14">
        <f>IF($A22="","",IF(AC$4="","",IF(AND($B22&lt;=AC$4+$G$3-1,$C22&gt;=AC$4),"█","")))</f>
        <v/>
      </c>
      <c r="AD22" s="14">
        <f>IF($A22="","",IF(AD$4="","",IF(AND($B22&lt;=AD$4+$G$3-1,$C22&gt;=AD$4),"█","")))</f>
        <v/>
      </c>
      <c r="AE22" s="14">
        <f>IF($A22="","",IF(AE$4="","",IF(AND($B22&lt;=AE$4+$G$3-1,$C22&gt;=AE$4),"█","")))</f>
        <v/>
      </c>
      <c r="AF22" s="14">
        <f>IF($A22="","",IF(AF$4="","",IF(AND($B22&lt;=AF$4+$G$3-1,$C22&gt;=AF$4),"█","")))</f>
        <v/>
      </c>
      <c r="AG22" s="14">
        <f>IF($A22="","",IF(AG$4="","",IF(AND($B22&lt;=AG$4+$G$3-1,$C22&gt;=AG$4),"█","")))</f>
        <v/>
      </c>
      <c r="AH22" s="14">
        <f>IF($A22="","",IF(AH$4="","",IF(AND($B22&lt;=AH$4+$G$3-1,$C22&gt;=AH$4),"█","")))</f>
        <v/>
      </c>
      <c r="AI22" s="14">
        <f>IF($A22="","",IF(AI$4="","",IF(AND($B22&lt;=AI$4+$G$3-1,$C22&gt;=AI$4),"█","")))</f>
        <v/>
      </c>
      <c r="AJ22" s="14">
        <f>IF($A22="","",IF(AJ$4="","",IF(AND($B22&lt;=AJ$4+$G$3-1,$C22&gt;=AJ$4),"█","")))</f>
        <v/>
      </c>
      <c r="AK22" s="14">
        <f>IF($A22="","",IF(AK$4="","",IF(AND($B22&lt;=AK$4+$G$3-1,$C22&gt;=AK$4),"█","")))</f>
        <v/>
      </c>
      <c r="AL22" s="14">
        <f>IF($A22="","",IF(AL$4="","",IF(AND($B22&lt;=AL$4+$G$3-1,$C22&gt;=AL$4),"█","")))</f>
        <v/>
      </c>
      <c r="AM22" s="14">
        <f>IF($A22="","",IF(AM$4="","",IF(AND($B22&lt;=AM$4+$G$3-1,$C22&gt;=AM$4),"█","")))</f>
        <v/>
      </c>
      <c r="AN22" s="14">
        <f>IF($A22="","",IF(AN$4="","",IF(AND($B22&lt;=AN$4+$G$3-1,$C22&gt;=AN$4),"█","")))</f>
        <v/>
      </c>
      <c r="AO22" s="14">
        <f>IF($A22="","",IF(AO$4="","",IF(AND($B22&lt;=AO$4+$G$3-1,$C22&gt;=AO$4),"█","")))</f>
        <v/>
      </c>
      <c r="AP22" s="14">
        <f>IF($A22="","",IF(AP$4="","",IF(AND($B22&lt;=AP$4+$G$3-1,$C22&gt;=AP$4),"█","")))</f>
        <v/>
      </c>
      <c r="AQ22" s="14">
        <f>IF($A22="","",IF(AQ$4="","",IF(AND($B22&lt;=AQ$4+$G$3-1,$C22&gt;=AQ$4),"█","")))</f>
        <v/>
      </c>
      <c r="AR22" s="14">
        <f>IF($A22="","",IF(AR$4="","",IF(AND($B22&lt;=AR$4+$G$3-1,$C22&gt;=AR$4),"█","")))</f>
        <v/>
      </c>
      <c r="AS22" s="14">
        <f>IF($A22="","",IF(AS$4="","",IF(AND($B22&lt;=AS$4+$G$3-1,$C22&gt;=AS$4),"█","")))</f>
        <v/>
      </c>
      <c r="AT22" s="14">
        <f>IF($A22="","",IF(AT$4="","",IF(AND($B22&lt;=AT$4+$G$3-1,$C22&gt;=AT$4),"█","")))</f>
        <v/>
      </c>
      <c r="AU22" s="14">
        <f>IF($A22="","",IF(AU$4="","",IF(AND($B22&lt;=AU$4+$G$3-1,$C22&gt;=AU$4),"█","")))</f>
        <v/>
      </c>
      <c r="AV22" s="14">
        <f>IF($A22="","",IF(AV$4="","",IF(AND($B22&lt;=AV$4+$G$3-1,$C22&gt;=AV$4),"█","")))</f>
        <v/>
      </c>
      <c r="AW22" s="14">
        <f>IF($A22="","",IF(AW$4="","",IF(AND($B22&lt;=AW$4+$G$3-1,$C22&gt;=AW$4),"█","")))</f>
        <v/>
      </c>
      <c r="AX22" s="14">
        <f>IF($A22="","",IF(AX$4="","",IF(AND($B22&lt;=AX$4+$G$3-1,$C22&gt;=AX$4),"█","")))</f>
        <v/>
      </c>
      <c r="AY22" s="14">
        <f>IF($A22="","",IF(AY$4="","",IF(AND($B22&lt;=AY$4+$G$3-1,$C22&gt;=AY$4),"█","")))</f>
        <v/>
      </c>
      <c r="AZ22" s="14">
        <f>IF($A22="","",IF(AZ$4="","",IF(AND($B22&lt;=AZ$4+$G$3-1,$C22&gt;=AZ$4),"█","")))</f>
        <v/>
      </c>
      <c r="BA22" s="14">
        <f>IF($A22="","",IF(BA$4="","",IF(AND($B22&lt;=BA$4+$G$3-1,$C22&gt;=BA$4),"█","")))</f>
        <v/>
      </c>
      <c r="BB22" s="14">
        <f>IF($A22="","",IF(BB$4="","",IF(AND($B22&lt;=BB$4+$G$3-1,$C22&gt;=BB$4),"█","")))</f>
        <v/>
      </c>
      <c r="BC22" s="14">
        <f>IF($A22="","",IF(BC$4="","",IF(AND($B22&lt;=BC$4+$G$3-1,$C22&gt;=BC$4),"█","")))</f>
        <v/>
      </c>
      <c r="BD22" s="14">
        <f>IF($A22="","",IF(BD$4="","",IF(AND($B22&lt;=BD$4+$G$3-1,$C22&gt;=BD$4),"█","")))</f>
        <v/>
      </c>
      <c r="BE22" s="14">
        <f>IF($A22="","",IF(BE$4="","",IF(AND($B22&lt;=BE$4+$G$3-1,$C22&gt;=BE$4),"█","")))</f>
        <v/>
      </c>
    </row>
    <row r="23">
      <c r="A23" s="14">
        <f>IF(Tasks!$A23="","",Tasks!$A23)</f>
        <v/>
      </c>
      <c r="B23" s="9">
        <f>IF(Tasks!$A23="","",Tasks!$C23)</f>
        <v/>
      </c>
      <c r="C23" s="9">
        <f>IF(Tasks!$A23="","",Tasks!$E23)</f>
        <v/>
      </c>
      <c r="D23" s="13">
        <f>IF(Tasks!$A23="","",Tasks!$F23)</f>
        <v/>
      </c>
      <c r="E23" s="14">
        <f>IF($A23="","",IF(E$4="","",IF(AND($B23&lt;=E$4+$G$3-1,$C23&gt;=E$4),"█","")))</f>
        <v/>
      </c>
      <c r="F23" s="14">
        <f>IF($A23="","",IF(F$4="","",IF(AND($B23&lt;=F$4+$G$3-1,$C23&gt;=F$4),"█","")))</f>
        <v/>
      </c>
      <c r="G23" s="14">
        <f>IF($A23="","",IF(G$4="","",IF(AND($B23&lt;=G$4+$G$3-1,$C23&gt;=G$4),"█","")))</f>
        <v/>
      </c>
      <c r="H23" s="14">
        <f>IF($A23="","",IF(H$4="","",IF(AND($B23&lt;=H$4+$G$3-1,$C23&gt;=H$4),"█","")))</f>
        <v/>
      </c>
      <c r="I23" s="14">
        <f>IF($A23="","",IF(I$4="","",IF(AND($B23&lt;=I$4+$G$3-1,$C23&gt;=I$4),"█","")))</f>
        <v/>
      </c>
      <c r="J23" s="14">
        <f>IF($A23="","",IF(J$4="","",IF(AND($B23&lt;=J$4+$G$3-1,$C23&gt;=J$4),"█","")))</f>
        <v/>
      </c>
      <c r="K23" s="14">
        <f>IF($A23="","",IF(K$4="","",IF(AND($B23&lt;=K$4+$G$3-1,$C23&gt;=K$4),"█","")))</f>
        <v/>
      </c>
      <c r="L23" s="14">
        <f>IF($A23="","",IF(L$4="","",IF(AND($B23&lt;=L$4+$G$3-1,$C23&gt;=L$4),"█","")))</f>
        <v/>
      </c>
      <c r="M23" s="14">
        <f>IF($A23="","",IF(M$4="","",IF(AND($B23&lt;=M$4+$G$3-1,$C23&gt;=M$4),"█","")))</f>
        <v/>
      </c>
      <c r="N23" s="14">
        <f>IF($A23="","",IF(N$4="","",IF(AND($B23&lt;=N$4+$G$3-1,$C23&gt;=N$4),"█","")))</f>
        <v/>
      </c>
      <c r="O23" s="14">
        <f>IF($A23="","",IF(O$4="","",IF(AND($B23&lt;=O$4+$G$3-1,$C23&gt;=O$4),"█","")))</f>
        <v/>
      </c>
      <c r="P23" s="14">
        <f>IF($A23="","",IF(P$4="","",IF(AND($B23&lt;=P$4+$G$3-1,$C23&gt;=P$4),"█","")))</f>
        <v/>
      </c>
      <c r="Q23" s="14">
        <f>IF($A23="","",IF(Q$4="","",IF(AND($B23&lt;=Q$4+$G$3-1,$C23&gt;=Q$4),"█","")))</f>
        <v/>
      </c>
      <c r="R23" s="14">
        <f>IF($A23="","",IF(R$4="","",IF(AND($B23&lt;=R$4+$G$3-1,$C23&gt;=R$4),"█","")))</f>
        <v/>
      </c>
      <c r="S23" s="14">
        <f>IF($A23="","",IF(S$4="","",IF(AND($B23&lt;=S$4+$G$3-1,$C23&gt;=S$4),"█","")))</f>
        <v/>
      </c>
      <c r="T23" s="14">
        <f>IF($A23="","",IF(T$4="","",IF(AND($B23&lt;=T$4+$G$3-1,$C23&gt;=T$4),"█","")))</f>
        <v/>
      </c>
      <c r="U23" s="14">
        <f>IF($A23="","",IF(U$4="","",IF(AND($B23&lt;=U$4+$G$3-1,$C23&gt;=U$4),"█","")))</f>
        <v/>
      </c>
      <c r="V23" s="14">
        <f>IF($A23="","",IF(V$4="","",IF(AND($B23&lt;=V$4+$G$3-1,$C23&gt;=V$4),"█","")))</f>
        <v/>
      </c>
      <c r="W23" s="14">
        <f>IF($A23="","",IF(W$4="","",IF(AND($B23&lt;=W$4+$G$3-1,$C23&gt;=W$4),"█","")))</f>
        <v/>
      </c>
      <c r="X23" s="14">
        <f>IF($A23="","",IF(X$4="","",IF(AND($B23&lt;=X$4+$G$3-1,$C23&gt;=X$4),"█","")))</f>
        <v/>
      </c>
      <c r="Y23" s="14">
        <f>IF($A23="","",IF(Y$4="","",IF(AND($B23&lt;=Y$4+$G$3-1,$C23&gt;=Y$4),"█","")))</f>
        <v/>
      </c>
      <c r="Z23" s="14">
        <f>IF($A23="","",IF(Z$4="","",IF(AND($B23&lt;=Z$4+$G$3-1,$C23&gt;=Z$4),"█","")))</f>
        <v/>
      </c>
      <c r="AA23" s="14">
        <f>IF($A23="","",IF(AA$4="","",IF(AND($B23&lt;=AA$4+$G$3-1,$C23&gt;=AA$4),"█","")))</f>
        <v/>
      </c>
      <c r="AB23" s="14">
        <f>IF($A23="","",IF(AB$4="","",IF(AND($B23&lt;=AB$4+$G$3-1,$C23&gt;=AB$4),"█","")))</f>
        <v/>
      </c>
      <c r="AC23" s="14">
        <f>IF($A23="","",IF(AC$4="","",IF(AND($B23&lt;=AC$4+$G$3-1,$C23&gt;=AC$4),"█","")))</f>
        <v/>
      </c>
      <c r="AD23" s="14">
        <f>IF($A23="","",IF(AD$4="","",IF(AND($B23&lt;=AD$4+$G$3-1,$C23&gt;=AD$4),"█","")))</f>
        <v/>
      </c>
      <c r="AE23" s="14">
        <f>IF($A23="","",IF(AE$4="","",IF(AND($B23&lt;=AE$4+$G$3-1,$C23&gt;=AE$4),"█","")))</f>
        <v/>
      </c>
      <c r="AF23" s="14">
        <f>IF($A23="","",IF(AF$4="","",IF(AND($B23&lt;=AF$4+$G$3-1,$C23&gt;=AF$4),"█","")))</f>
        <v/>
      </c>
      <c r="AG23" s="14">
        <f>IF($A23="","",IF(AG$4="","",IF(AND($B23&lt;=AG$4+$G$3-1,$C23&gt;=AG$4),"█","")))</f>
        <v/>
      </c>
      <c r="AH23" s="14">
        <f>IF($A23="","",IF(AH$4="","",IF(AND($B23&lt;=AH$4+$G$3-1,$C23&gt;=AH$4),"█","")))</f>
        <v/>
      </c>
      <c r="AI23" s="14">
        <f>IF($A23="","",IF(AI$4="","",IF(AND($B23&lt;=AI$4+$G$3-1,$C23&gt;=AI$4),"█","")))</f>
        <v/>
      </c>
      <c r="AJ23" s="14">
        <f>IF($A23="","",IF(AJ$4="","",IF(AND($B23&lt;=AJ$4+$G$3-1,$C23&gt;=AJ$4),"█","")))</f>
        <v/>
      </c>
      <c r="AK23" s="14">
        <f>IF($A23="","",IF(AK$4="","",IF(AND($B23&lt;=AK$4+$G$3-1,$C23&gt;=AK$4),"█","")))</f>
        <v/>
      </c>
      <c r="AL23" s="14">
        <f>IF($A23="","",IF(AL$4="","",IF(AND($B23&lt;=AL$4+$G$3-1,$C23&gt;=AL$4),"█","")))</f>
        <v/>
      </c>
      <c r="AM23" s="14">
        <f>IF($A23="","",IF(AM$4="","",IF(AND($B23&lt;=AM$4+$G$3-1,$C23&gt;=AM$4),"█","")))</f>
        <v/>
      </c>
      <c r="AN23" s="14">
        <f>IF($A23="","",IF(AN$4="","",IF(AND($B23&lt;=AN$4+$G$3-1,$C23&gt;=AN$4),"█","")))</f>
        <v/>
      </c>
      <c r="AO23" s="14">
        <f>IF($A23="","",IF(AO$4="","",IF(AND($B23&lt;=AO$4+$G$3-1,$C23&gt;=AO$4),"█","")))</f>
        <v/>
      </c>
      <c r="AP23" s="14">
        <f>IF($A23="","",IF(AP$4="","",IF(AND($B23&lt;=AP$4+$G$3-1,$C23&gt;=AP$4),"█","")))</f>
        <v/>
      </c>
      <c r="AQ23" s="14">
        <f>IF($A23="","",IF(AQ$4="","",IF(AND($B23&lt;=AQ$4+$G$3-1,$C23&gt;=AQ$4),"█","")))</f>
        <v/>
      </c>
      <c r="AR23" s="14">
        <f>IF($A23="","",IF(AR$4="","",IF(AND($B23&lt;=AR$4+$G$3-1,$C23&gt;=AR$4),"█","")))</f>
        <v/>
      </c>
      <c r="AS23" s="14">
        <f>IF($A23="","",IF(AS$4="","",IF(AND($B23&lt;=AS$4+$G$3-1,$C23&gt;=AS$4),"█","")))</f>
        <v/>
      </c>
      <c r="AT23" s="14">
        <f>IF($A23="","",IF(AT$4="","",IF(AND($B23&lt;=AT$4+$G$3-1,$C23&gt;=AT$4),"█","")))</f>
        <v/>
      </c>
      <c r="AU23" s="14">
        <f>IF($A23="","",IF(AU$4="","",IF(AND($B23&lt;=AU$4+$G$3-1,$C23&gt;=AU$4),"█","")))</f>
        <v/>
      </c>
      <c r="AV23" s="14">
        <f>IF($A23="","",IF(AV$4="","",IF(AND($B23&lt;=AV$4+$G$3-1,$C23&gt;=AV$4),"█","")))</f>
        <v/>
      </c>
      <c r="AW23" s="14">
        <f>IF($A23="","",IF(AW$4="","",IF(AND($B23&lt;=AW$4+$G$3-1,$C23&gt;=AW$4),"█","")))</f>
        <v/>
      </c>
      <c r="AX23" s="14">
        <f>IF($A23="","",IF(AX$4="","",IF(AND($B23&lt;=AX$4+$G$3-1,$C23&gt;=AX$4),"█","")))</f>
        <v/>
      </c>
      <c r="AY23" s="14">
        <f>IF($A23="","",IF(AY$4="","",IF(AND($B23&lt;=AY$4+$G$3-1,$C23&gt;=AY$4),"█","")))</f>
        <v/>
      </c>
      <c r="AZ23" s="14">
        <f>IF($A23="","",IF(AZ$4="","",IF(AND($B23&lt;=AZ$4+$G$3-1,$C23&gt;=AZ$4),"█","")))</f>
        <v/>
      </c>
      <c r="BA23" s="14">
        <f>IF($A23="","",IF(BA$4="","",IF(AND($B23&lt;=BA$4+$G$3-1,$C23&gt;=BA$4),"█","")))</f>
        <v/>
      </c>
      <c r="BB23" s="14">
        <f>IF($A23="","",IF(BB$4="","",IF(AND($B23&lt;=BB$4+$G$3-1,$C23&gt;=BB$4),"█","")))</f>
        <v/>
      </c>
      <c r="BC23" s="14">
        <f>IF($A23="","",IF(BC$4="","",IF(AND($B23&lt;=BC$4+$G$3-1,$C23&gt;=BC$4),"█","")))</f>
        <v/>
      </c>
      <c r="BD23" s="14">
        <f>IF($A23="","",IF(BD$4="","",IF(AND($B23&lt;=BD$4+$G$3-1,$C23&gt;=BD$4),"█","")))</f>
        <v/>
      </c>
      <c r="BE23" s="14">
        <f>IF($A23="","",IF(BE$4="","",IF(AND($B23&lt;=BE$4+$G$3-1,$C23&gt;=BE$4),"█","")))</f>
        <v/>
      </c>
    </row>
    <row r="24">
      <c r="A24" s="14">
        <f>IF(Tasks!$A24="","",Tasks!$A24)</f>
        <v/>
      </c>
      <c r="B24" s="9">
        <f>IF(Tasks!$A24="","",Tasks!$C24)</f>
        <v/>
      </c>
      <c r="C24" s="9">
        <f>IF(Tasks!$A24="","",Tasks!$E24)</f>
        <v/>
      </c>
      <c r="D24" s="13">
        <f>IF(Tasks!$A24="","",Tasks!$F24)</f>
        <v/>
      </c>
      <c r="E24" s="14">
        <f>IF($A24="","",IF(E$4="","",IF(AND($B24&lt;=E$4+$G$3-1,$C24&gt;=E$4),"█","")))</f>
        <v/>
      </c>
      <c r="F24" s="14">
        <f>IF($A24="","",IF(F$4="","",IF(AND($B24&lt;=F$4+$G$3-1,$C24&gt;=F$4),"█","")))</f>
        <v/>
      </c>
      <c r="G24" s="14">
        <f>IF($A24="","",IF(G$4="","",IF(AND($B24&lt;=G$4+$G$3-1,$C24&gt;=G$4),"█","")))</f>
        <v/>
      </c>
      <c r="H24" s="14">
        <f>IF($A24="","",IF(H$4="","",IF(AND($B24&lt;=H$4+$G$3-1,$C24&gt;=H$4),"█","")))</f>
        <v/>
      </c>
      <c r="I24" s="14">
        <f>IF($A24="","",IF(I$4="","",IF(AND($B24&lt;=I$4+$G$3-1,$C24&gt;=I$4),"█","")))</f>
        <v/>
      </c>
      <c r="J24" s="14">
        <f>IF($A24="","",IF(J$4="","",IF(AND($B24&lt;=J$4+$G$3-1,$C24&gt;=J$4),"█","")))</f>
        <v/>
      </c>
      <c r="K24" s="14">
        <f>IF($A24="","",IF(K$4="","",IF(AND($B24&lt;=K$4+$G$3-1,$C24&gt;=K$4),"█","")))</f>
        <v/>
      </c>
      <c r="L24" s="14">
        <f>IF($A24="","",IF(L$4="","",IF(AND($B24&lt;=L$4+$G$3-1,$C24&gt;=L$4),"█","")))</f>
        <v/>
      </c>
      <c r="M24" s="14">
        <f>IF($A24="","",IF(M$4="","",IF(AND($B24&lt;=M$4+$G$3-1,$C24&gt;=M$4),"█","")))</f>
        <v/>
      </c>
      <c r="N24" s="14">
        <f>IF($A24="","",IF(N$4="","",IF(AND($B24&lt;=N$4+$G$3-1,$C24&gt;=N$4),"█","")))</f>
        <v/>
      </c>
      <c r="O24" s="14">
        <f>IF($A24="","",IF(O$4="","",IF(AND($B24&lt;=O$4+$G$3-1,$C24&gt;=O$4),"█","")))</f>
        <v/>
      </c>
      <c r="P24" s="14">
        <f>IF($A24="","",IF(P$4="","",IF(AND($B24&lt;=P$4+$G$3-1,$C24&gt;=P$4),"█","")))</f>
        <v/>
      </c>
      <c r="Q24" s="14">
        <f>IF($A24="","",IF(Q$4="","",IF(AND($B24&lt;=Q$4+$G$3-1,$C24&gt;=Q$4),"█","")))</f>
        <v/>
      </c>
      <c r="R24" s="14">
        <f>IF($A24="","",IF(R$4="","",IF(AND($B24&lt;=R$4+$G$3-1,$C24&gt;=R$4),"█","")))</f>
        <v/>
      </c>
      <c r="S24" s="14">
        <f>IF($A24="","",IF(S$4="","",IF(AND($B24&lt;=S$4+$G$3-1,$C24&gt;=S$4),"█","")))</f>
        <v/>
      </c>
      <c r="T24" s="14">
        <f>IF($A24="","",IF(T$4="","",IF(AND($B24&lt;=T$4+$G$3-1,$C24&gt;=T$4),"█","")))</f>
        <v/>
      </c>
      <c r="U24" s="14">
        <f>IF($A24="","",IF(U$4="","",IF(AND($B24&lt;=U$4+$G$3-1,$C24&gt;=U$4),"█","")))</f>
        <v/>
      </c>
      <c r="V24" s="14">
        <f>IF($A24="","",IF(V$4="","",IF(AND($B24&lt;=V$4+$G$3-1,$C24&gt;=V$4),"█","")))</f>
        <v/>
      </c>
      <c r="W24" s="14">
        <f>IF($A24="","",IF(W$4="","",IF(AND($B24&lt;=W$4+$G$3-1,$C24&gt;=W$4),"█","")))</f>
        <v/>
      </c>
      <c r="X24" s="14">
        <f>IF($A24="","",IF(X$4="","",IF(AND($B24&lt;=X$4+$G$3-1,$C24&gt;=X$4),"█","")))</f>
        <v/>
      </c>
      <c r="Y24" s="14">
        <f>IF($A24="","",IF(Y$4="","",IF(AND($B24&lt;=Y$4+$G$3-1,$C24&gt;=Y$4),"█","")))</f>
        <v/>
      </c>
      <c r="Z24" s="14">
        <f>IF($A24="","",IF(Z$4="","",IF(AND($B24&lt;=Z$4+$G$3-1,$C24&gt;=Z$4),"█","")))</f>
        <v/>
      </c>
      <c r="AA24" s="14">
        <f>IF($A24="","",IF(AA$4="","",IF(AND($B24&lt;=AA$4+$G$3-1,$C24&gt;=AA$4),"█","")))</f>
        <v/>
      </c>
      <c r="AB24" s="14">
        <f>IF($A24="","",IF(AB$4="","",IF(AND($B24&lt;=AB$4+$G$3-1,$C24&gt;=AB$4),"█","")))</f>
        <v/>
      </c>
      <c r="AC24" s="14">
        <f>IF($A24="","",IF(AC$4="","",IF(AND($B24&lt;=AC$4+$G$3-1,$C24&gt;=AC$4),"█","")))</f>
        <v/>
      </c>
      <c r="AD24" s="14">
        <f>IF($A24="","",IF(AD$4="","",IF(AND($B24&lt;=AD$4+$G$3-1,$C24&gt;=AD$4),"█","")))</f>
        <v/>
      </c>
      <c r="AE24" s="14">
        <f>IF($A24="","",IF(AE$4="","",IF(AND($B24&lt;=AE$4+$G$3-1,$C24&gt;=AE$4),"█","")))</f>
        <v/>
      </c>
      <c r="AF24" s="14">
        <f>IF($A24="","",IF(AF$4="","",IF(AND($B24&lt;=AF$4+$G$3-1,$C24&gt;=AF$4),"█","")))</f>
        <v/>
      </c>
      <c r="AG24" s="14">
        <f>IF($A24="","",IF(AG$4="","",IF(AND($B24&lt;=AG$4+$G$3-1,$C24&gt;=AG$4),"█","")))</f>
        <v/>
      </c>
      <c r="AH24" s="14">
        <f>IF($A24="","",IF(AH$4="","",IF(AND($B24&lt;=AH$4+$G$3-1,$C24&gt;=AH$4),"█","")))</f>
        <v/>
      </c>
      <c r="AI24" s="14">
        <f>IF($A24="","",IF(AI$4="","",IF(AND($B24&lt;=AI$4+$G$3-1,$C24&gt;=AI$4),"█","")))</f>
        <v/>
      </c>
      <c r="AJ24" s="14">
        <f>IF($A24="","",IF(AJ$4="","",IF(AND($B24&lt;=AJ$4+$G$3-1,$C24&gt;=AJ$4),"█","")))</f>
        <v/>
      </c>
      <c r="AK24" s="14">
        <f>IF($A24="","",IF(AK$4="","",IF(AND($B24&lt;=AK$4+$G$3-1,$C24&gt;=AK$4),"█","")))</f>
        <v/>
      </c>
      <c r="AL24" s="14">
        <f>IF($A24="","",IF(AL$4="","",IF(AND($B24&lt;=AL$4+$G$3-1,$C24&gt;=AL$4),"█","")))</f>
        <v/>
      </c>
      <c r="AM24" s="14">
        <f>IF($A24="","",IF(AM$4="","",IF(AND($B24&lt;=AM$4+$G$3-1,$C24&gt;=AM$4),"█","")))</f>
        <v/>
      </c>
      <c r="AN24" s="14">
        <f>IF($A24="","",IF(AN$4="","",IF(AND($B24&lt;=AN$4+$G$3-1,$C24&gt;=AN$4),"█","")))</f>
        <v/>
      </c>
      <c r="AO24" s="14">
        <f>IF($A24="","",IF(AO$4="","",IF(AND($B24&lt;=AO$4+$G$3-1,$C24&gt;=AO$4),"█","")))</f>
        <v/>
      </c>
      <c r="AP24" s="14">
        <f>IF($A24="","",IF(AP$4="","",IF(AND($B24&lt;=AP$4+$G$3-1,$C24&gt;=AP$4),"█","")))</f>
        <v/>
      </c>
      <c r="AQ24" s="14">
        <f>IF($A24="","",IF(AQ$4="","",IF(AND($B24&lt;=AQ$4+$G$3-1,$C24&gt;=AQ$4),"█","")))</f>
        <v/>
      </c>
      <c r="AR24" s="14">
        <f>IF($A24="","",IF(AR$4="","",IF(AND($B24&lt;=AR$4+$G$3-1,$C24&gt;=AR$4),"█","")))</f>
        <v/>
      </c>
      <c r="AS24" s="14">
        <f>IF($A24="","",IF(AS$4="","",IF(AND($B24&lt;=AS$4+$G$3-1,$C24&gt;=AS$4),"█","")))</f>
        <v/>
      </c>
      <c r="AT24" s="14">
        <f>IF($A24="","",IF(AT$4="","",IF(AND($B24&lt;=AT$4+$G$3-1,$C24&gt;=AT$4),"█","")))</f>
        <v/>
      </c>
      <c r="AU24" s="14">
        <f>IF($A24="","",IF(AU$4="","",IF(AND($B24&lt;=AU$4+$G$3-1,$C24&gt;=AU$4),"█","")))</f>
        <v/>
      </c>
      <c r="AV24" s="14">
        <f>IF($A24="","",IF(AV$4="","",IF(AND($B24&lt;=AV$4+$G$3-1,$C24&gt;=AV$4),"█","")))</f>
        <v/>
      </c>
      <c r="AW24" s="14">
        <f>IF($A24="","",IF(AW$4="","",IF(AND($B24&lt;=AW$4+$G$3-1,$C24&gt;=AW$4),"█","")))</f>
        <v/>
      </c>
      <c r="AX24" s="14">
        <f>IF($A24="","",IF(AX$4="","",IF(AND($B24&lt;=AX$4+$G$3-1,$C24&gt;=AX$4),"█","")))</f>
        <v/>
      </c>
      <c r="AY24" s="14">
        <f>IF($A24="","",IF(AY$4="","",IF(AND($B24&lt;=AY$4+$G$3-1,$C24&gt;=AY$4),"█","")))</f>
        <v/>
      </c>
      <c r="AZ24" s="14">
        <f>IF($A24="","",IF(AZ$4="","",IF(AND($B24&lt;=AZ$4+$G$3-1,$C24&gt;=AZ$4),"█","")))</f>
        <v/>
      </c>
      <c r="BA24" s="14">
        <f>IF($A24="","",IF(BA$4="","",IF(AND($B24&lt;=BA$4+$G$3-1,$C24&gt;=BA$4),"█","")))</f>
        <v/>
      </c>
      <c r="BB24" s="14">
        <f>IF($A24="","",IF(BB$4="","",IF(AND($B24&lt;=BB$4+$G$3-1,$C24&gt;=BB$4),"█","")))</f>
        <v/>
      </c>
      <c r="BC24" s="14">
        <f>IF($A24="","",IF(BC$4="","",IF(AND($B24&lt;=BC$4+$G$3-1,$C24&gt;=BC$4),"█","")))</f>
        <v/>
      </c>
      <c r="BD24" s="14">
        <f>IF($A24="","",IF(BD$4="","",IF(AND($B24&lt;=BD$4+$G$3-1,$C24&gt;=BD$4),"█","")))</f>
        <v/>
      </c>
      <c r="BE24" s="14">
        <f>IF($A24="","",IF(BE$4="","",IF(AND($B24&lt;=BE$4+$G$3-1,$C24&gt;=BE$4),"█","")))</f>
        <v/>
      </c>
    </row>
    <row r="25">
      <c r="A25" s="14">
        <f>IF(Tasks!$A25="","",Tasks!$A25)</f>
        <v/>
      </c>
      <c r="B25" s="9">
        <f>IF(Tasks!$A25="","",Tasks!$C25)</f>
        <v/>
      </c>
      <c r="C25" s="9">
        <f>IF(Tasks!$A25="","",Tasks!$E25)</f>
        <v/>
      </c>
      <c r="D25" s="13">
        <f>IF(Tasks!$A25="","",Tasks!$F25)</f>
        <v/>
      </c>
      <c r="E25" s="14">
        <f>IF($A25="","",IF(E$4="","",IF(AND($B25&lt;=E$4+$G$3-1,$C25&gt;=E$4),"█","")))</f>
        <v/>
      </c>
      <c r="F25" s="14">
        <f>IF($A25="","",IF(F$4="","",IF(AND($B25&lt;=F$4+$G$3-1,$C25&gt;=F$4),"█","")))</f>
        <v/>
      </c>
      <c r="G25" s="14">
        <f>IF($A25="","",IF(G$4="","",IF(AND($B25&lt;=G$4+$G$3-1,$C25&gt;=G$4),"█","")))</f>
        <v/>
      </c>
      <c r="H25" s="14">
        <f>IF($A25="","",IF(H$4="","",IF(AND($B25&lt;=H$4+$G$3-1,$C25&gt;=H$4),"█","")))</f>
        <v/>
      </c>
      <c r="I25" s="14">
        <f>IF($A25="","",IF(I$4="","",IF(AND($B25&lt;=I$4+$G$3-1,$C25&gt;=I$4),"█","")))</f>
        <v/>
      </c>
      <c r="J25" s="14">
        <f>IF($A25="","",IF(J$4="","",IF(AND($B25&lt;=J$4+$G$3-1,$C25&gt;=J$4),"█","")))</f>
        <v/>
      </c>
      <c r="K25" s="14">
        <f>IF($A25="","",IF(K$4="","",IF(AND($B25&lt;=K$4+$G$3-1,$C25&gt;=K$4),"█","")))</f>
        <v/>
      </c>
      <c r="L25" s="14">
        <f>IF($A25="","",IF(L$4="","",IF(AND($B25&lt;=L$4+$G$3-1,$C25&gt;=L$4),"█","")))</f>
        <v/>
      </c>
      <c r="M25" s="14">
        <f>IF($A25="","",IF(M$4="","",IF(AND($B25&lt;=M$4+$G$3-1,$C25&gt;=M$4),"█","")))</f>
        <v/>
      </c>
      <c r="N25" s="14">
        <f>IF($A25="","",IF(N$4="","",IF(AND($B25&lt;=N$4+$G$3-1,$C25&gt;=N$4),"█","")))</f>
        <v/>
      </c>
      <c r="O25" s="14">
        <f>IF($A25="","",IF(O$4="","",IF(AND($B25&lt;=O$4+$G$3-1,$C25&gt;=O$4),"█","")))</f>
        <v/>
      </c>
      <c r="P25" s="14">
        <f>IF($A25="","",IF(P$4="","",IF(AND($B25&lt;=P$4+$G$3-1,$C25&gt;=P$4),"█","")))</f>
        <v/>
      </c>
      <c r="Q25" s="14">
        <f>IF($A25="","",IF(Q$4="","",IF(AND($B25&lt;=Q$4+$G$3-1,$C25&gt;=Q$4),"█","")))</f>
        <v/>
      </c>
      <c r="R25" s="14">
        <f>IF($A25="","",IF(R$4="","",IF(AND($B25&lt;=R$4+$G$3-1,$C25&gt;=R$4),"█","")))</f>
        <v/>
      </c>
      <c r="S25" s="14">
        <f>IF($A25="","",IF(S$4="","",IF(AND($B25&lt;=S$4+$G$3-1,$C25&gt;=S$4),"█","")))</f>
        <v/>
      </c>
      <c r="T25" s="14">
        <f>IF($A25="","",IF(T$4="","",IF(AND($B25&lt;=T$4+$G$3-1,$C25&gt;=T$4),"█","")))</f>
        <v/>
      </c>
      <c r="U25" s="14">
        <f>IF($A25="","",IF(U$4="","",IF(AND($B25&lt;=U$4+$G$3-1,$C25&gt;=U$4),"█","")))</f>
        <v/>
      </c>
      <c r="V25" s="14">
        <f>IF($A25="","",IF(V$4="","",IF(AND($B25&lt;=V$4+$G$3-1,$C25&gt;=V$4),"█","")))</f>
        <v/>
      </c>
      <c r="W25" s="14">
        <f>IF($A25="","",IF(W$4="","",IF(AND($B25&lt;=W$4+$G$3-1,$C25&gt;=W$4),"█","")))</f>
        <v/>
      </c>
      <c r="X25" s="14">
        <f>IF($A25="","",IF(X$4="","",IF(AND($B25&lt;=X$4+$G$3-1,$C25&gt;=X$4),"█","")))</f>
        <v/>
      </c>
      <c r="Y25" s="14">
        <f>IF($A25="","",IF(Y$4="","",IF(AND($B25&lt;=Y$4+$G$3-1,$C25&gt;=Y$4),"█","")))</f>
        <v/>
      </c>
      <c r="Z25" s="14">
        <f>IF($A25="","",IF(Z$4="","",IF(AND($B25&lt;=Z$4+$G$3-1,$C25&gt;=Z$4),"█","")))</f>
        <v/>
      </c>
      <c r="AA25" s="14">
        <f>IF($A25="","",IF(AA$4="","",IF(AND($B25&lt;=AA$4+$G$3-1,$C25&gt;=AA$4),"█","")))</f>
        <v/>
      </c>
      <c r="AB25" s="14">
        <f>IF($A25="","",IF(AB$4="","",IF(AND($B25&lt;=AB$4+$G$3-1,$C25&gt;=AB$4),"█","")))</f>
        <v/>
      </c>
      <c r="AC25" s="14">
        <f>IF($A25="","",IF(AC$4="","",IF(AND($B25&lt;=AC$4+$G$3-1,$C25&gt;=AC$4),"█","")))</f>
        <v/>
      </c>
      <c r="AD25" s="14">
        <f>IF($A25="","",IF(AD$4="","",IF(AND($B25&lt;=AD$4+$G$3-1,$C25&gt;=AD$4),"█","")))</f>
        <v/>
      </c>
      <c r="AE25" s="14">
        <f>IF($A25="","",IF(AE$4="","",IF(AND($B25&lt;=AE$4+$G$3-1,$C25&gt;=AE$4),"█","")))</f>
        <v/>
      </c>
      <c r="AF25" s="14">
        <f>IF($A25="","",IF(AF$4="","",IF(AND($B25&lt;=AF$4+$G$3-1,$C25&gt;=AF$4),"█","")))</f>
        <v/>
      </c>
      <c r="AG25" s="14">
        <f>IF($A25="","",IF(AG$4="","",IF(AND($B25&lt;=AG$4+$G$3-1,$C25&gt;=AG$4),"█","")))</f>
        <v/>
      </c>
      <c r="AH25" s="14">
        <f>IF($A25="","",IF(AH$4="","",IF(AND($B25&lt;=AH$4+$G$3-1,$C25&gt;=AH$4),"█","")))</f>
        <v/>
      </c>
      <c r="AI25" s="14">
        <f>IF($A25="","",IF(AI$4="","",IF(AND($B25&lt;=AI$4+$G$3-1,$C25&gt;=AI$4),"█","")))</f>
        <v/>
      </c>
      <c r="AJ25" s="14">
        <f>IF($A25="","",IF(AJ$4="","",IF(AND($B25&lt;=AJ$4+$G$3-1,$C25&gt;=AJ$4),"█","")))</f>
        <v/>
      </c>
      <c r="AK25" s="14">
        <f>IF($A25="","",IF(AK$4="","",IF(AND($B25&lt;=AK$4+$G$3-1,$C25&gt;=AK$4),"█","")))</f>
        <v/>
      </c>
      <c r="AL25" s="14">
        <f>IF($A25="","",IF(AL$4="","",IF(AND($B25&lt;=AL$4+$G$3-1,$C25&gt;=AL$4),"█","")))</f>
        <v/>
      </c>
      <c r="AM25" s="14">
        <f>IF($A25="","",IF(AM$4="","",IF(AND($B25&lt;=AM$4+$G$3-1,$C25&gt;=AM$4),"█","")))</f>
        <v/>
      </c>
      <c r="AN25" s="14">
        <f>IF($A25="","",IF(AN$4="","",IF(AND($B25&lt;=AN$4+$G$3-1,$C25&gt;=AN$4),"█","")))</f>
        <v/>
      </c>
      <c r="AO25" s="14">
        <f>IF($A25="","",IF(AO$4="","",IF(AND($B25&lt;=AO$4+$G$3-1,$C25&gt;=AO$4),"█","")))</f>
        <v/>
      </c>
      <c r="AP25" s="14">
        <f>IF($A25="","",IF(AP$4="","",IF(AND($B25&lt;=AP$4+$G$3-1,$C25&gt;=AP$4),"█","")))</f>
        <v/>
      </c>
      <c r="AQ25" s="14">
        <f>IF($A25="","",IF(AQ$4="","",IF(AND($B25&lt;=AQ$4+$G$3-1,$C25&gt;=AQ$4),"█","")))</f>
        <v/>
      </c>
      <c r="AR25" s="14">
        <f>IF($A25="","",IF(AR$4="","",IF(AND($B25&lt;=AR$4+$G$3-1,$C25&gt;=AR$4),"█","")))</f>
        <v/>
      </c>
      <c r="AS25" s="14">
        <f>IF($A25="","",IF(AS$4="","",IF(AND($B25&lt;=AS$4+$G$3-1,$C25&gt;=AS$4),"█","")))</f>
        <v/>
      </c>
      <c r="AT25" s="14">
        <f>IF($A25="","",IF(AT$4="","",IF(AND($B25&lt;=AT$4+$G$3-1,$C25&gt;=AT$4),"█","")))</f>
        <v/>
      </c>
      <c r="AU25" s="14">
        <f>IF($A25="","",IF(AU$4="","",IF(AND($B25&lt;=AU$4+$G$3-1,$C25&gt;=AU$4),"█","")))</f>
        <v/>
      </c>
      <c r="AV25" s="14">
        <f>IF($A25="","",IF(AV$4="","",IF(AND($B25&lt;=AV$4+$G$3-1,$C25&gt;=AV$4),"█","")))</f>
        <v/>
      </c>
      <c r="AW25" s="14">
        <f>IF($A25="","",IF(AW$4="","",IF(AND($B25&lt;=AW$4+$G$3-1,$C25&gt;=AW$4),"█","")))</f>
        <v/>
      </c>
      <c r="AX25" s="14">
        <f>IF($A25="","",IF(AX$4="","",IF(AND($B25&lt;=AX$4+$G$3-1,$C25&gt;=AX$4),"█","")))</f>
        <v/>
      </c>
      <c r="AY25" s="14">
        <f>IF($A25="","",IF(AY$4="","",IF(AND($B25&lt;=AY$4+$G$3-1,$C25&gt;=AY$4),"█","")))</f>
        <v/>
      </c>
      <c r="AZ25" s="14">
        <f>IF($A25="","",IF(AZ$4="","",IF(AND($B25&lt;=AZ$4+$G$3-1,$C25&gt;=AZ$4),"█","")))</f>
        <v/>
      </c>
      <c r="BA25" s="14">
        <f>IF($A25="","",IF(BA$4="","",IF(AND($B25&lt;=BA$4+$G$3-1,$C25&gt;=BA$4),"█","")))</f>
        <v/>
      </c>
      <c r="BB25" s="14">
        <f>IF($A25="","",IF(BB$4="","",IF(AND($B25&lt;=BB$4+$G$3-1,$C25&gt;=BB$4),"█","")))</f>
        <v/>
      </c>
      <c r="BC25" s="14">
        <f>IF($A25="","",IF(BC$4="","",IF(AND($B25&lt;=BC$4+$G$3-1,$C25&gt;=BC$4),"█","")))</f>
        <v/>
      </c>
      <c r="BD25" s="14">
        <f>IF($A25="","",IF(BD$4="","",IF(AND($B25&lt;=BD$4+$G$3-1,$C25&gt;=BD$4),"█","")))</f>
        <v/>
      </c>
      <c r="BE25" s="14">
        <f>IF($A25="","",IF(BE$4="","",IF(AND($B25&lt;=BE$4+$G$3-1,$C25&gt;=BE$4),"█","")))</f>
        <v/>
      </c>
    </row>
    <row r="26">
      <c r="A26" s="14">
        <f>IF(Tasks!$A26="","",Tasks!$A26)</f>
        <v/>
      </c>
      <c r="B26" s="9">
        <f>IF(Tasks!$A26="","",Tasks!$C26)</f>
        <v/>
      </c>
      <c r="C26" s="9">
        <f>IF(Tasks!$A26="","",Tasks!$E26)</f>
        <v/>
      </c>
      <c r="D26" s="13">
        <f>IF(Tasks!$A26="","",Tasks!$F26)</f>
        <v/>
      </c>
      <c r="E26" s="14">
        <f>IF($A26="","",IF(E$4="","",IF(AND($B26&lt;=E$4+$G$3-1,$C26&gt;=E$4),"█","")))</f>
        <v/>
      </c>
      <c r="F26" s="14">
        <f>IF($A26="","",IF(F$4="","",IF(AND($B26&lt;=F$4+$G$3-1,$C26&gt;=F$4),"█","")))</f>
        <v/>
      </c>
      <c r="G26" s="14">
        <f>IF($A26="","",IF(G$4="","",IF(AND($B26&lt;=G$4+$G$3-1,$C26&gt;=G$4),"█","")))</f>
        <v/>
      </c>
      <c r="H26" s="14">
        <f>IF($A26="","",IF(H$4="","",IF(AND($B26&lt;=H$4+$G$3-1,$C26&gt;=H$4),"█","")))</f>
        <v/>
      </c>
      <c r="I26" s="14">
        <f>IF($A26="","",IF(I$4="","",IF(AND($B26&lt;=I$4+$G$3-1,$C26&gt;=I$4),"█","")))</f>
        <v/>
      </c>
      <c r="J26" s="14">
        <f>IF($A26="","",IF(J$4="","",IF(AND($B26&lt;=J$4+$G$3-1,$C26&gt;=J$4),"█","")))</f>
        <v/>
      </c>
      <c r="K26" s="14">
        <f>IF($A26="","",IF(K$4="","",IF(AND($B26&lt;=K$4+$G$3-1,$C26&gt;=K$4),"█","")))</f>
        <v/>
      </c>
      <c r="L26" s="14">
        <f>IF($A26="","",IF(L$4="","",IF(AND($B26&lt;=L$4+$G$3-1,$C26&gt;=L$4),"█","")))</f>
        <v/>
      </c>
      <c r="M26" s="14">
        <f>IF($A26="","",IF(M$4="","",IF(AND($B26&lt;=M$4+$G$3-1,$C26&gt;=M$4),"█","")))</f>
        <v/>
      </c>
      <c r="N26" s="14">
        <f>IF($A26="","",IF(N$4="","",IF(AND($B26&lt;=N$4+$G$3-1,$C26&gt;=N$4),"█","")))</f>
        <v/>
      </c>
      <c r="O26" s="14">
        <f>IF($A26="","",IF(O$4="","",IF(AND($B26&lt;=O$4+$G$3-1,$C26&gt;=O$4),"█","")))</f>
        <v/>
      </c>
      <c r="P26" s="14">
        <f>IF($A26="","",IF(P$4="","",IF(AND($B26&lt;=P$4+$G$3-1,$C26&gt;=P$4),"█","")))</f>
        <v/>
      </c>
      <c r="Q26" s="14">
        <f>IF($A26="","",IF(Q$4="","",IF(AND($B26&lt;=Q$4+$G$3-1,$C26&gt;=Q$4),"█","")))</f>
        <v/>
      </c>
      <c r="R26" s="14">
        <f>IF($A26="","",IF(R$4="","",IF(AND($B26&lt;=R$4+$G$3-1,$C26&gt;=R$4),"█","")))</f>
        <v/>
      </c>
      <c r="S26" s="14">
        <f>IF($A26="","",IF(S$4="","",IF(AND($B26&lt;=S$4+$G$3-1,$C26&gt;=S$4),"█","")))</f>
        <v/>
      </c>
      <c r="T26" s="14">
        <f>IF($A26="","",IF(T$4="","",IF(AND($B26&lt;=T$4+$G$3-1,$C26&gt;=T$4),"█","")))</f>
        <v/>
      </c>
      <c r="U26" s="14">
        <f>IF($A26="","",IF(U$4="","",IF(AND($B26&lt;=U$4+$G$3-1,$C26&gt;=U$4),"█","")))</f>
        <v/>
      </c>
      <c r="V26" s="14">
        <f>IF($A26="","",IF(V$4="","",IF(AND($B26&lt;=V$4+$G$3-1,$C26&gt;=V$4),"█","")))</f>
        <v/>
      </c>
      <c r="W26" s="14">
        <f>IF($A26="","",IF(W$4="","",IF(AND($B26&lt;=W$4+$G$3-1,$C26&gt;=W$4),"█","")))</f>
        <v/>
      </c>
      <c r="X26" s="14">
        <f>IF($A26="","",IF(X$4="","",IF(AND($B26&lt;=X$4+$G$3-1,$C26&gt;=X$4),"█","")))</f>
        <v/>
      </c>
      <c r="Y26" s="14">
        <f>IF($A26="","",IF(Y$4="","",IF(AND($B26&lt;=Y$4+$G$3-1,$C26&gt;=Y$4),"█","")))</f>
        <v/>
      </c>
      <c r="Z26" s="14">
        <f>IF($A26="","",IF(Z$4="","",IF(AND($B26&lt;=Z$4+$G$3-1,$C26&gt;=Z$4),"█","")))</f>
        <v/>
      </c>
      <c r="AA26" s="14">
        <f>IF($A26="","",IF(AA$4="","",IF(AND($B26&lt;=AA$4+$G$3-1,$C26&gt;=AA$4),"█","")))</f>
        <v/>
      </c>
      <c r="AB26" s="14">
        <f>IF($A26="","",IF(AB$4="","",IF(AND($B26&lt;=AB$4+$G$3-1,$C26&gt;=AB$4),"█","")))</f>
        <v/>
      </c>
      <c r="AC26" s="14">
        <f>IF($A26="","",IF(AC$4="","",IF(AND($B26&lt;=AC$4+$G$3-1,$C26&gt;=AC$4),"█","")))</f>
        <v/>
      </c>
      <c r="AD26" s="14">
        <f>IF($A26="","",IF(AD$4="","",IF(AND($B26&lt;=AD$4+$G$3-1,$C26&gt;=AD$4),"█","")))</f>
        <v/>
      </c>
      <c r="AE26" s="14">
        <f>IF($A26="","",IF(AE$4="","",IF(AND($B26&lt;=AE$4+$G$3-1,$C26&gt;=AE$4),"█","")))</f>
        <v/>
      </c>
      <c r="AF26" s="14">
        <f>IF($A26="","",IF(AF$4="","",IF(AND($B26&lt;=AF$4+$G$3-1,$C26&gt;=AF$4),"█","")))</f>
        <v/>
      </c>
      <c r="AG26" s="14">
        <f>IF($A26="","",IF(AG$4="","",IF(AND($B26&lt;=AG$4+$G$3-1,$C26&gt;=AG$4),"█","")))</f>
        <v/>
      </c>
      <c r="AH26" s="14">
        <f>IF($A26="","",IF(AH$4="","",IF(AND($B26&lt;=AH$4+$G$3-1,$C26&gt;=AH$4),"█","")))</f>
        <v/>
      </c>
      <c r="AI26" s="14">
        <f>IF($A26="","",IF(AI$4="","",IF(AND($B26&lt;=AI$4+$G$3-1,$C26&gt;=AI$4),"█","")))</f>
        <v/>
      </c>
      <c r="AJ26" s="14">
        <f>IF($A26="","",IF(AJ$4="","",IF(AND($B26&lt;=AJ$4+$G$3-1,$C26&gt;=AJ$4),"█","")))</f>
        <v/>
      </c>
      <c r="AK26" s="14">
        <f>IF($A26="","",IF(AK$4="","",IF(AND($B26&lt;=AK$4+$G$3-1,$C26&gt;=AK$4),"█","")))</f>
        <v/>
      </c>
      <c r="AL26" s="14">
        <f>IF($A26="","",IF(AL$4="","",IF(AND($B26&lt;=AL$4+$G$3-1,$C26&gt;=AL$4),"█","")))</f>
        <v/>
      </c>
      <c r="AM26" s="14">
        <f>IF($A26="","",IF(AM$4="","",IF(AND($B26&lt;=AM$4+$G$3-1,$C26&gt;=AM$4),"█","")))</f>
        <v/>
      </c>
      <c r="AN26" s="14">
        <f>IF($A26="","",IF(AN$4="","",IF(AND($B26&lt;=AN$4+$G$3-1,$C26&gt;=AN$4),"█","")))</f>
        <v/>
      </c>
      <c r="AO26" s="14">
        <f>IF($A26="","",IF(AO$4="","",IF(AND($B26&lt;=AO$4+$G$3-1,$C26&gt;=AO$4),"█","")))</f>
        <v/>
      </c>
      <c r="AP26" s="14">
        <f>IF($A26="","",IF(AP$4="","",IF(AND($B26&lt;=AP$4+$G$3-1,$C26&gt;=AP$4),"█","")))</f>
        <v/>
      </c>
      <c r="AQ26" s="14">
        <f>IF($A26="","",IF(AQ$4="","",IF(AND($B26&lt;=AQ$4+$G$3-1,$C26&gt;=AQ$4),"█","")))</f>
        <v/>
      </c>
      <c r="AR26" s="14">
        <f>IF($A26="","",IF(AR$4="","",IF(AND($B26&lt;=AR$4+$G$3-1,$C26&gt;=AR$4),"█","")))</f>
        <v/>
      </c>
      <c r="AS26" s="14">
        <f>IF($A26="","",IF(AS$4="","",IF(AND($B26&lt;=AS$4+$G$3-1,$C26&gt;=AS$4),"█","")))</f>
        <v/>
      </c>
      <c r="AT26" s="14">
        <f>IF($A26="","",IF(AT$4="","",IF(AND($B26&lt;=AT$4+$G$3-1,$C26&gt;=AT$4),"█","")))</f>
        <v/>
      </c>
      <c r="AU26" s="14">
        <f>IF($A26="","",IF(AU$4="","",IF(AND($B26&lt;=AU$4+$G$3-1,$C26&gt;=AU$4),"█","")))</f>
        <v/>
      </c>
      <c r="AV26" s="14">
        <f>IF($A26="","",IF(AV$4="","",IF(AND($B26&lt;=AV$4+$G$3-1,$C26&gt;=AV$4),"█","")))</f>
        <v/>
      </c>
      <c r="AW26" s="14">
        <f>IF($A26="","",IF(AW$4="","",IF(AND($B26&lt;=AW$4+$G$3-1,$C26&gt;=AW$4),"█","")))</f>
        <v/>
      </c>
      <c r="AX26" s="14">
        <f>IF($A26="","",IF(AX$4="","",IF(AND($B26&lt;=AX$4+$G$3-1,$C26&gt;=AX$4),"█","")))</f>
        <v/>
      </c>
      <c r="AY26" s="14">
        <f>IF($A26="","",IF(AY$4="","",IF(AND($B26&lt;=AY$4+$G$3-1,$C26&gt;=AY$4),"█","")))</f>
        <v/>
      </c>
      <c r="AZ26" s="14">
        <f>IF($A26="","",IF(AZ$4="","",IF(AND($B26&lt;=AZ$4+$G$3-1,$C26&gt;=AZ$4),"█","")))</f>
        <v/>
      </c>
      <c r="BA26" s="14">
        <f>IF($A26="","",IF(BA$4="","",IF(AND($B26&lt;=BA$4+$G$3-1,$C26&gt;=BA$4),"█","")))</f>
        <v/>
      </c>
      <c r="BB26" s="14">
        <f>IF($A26="","",IF(BB$4="","",IF(AND($B26&lt;=BB$4+$G$3-1,$C26&gt;=BB$4),"█","")))</f>
        <v/>
      </c>
      <c r="BC26" s="14">
        <f>IF($A26="","",IF(BC$4="","",IF(AND($B26&lt;=BC$4+$G$3-1,$C26&gt;=BC$4),"█","")))</f>
        <v/>
      </c>
      <c r="BD26" s="14">
        <f>IF($A26="","",IF(BD$4="","",IF(AND($B26&lt;=BD$4+$G$3-1,$C26&gt;=BD$4),"█","")))</f>
        <v/>
      </c>
      <c r="BE26" s="14">
        <f>IF($A26="","",IF(BE$4="","",IF(AND($B26&lt;=BE$4+$G$3-1,$C26&gt;=BE$4),"█","")))</f>
        <v/>
      </c>
    </row>
    <row r="27">
      <c r="A27" s="14">
        <f>IF(Tasks!$A27="","",Tasks!$A27)</f>
        <v/>
      </c>
      <c r="B27" s="9">
        <f>IF(Tasks!$A27="","",Tasks!$C27)</f>
        <v/>
      </c>
      <c r="C27" s="9">
        <f>IF(Tasks!$A27="","",Tasks!$E27)</f>
        <v/>
      </c>
      <c r="D27" s="13">
        <f>IF(Tasks!$A27="","",Tasks!$F27)</f>
        <v/>
      </c>
      <c r="E27" s="14">
        <f>IF($A27="","",IF(E$4="","",IF(AND($B27&lt;=E$4+$G$3-1,$C27&gt;=E$4),"█","")))</f>
        <v/>
      </c>
      <c r="F27" s="14">
        <f>IF($A27="","",IF(F$4="","",IF(AND($B27&lt;=F$4+$G$3-1,$C27&gt;=F$4),"█","")))</f>
        <v/>
      </c>
      <c r="G27" s="14">
        <f>IF($A27="","",IF(G$4="","",IF(AND($B27&lt;=G$4+$G$3-1,$C27&gt;=G$4),"█","")))</f>
        <v/>
      </c>
      <c r="H27" s="14">
        <f>IF($A27="","",IF(H$4="","",IF(AND($B27&lt;=H$4+$G$3-1,$C27&gt;=H$4),"█","")))</f>
        <v/>
      </c>
      <c r="I27" s="14">
        <f>IF($A27="","",IF(I$4="","",IF(AND($B27&lt;=I$4+$G$3-1,$C27&gt;=I$4),"█","")))</f>
        <v/>
      </c>
      <c r="J27" s="14">
        <f>IF($A27="","",IF(J$4="","",IF(AND($B27&lt;=J$4+$G$3-1,$C27&gt;=J$4),"█","")))</f>
        <v/>
      </c>
      <c r="K27" s="14">
        <f>IF($A27="","",IF(K$4="","",IF(AND($B27&lt;=K$4+$G$3-1,$C27&gt;=K$4),"█","")))</f>
        <v/>
      </c>
      <c r="L27" s="14">
        <f>IF($A27="","",IF(L$4="","",IF(AND($B27&lt;=L$4+$G$3-1,$C27&gt;=L$4),"█","")))</f>
        <v/>
      </c>
      <c r="M27" s="14">
        <f>IF($A27="","",IF(M$4="","",IF(AND($B27&lt;=M$4+$G$3-1,$C27&gt;=M$4),"█","")))</f>
        <v/>
      </c>
      <c r="N27" s="14">
        <f>IF($A27="","",IF(N$4="","",IF(AND($B27&lt;=N$4+$G$3-1,$C27&gt;=N$4),"█","")))</f>
        <v/>
      </c>
      <c r="O27" s="14">
        <f>IF($A27="","",IF(O$4="","",IF(AND($B27&lt;=O$4+$G$3-1,$C27&gt;=O$4),"█","")))</f>
        <v/>
      </c>
      <c r="P27" s="14">
        <f>IF($A27="","",IF(P$4="","",IF(AND($B27&lt;=P$4+$G$3-1,$C27&gt;=P$4),"█","")))</f>
        <v/>
      </c>
      <c r="Q27" s="14">
        <f>IF($A27="","",IF(Q$4="","",IF(AND($B27&lt;=Q$4+$G$3-1,$C27&gt;=Q$4),"█","")))</f>
        <v/>
      </c>
      <c r="R27" s="14">
        <f>IF($A27="","",IF(R$4="","",IF(AND($B27&lt;=R$4+$G$3-1,$C27&gt;=R$4),"█","")))</f>
        <v/>
      </c>
      <c r="S27" s="14">
        <f>IF($A27="","",IF(S$4="","",IF(AND($B27&lt;=S$4+$G$3-1,$C27&gt;=S$4),"█","")))</f>
        <v/>
      </c>
      <c r="T27" s="14">
        <f>IF($A27="","",IF(T$4="","",IF(AND($B27&lt;=T$4+$G$3-1,$C27&gt;=T$4),"█","")))</f>
        <v/>
      </c>
      <c r="U27" s="14">
        <f>IF($A27="","",IF(U$4="","",IF(AND($B27&lt;=U$4+$G$3-1,$C27&gt;=U$4),"█","")))</f>
        <v/>
      </c>
      <c r="V27" s="14">
        <f>IF($A27="","",IF(V$4="","",IF(AND($B27&lt;=V$4+$G$3-1,$C27&gt;=V$4),"█","")))</f>
        <v/>
      </c>
      <c r="W27" s="14">
        <f>IF($A27="","",IF(W$4="","",IF(AND($B27&lt;=W$4+$G$3-1,$C27&gt;=W$4),"█","")))</f>
        <v/>
      </c>
      <c r="X27" s="14">
        <f>IF($A27="","",IF(X$4="","",IF(AND($B27&lt;=X$4+$G$3-1,$C27&gt;=X$4),"█","")))</f>
        <v/>
      </c>
      <c r="Y27" s="14">
        <f>IF($A27="","",IF(Y$4="","",IF(AND($B27&lt;=Y$4+$G$3-1,$C27&gt;=Y$4),"█","")))</f>
        <v/>
      </c>
      <c r="Z27" s="14">
        <f>IF($A27="","",IF(Z$4="","",IF(AND($B27&lt;=Z$4+$G$3-1,$C27&gt;=Z$4),"█","")))</f>
        <v/>
      </c>
      <c r="AA27" s="14">
        <f>IF($A27="","",IF(AA$4="","",IF(AND($B27&lt;=AA$4+$G$3-1,$C27&gt;=AA$4),"█","")))</f>
        <v/>
      </c>
      <c r="AB27" s="14">
        <f>IF($A27="","",IF(AB$4="","",IF(AND($B27&lt;=AB$4+$G$3-1,$C27&gt;=AB$4),"█","")))</f>
        <v/>
      </c>
      <c r="AC27" s="14">
        <f>IF($A27="","",IF(AC$4="","",IF(AND($B27&lt;=AC$4+$G$3-1,$C27&gt;=AC$4),"█","")))</f>
        <v/>
      </c>
      <c r="AD27" s="14">
        <f>IF($A27="","",IF(AD$4="","",IF(AND($B27&lt;=AD$4+$G$3-1,$C27&gt;=AD$4),"█","")))</f>
        <v/>
      </c>
      <c r="AE27" s="14">
        <f>IF($A27="","",IF(AE$4="","",IF(AND($B27&lt;=AE$4+$G$3-1,$C27&gt;=AE$4),"█","")))</f>
        <v/>
      </c>
      <c r="AF27" s="14">
        <f>IF($A27="","",IF(AF$4="","",IF(AND($B27&lt;=AF$4+$G$3-1,$C27&gt;=AF$4),"█","")))</f>
        <v/>
      </c>
      <c r="AG27" s="14">
        <f>IF($A27="","",IF(AG$4="","",IF(AND($B27&lt;=AG$4+$G$3-1,$C27&gt;=AG$4),"█","")))</f>
        <v/>
      </c>
      <c r="AH27" s="14">
        <f>IF($A27="","",IF(AH$4="","",IF(AND($B27&lt;=AH$4+$G$3-1,$C27&gt;=AH$4),"█","")))</f>
        <v/>
      </c>
      <c r="AI27" s="14">
        <f>IF($A27="","",IF(AI$4="","",IF(AND($B27&lt;=AI$4+$G$3-1,$C27&gt;=AI$4),"█","")))</f>
        <v/>
      </c>
      <c r="AJ27" s="14">
        <f>IF($A27="","",IF(AJ$4="","",IF(AND($B27&lt;=AJ$4+$G$3-1,$C27&gt;=AJ$4),"█","")))</f>
        <v/>
      </c>
      <c r="AK27" s="14">
        <f>IF($A27="","",IF(AK$4="","",IF(AND($B27&lt;=AK$4+$G$3-1,$C27&gt;=AK$4),"█","")))</f>
        <v/>
      </c>
      <c r="AL27" s="14">
        <f>IF($A27="","",IF(AL$4="","",IF(AND($B27&lt;=AL$4+$G$3-1,$C27&gt;=AL$4),"█","")))</f>
        <v/>
      </c>
      <c r="AM27" s="14">
        <f>IF($A27="","",IF(AM$4="","",IF(AND($B27&lt;=AM$4+$G$3-1,$C27&gt;=AM$4),"█","")))</f>
        <v/>
      </c>
      <c r="AN27" s="14">
        <f>IF($A27="","",IF(AN$4="","",IF(AND($B27&lt;=AN$4+$G$3-1,$C27&gt;=AN$4),"█","")))</f>
        <v/>
      </c>
      <c r="AO27" s="14">
        <f>IF($A27="","",IF(AO$4="","",IF(AND($B27&lt;=AO$4+$G$3-1,$C27&gt;=AO$4),"█","")))</f>
        <v/>
      </c>
      <c r="AP27" s="14">
        <f>IF($A27="","",IF(AP$4="","",IF(AND($B27&lt;=AP$4+$G$3-1,$C27&gt;=AP$4),"█","")))</f>
        <v/>
      </c>
      <c r="AQ27" s="14">
        <f>IF($A27="","",IF(AQ$4="","",IF(AND($B27&lt;=AQ$4+$G$3-1,$C27&gt;=AQ$4),"█","")))</f>
        <v/>
      </c>
      <c r="AR27" s="14">
        <f>IF($A27="","",IF(AR$4="","",IF(AND($B27&lt;=AR$4+$G$3-1,$C27&gt;=AR$4),"█","")))</f>
        <v/>
      </c>
      <c r="AS27" s="14">
        <f>IF($A27="","",IF(AS$4="","",IF(AND($B27&lt;=AS$4+$G$3-1,$C27&gt;=AS$4),"█","")))</f>
        <v/>
      </c>
      <c r="AT27" s="14">
        <f>IF($A27="","",IF(AT$4="","",IF(AND($B27&lt;=AT$4+$G$3-1,$C27&gt;=AT$4),"█","")))</f>
        <v/>
      </c>
      <c r="AU27" s="14">
        <f>IF($A27="","",IF(AU$4="","",IF(AND($B27&lt;=AU$4+$G$3-1,$C27&gt;=AU$4),"█","")))</f>
        <v/>
      </c>
      <c r="AV27" s="14">
        <f>IF($A27="","",IF(AV$4="","",IF(AND($B27&lt;=AV$4+$G$3-1,$C27&gt;=AV$4),"█","")))</f>
        <v/>
      </c>
      <c r="AW27" s="14">
        <f>IF($A27="","",IF(AW$4="","",IF(AND($B27&lt;=AW$4+$G$3-1,$C27&gt;=AW$4),"█","")))</f>
        <v/>
      </c>
      <c r="AX27" s="14">
        <f>IF($A27="","",IF(AX$4="","",IF(AND($B27&lt;=AX$4+$G$3-1,$C27&gt;=AX$4),"█","")))</f>
        <v/>
      </c>
      <c r="AY27" s="14">
        <f>IF($A27="","",IF(AY$4="","",IF(AND($B27&lt;=AY$4+$G$3-1,$C27&gt;=AY$4),"█","")))</f>
        <v/>
      </c>
      <c r="AZ27" s="14">
        <f>IF($A27="","",IF(AZ$4="","",IF(AND($B27&lt;=AZ$4+$G$3-1,$C27&gt;=AZ$4),"█","")))</f>
        <v/>
      </c>
      <c r="BA27" s="14">
        <f>IF($A27="","",IF(BA$4="","",IF(AND($B27&lt;=BA$4+$G$3-1,$C27&gt;=BA$4),"█","")))</f>
        <v/>
      </c>
      <c r="BB27" s="14">
        <f>IF($A27="","",IF(BB$4="","",IF(AND($B27&lt;=BB$4+$G$3-1,$C27&gt;=BB$4),"█","")))</f>
        <v/>
      </c>
      <c r="BC27" s="14">
        <f>IF($A27="","",IF(BC$4="","",IF(AND($B27&lt;=BC$4+$G$3-1,$C27&gt;=BC$4),"█","")))</f>
        <v/>
      </c>
      <c r="BD27" s="14">
        <f>IF($A27="","",IF(BD$4="","",IF(AND($B27&lt;=BD$4+$G$3-1,$C27&gt;=BD$4),"█","")))</f>
        <v/>
      </c>
      <c r="BE27" s="14">
        <f>IF($A27="","",IF(BE$4="","",IF(AND($B27&lt;=BE$4+$G$3-1,$C27&gt;=BE$4),"█","")))</f>
        <v/>
      </c>
    </row>
    <row r="28">
      <c r="A28" s="14">
        <f>IF(Tasks!$A28="","",Tasks!$A28)</f>
        <v/>
      </c>
      <c r="B28" s="9">
        <f>IF(Tasks!$A28="","",Tasks!$C28)</f>
        <v/>
      </c>
      <c r="C28" s="9">
        <f>IF(Tasks!$A28="","",Tasks!$E28)</f>
        <v/>
      </c>
      <c r="D28" s="13">
        <f>IF(Tasks!$A28="","",Tasks!$F28)</f>
        <v/>
      </c>
      <c r="E28" s="14">
        <f>IF($A28="","",IF(E$4="","",IF(AND($B28&lt;=E$4+$G$3-1,$C28&gt;=E$4),"█","")))</f>
        <v/>
      </c>
      <c r="F28" s="14">
        <f>IF($A28="","",IF(F$4="","",IF(AND($B28&lt;=F$4+$G$3-1,$C28&gt;=F$4),"█","")))</f>
        <v/>
      </c>
      <c r="G28" s="14">
        <f>IF($A28="","",IF(G$4="","",IF(AND($B28&lt;=G$4+$G$3-1,$C28&gt;=G$4),"█","")))</f>
        <v/>
      </c>
      <c r="H28" s="14">
        <f>IF($A28="","",IF(H$4="","",IF(AND($B28&lt;=H$4+$G$3-1,$C28&gt;=H$4),"█","")))</f>
        <v/>
      </c>
      <c r="I28" s="14">
        <f>IF($A28="","",IF(I$4="","",IF(AND($B28&lt;=I$4+$G$3-1,$C28&gt;=I$4),"█","")))</f>
        <v/>
      </c>
      <c r="J28" s="14">
        <f>IF($A28="","",IF(J$4="","",IF(AND($B28&lt;=J$4+$G$3-1,$C28&gt;=J$4),"█","")))</f>
        <v/>
      </c>
      <c r="K28" s="14">
        <f>IF($A28="","",IF(K$4="","",IF(AND($B28&lt;=K$4+$G$3-1,$C28&gt;=K$4),"█","")))</f>
        <v/>
      </c>
      <c r="L28" s="14">
        <f>IF($A28="","",IF(L$4="","",IF(AND($B28&lt;=L$4+$G$3-1,$C28&gt;=L$4),"█","")))</f>
        <v/>
      </c>
      <c r="M28" s="14">
        <f>IF($A28="","",IF(M$4="","",IF(AND($B28&lt;=M$4+$G$3-1,$C28&gt;=M$4),"█","")))</f>
        <v/>
      </c>
      <c r="N28" s="14">
        <f>IF($A28="","",IF(N$4="","",IF(AND($B28&lt;=N$4+$G$3-1,$C28&gt;=N$4),"█","")))</f>
        <v/>
      </c>
      <c r="O28" s="14">
        <f>IF($A28="","",IF(O$4="","",IF(AND($B28&lt;=O$4+$G$3-1,$C28&gt;=O$4),"█","")))</f>
        <v/>
      </c>
      <c r="P28" s="14">
        <f>IF($A28="","",IF(P$4="","",IF(AND($B28&lt;=P$4+$G$3-1,$C28&gt;=P$4),"█","")))</f>
        <v/>
      </c>
      <c r="Q28" s="14">
        <f>IF($A28="","",IF(Q$4="","",IF(AND($B28&lt;=Q$4+$G$3-1,$C28&gt;=Q$4),"█","")))</f>
        <v/>
      </c>
      <c r="R28" s="14">
        <f>IF($A28="","",IF(R$4="","",IF(AND($B28&lt;=R$4+$G$3-1,$C28&gt;=R$4),"█","")))</f>
        <v/>
      </c>
      <c r="S28" s="14">
        <f>IF($A28="","",IF(S$4="","",IF(AND($B28&lt;=S$4+$G$3-1,$C28&gt;=S$4),"█","")))</f>
        <v/>
      </c>
      <c r="T28" s="14">
        <f>IF($A28="","",IF(T$4="","",IF(AND($B28&lt;=T$4+$G$3-1,$C28&gt;=T$4),"█","")))</f>
        <v/>
      </c>
      <c r="U28" s="14">
        <f>IF($A28="","",IF(U$4="","",IF(AND($B28&lt;=U$4+$G$3-1,$C28&gt;=U$4),"█","")))</f>
        <v/>
      </c>
      <c r="V28" s="14">
        <f>IF($A28="","",IF(V$4="","",IF(AND($B28&lt;=V$4+$G$3-1,$C28&gt;=V$4),"█","")))</f>
        <v/>
      </c>
      <c r="W28" s="14">
        <f>IF($A28="","",IF(W$4="","",IF(AND($B28&lt;=W$4+$G$3-1,$C28&gt;=W$4),"█","")))</f>
        <v/>
      </c>
      <c r="X28" s="14">
        <f>IF($A28="","",IF(X$4="","",IF(AND($B28&lt;=X$4+$G$3-1,$C28&gt;=X$4),"█","")))</f>
        <v/>
      </c>
      <c r="Y28" s="14">
        <f>IF($A28="","",IF(Y$4="","",IF(AND($B28&lt;=Y$4+$G$3-1,$C28&gt;=Y$4),"█","")))</f>
        <v/>
      </c>
      <c r="Z28" s="14">
        <f>IF($A28="","",IF(Z$4="","",IF(AND($B28&lt;=Z$4+$G$3-1,$C28&gt;=Z$4),"█","")))</f>
        <v/>
      </c>
      <c r="AA28" s="14">
        <f>IF($A28="","",IF(AA$4="","",IF(AND($B28&lt;=AA$4+$G$3-1,$C28&gt;=AA$4),"█","")))</f>
        <v/>
      </c>
      <c r="AB28" s="14">
        <f>IF($A28="","",IF(AB$4="","",IF(AND($B28&lt;=AB$4+$G$3-1,$C28&gt;=AB$4),"█","")))</f>
        <v/>
      </c>
      <c r="AC28" s="14">
        <f>IF($A28="","",IF(AC$4="","",IF(AND($B28&lt;=AC$4+$G$3-1,$C28&gt;=AC$4),"█","")))</f>
        <v/>
      </c>
      <c r="AD28" s="14">
        <f>IF($A28="","",IF(AD$4="","",IF(AND($B28&lt;=AD$4+$G$3-1,$C28&gt;=AD$4),"█","")))</f>
        <v/>
      </c>
      <c r="AE28" s="14">
        <f>IF($A28="","",IF(AE$4="","",IF(AND($B28&lt;=AE$4+$G$3-1,$C28&gt;=AE$4),"█","")))</f>
        <v/>
      </c>
      <c r="AF28" s="14">
        <f>IF($A28="","",IF(AF$4="","",IF(AND($B28&lt;=AF$4+$G$3-1,$C28&gt;=AF$4),"█","")))</f>
        <v/>
      </c>
      <c r="AG28" s="14">
        <f>IF($A28="","",IF(AG$4="","",IF(AND($B28&lt;=AG$4+$G$3-1,$C28&gt;=AG$4),"█","")))</f>
        <v/>
      </c>
      <c r="AH28" s="14">
        <f>IF($A28="","",IF(AH$4="","",IF(AND($B28&lt;=AH$4+$G$3-1,$C28&gt;=AH$4),"█","")))</f>
        <v/>
      </c>
      <c r="AI28" s="14">
        <f>IF($A28="","",IF(AI$4="","",IF(AND($B28&lt;=AI$4+$G$3-1,$C28&gt;=AI$4),"█","")))</f>
        <v/>
      </c>
      <c r="AJ28" s="14">
        <f>IF($A28="","",IF(AJ$4="","",IF(AND($B28&lt;=AJ$4+$G$3-1,$C28&gt;=AJ$4),"█","")))</f>
        <v/>
      </c>
      <c r="AK28" s="14">
        <f>IF($A28="","",IF(AK$4="","",IF(AND($B28&lt;=AK$4+$G$3-1,$C28&gt;=AK$4),"█","")))</f>
        <v/>
      </c>
      <c r="AL28" s="14">
        <f>IF($A28="","",IF(AL$4="","",IF(AND($B28&lt;=AL$4+$G$3-1,$C28&gt;=AL$4),"█","")))</f>
        <v/>
      </c>
      <c r="AM28" s="14">
        <f>IF($A28="","",IF(AM$4="","",IF(AND($B28&lt;=AM$4+$G$3-1,$C28&gt;=AM$4),"█","")))</f>
        <v/>
      </c>
      <c r="AN28" s="14">
        <f>IF($A28="","",IF(AN$4="","",IF(AND($B28&lt;=AN$4+$G$3-1,$C28&gt;=AN$4),"█","")))</f>
        <v/>
      </c>
      <c r="AO28" s="14">
        <f>IF($A28="","",IF(AO$4="","",IF(AND($B28&lt;=AO$4+$G$3-1,$C28&gt;=AO$4),"█","")))</f>
        <v/>
      </c>
      <c r="AP28" s="14">
        <f>IF($A28="","",IF(AP$4="","",IF(AND($B28&lt;=AP$4+$G$3-1,$C28&gt;=AP$4),"█","")))</f>
        <v/>
      </c>
      <c r="AQ28" s="14">
        <f>IF($A28="","",IF(AQ$4="","",IF(AND($B28&lt;=AQ$4+$G$3-1,$C28&gt;=AQ$4),"█","")))</f>
        <v/>
      </c>
      <c r="AR28" s="14">
        <f>IF($A28="","",IF(AR$4="","",IF(AND($B28&lt;=AR$4+$G$3-1,$C28&gt;=AR$4),"█","")))</f>
        <v/>
      </c>
      <c r="AS28" s="14">
        <f>IF($A28="","",IF(AS$4="","",IF(AND($B28&lt;=AS$4+$G$3-1,$C28&gt;=AS$4),"█","")))</f>
        <v/>
      </c>
      <c r="AT28" s="14">
        <f>IF($A28="","",IF(AT$4="","",IF(AND($B28&lt;=AT$4+$G$3-1,$C28&gt;=AT$4),"█","")))</f>
        <v/>
      </c>
      <c r="AU28" s="14">
        <f>IF($A28="","",IF(AU$4="","",IF(AND($B28&lt;=AU$4+$G$3-1,$C28&gt;=AU$4),"█","")))</f>
        <v/>
      </c>
      <c r="AV28" s="14">
        <f>IF($A28="","",IF(AV$4="","",IF(AND($B28&lt;=AV$4+$G$3-1,$C28&gt;=AV$4),"█","")))</f>
        <v/>
      </c>
      <c r="AW28" s="14">
        <f>IF($A28="","",IF(AW$4="","",IF(AND($B28&lt;=AW$4+$G$3-1,$C28&gt;=AW$4),"█","")))</f>
        <v/>
      </c>
      <c r="AX28" s="14">
        <f>IF($A28="","",IF(AX$4="","",IF(AND($B28&lt;=AX$4+$G$3-1,$C28&gt;=AX$4),"█","")))</f>
        <v/>
      </c>
      <c r="AY28" s="14">
        <f>IF($A28="","",IF(AY$4="","",IF(AND($B28&lt;=AY$4+$G$3-1,$C28&gt;=AY$4),"█","")))</f>
        <v/>
      </c>
      <c r="AZ28" s="14">
        <f>IF($A28="","",IF(AZ$4="","",IF(AND($B28&lt;=AZ$4+$G$3-1,$C28&gt;=AZ$4),"█","")))</f>
        <v/>
      </c>
      <c r="BA28" s="14">
        <f>IF($A28="","",IF(BA$4="","",IF(AND($B28&lt;=BA$4+$G$3-1,$C28&gt;=BA$4),"█","")))</f>
        <v/>
      </c>
      <c r="BB28" s="14">
        <f>IF($A28="","",IF(BB$4="","",IF(AND($B28&lt;=BB$4+$G$3-1,$C28&gt;=BB$4),"█","")))</f>
        <v/>
      </c>
      <c r="BC28" s="14">
        <f>IF($A28="","",IF(BC$4="","",IF(AND($B28&lt;=BC$4+$G$3-1,$C28&gt;=BC$4),"█","")))</f>
        <v/>
      </c>
      <c r="BD28" s="14">
        <f>IF($A28="","",IF(BD$4="","",IF(AND($B28&lt;=BD$4+$G$3-1,$C28&gt;=BD$4),"█","")))</f>
        <v/>
      </c>
      <c r="BE28" s="14">
        <f>IF($A28="","",IF(BE$4="","",IF(AND($B28&lt;=BE$4+$G$3-1,$C28&gt;=BE$4),"█","")))</f>
        <v/>
      </c>
    </row>
    <row r="29">
      <c r="A29" s="14">
        <f>IF(Tasks!$A29="","",Tasks!$A29)</f>
        <v/>
      </c>
      <c r="B29" s="9">
        <f>IF(Tasks!$A29="","",Tasks!$C29)</f>
        <v/>
      </c>
      <c r="C29" s="9">
        <f>IF(Tasks!$A29="","",Tasks!$E29)</f>
        <v/>
      </c>
      <c r="D29" s="13">
        <f>IF(Tasks!$A29="","",Tasks!$F29)</f>
        <v/>
      </c>
      <c r="E29" s="14">
        <f>IF($A29="","",IF(E$4="","",IF(AND($B29&lt;=E$4+$G$3-1,$C29&gt;=E$4),"█","")))</f>
        <v/>
      </c>
      <c r="F29" s="14">
        <f>IF($A29="","",IF(F$4="","",IF(AND($B29&lt;=F$4+$G$3-1,$C29&gt;=F$4),"█","")))</f>
        <v/>
      </c>
      <c r="G29" s="14">
        <f>IF($A29="","",IF(G$4="","",IF(AND($B29&lt;=G$4+$G$3-1,$C29&gt;=G$4),"█","")))</f>
        <v/>
      </c>
      <c r="H29" s="14">
        <f>IF($A29="","",IF(H$4="","",IF(AND($B29&lt;=H$4+$G$3-1,$C29&gt;=H$4),"█","")))</f>
        <v/>
      </c>
      <c r="I29" s="14">
        <f>IF($A29="","",IF(I$4="","",IF(AND($B29&lt;=I$4+$G$3-1,$C29&gt;=I$4),"█","")))</f>
        <v/>
      </c>
      <c r="J29" s="14">
        <f>IF($A29="","",IF(J$4="","",IF(AND($B29&lt;=J$4+$G$3-1,$C29&gt;=J$4),"█","")))</f>
        <v/>
      </c>
      <c r="K29" s="14">
        <f>IF($A29="","",IF(K$4="","",IF(AND($B29&lt;=K$4+$G$3-1,$C29&gt;=K$4),"█","")))</f>
        <v/>
      </c>
      <c r="L29" s="14">
        <f>IF($A29="","",IF(L$4="","",IF(AND($B29&lt;=L$4+$G$3-1,$C29&gt;=L$4),"█","")))</f>
        <v/>
      </c>
      <c r="M29" s="14">
        <f>IF($A29="","",IF(M$4="","",IF(AND($B29&lt;=M$4+$G$3-1,$C29&gt;=M$4),"█","")))</f>
        <v/>
      </c>
      <c r="N29" s="14">
        <f>IF($A29="","",IF(N$4="","",IF(AND($B29&lt;=N$4+$G$3-1,$C29&gt;=N$4),"█","")))</f>
        <v/>
      </c>
      <c r="O29" s="14">
        <f>IF($A29="","",IF(O$4="","",IF(AND($B29&lt;=O$4+$G$3-1,$C29&gt;=O$4),"█","")))</f>
        <v/>
      </c>
      <c r="P29" s="14">
        <f>IF($A29="","",IF(P$4="","",IF(AND($B29&lt;=P$4+$G$3-1,$C29&gt;=P$4),"█","")))</f>
        <v/>
      </c>
      <c r="Q29" s="14">
        <f>IF($A29="","",IF(Q$4="","",IF(AND($B29&lt;=Q$4+$G$3-1,$C29&gt;=Q$4),"█","")))</f>
        <v/>
      </c>
      <c r="R29" s="14">
        <f>IF($A29="","",IF(R$4="","",IF(AND($B29&lt;=R$4+$G$3-1,$C29&gt;=R$4),"█","")))</f>
        <v/>
      </c>
      <c r="S29" s="14">
        <f>IF($A29="","",IF(S$4="","",IF(AND($B29&lt;=S$4+$G$3-1,$C29&gt;=S$4),"█","")))</f>
        <v/>
      </c>
      <c r="T29" s="14">
        <f>IF($A29="","",IF(T$4="","",IF(AND($B29&lt;=T$4+$G$3-1,$C29&gt;=T$4),"█","")))</f>
        <v/>
      </c>
      <c r="U29" s="14">
        <f>IF($A29="","",IF(U$4="","",IF(AND($B29&lt;=U$4+$G$3-1,$C29&gt;=U$4),"█","")))</f>
        <v/>
      </c>
      <c r="V29" s="14">
        <f>IF($A29="","",IF(V$4="","",IF(AND($B29&lt;=V$4+$G$3-1,$C29&gt;=V$4),"█","")))</f>
        <v/>
      </c>
      <c r="W29" s="14">
        <f>IF($A29="","",IF(W$4="","",IF(AND($B29&lt;=W$4+$G$3-1,$C29&gt;=W$4),"█","")))</f>
        <v/>
      </c>
      <c r="X29" s="14">
        <f>IF($A29="","",IF(X$4="","",IF(AND($B29&lt;=X$4+$G$3-1,$C29&gt;=X$4),"█","")))</f>
        <v/>
      </c>
      <c r="Y29" s="14">
        <f>IF($A29="","",IF(Y$4="","",IF(AND($B29&lt;=Y$4+$G$3-1,$C29&gt;=Y$4),"█","")))</f>
        <v/>
      </c>
      <c r="Z29" s="14">
        <f>IF($A29="","",IF(Z$4="","",IF(AND($B29&lt;=Z$4+$G$3-1,$C29&gt;=Z$4),"█","")))</f>
        <v/>
      </c>
      <c r="AA29" s="14">
        <f>IF($A29="","",IF(AA$4="","",IF(AND($B29&lt;=AA$4+$G$3-1,$C29&gt;=AA$4),"█","")))</f>
        <v/>
      </c>
      <c r="AB29" s="14">
        <f>IF($A29="","",IF(AB$4="","",IF(AND($B29&lt;=AB$4+$G$3-1,$C29&gt;=AB$4),"█","")))</f>
        <v/>
      </c>
      <c r="AC29" s="14">
        <f>IF($A29="","",IF(AC$4="","",IF(AND($B29&lt;=AC$4+$G$3-1,$C29&gt;=AC$4),"█","")))</f>
        <v/>
      </c>
      <c r="AD29" s="14">
        <f>IF($A29="","",IF(AD$4="","",IF(AND($B29&lt;=AD$4+$G$3-1,$C29&gt;=AD$4),"█","")))</f>
        <v/>
      </c>
      <c r="AE29" s="14">
        <f>IF($A29="","",IF(AE$4="","",IF(AND($B29&lt;=AE$4+$G$3-1,$C29&gt;=AE$4),"█","")))</f>
        <v/>
      </c>
      <c r="AF29" s="14">
        <f>IF($A29="","",IF(AF$4="","",IF(AND($B29&lt;=AF$4+$G$3-1,$C29&gt;=AF$4),"█","")))</f>
        <v/>
      </c>
      <c r="AG29" s="14">
        <f>IF($A29="","",IF(AG$4="","",IF(AND($B29&lt;=AG$4+$G$3-1,$C29&gt;=AG$4),"█","")))</f>
        <v/>
      </c>
      <c r="AH29" s="14">
        <f>IF($A29="","",IF(AH$4="","",IF(AND($B29&lt;=AH$4+$G$3-1,$C29&gt;=AH$4),"█","")))</f>
        <v/>
      </c>
      <c r="AI29" s="14">
        <f>IF($A29="","",IF(AI$4="","",IF(AND($B29&lt;=AI$4+$G$3-1,$C29&gt;=AI$4),"█","")))</f>
        <v/>
      </c>
      <c r="AJ29" s="14">
        <f>IF($A29="","",IF(AJ$4="","",IF(AND($B29&lt;=AJ$4+$G$3-1,$C29&gt;=AJ$4),"█","")))</f>
        <v/>
      </c>
      <c r="AK29" s="14">
        <f>IF($A29="","",IF(AK$4="","",IF(AND($B29&lt;=AK$4+$G$3-1,$C29&gt;=AK$4),"█","")))</f>
        <v/>
      </c>
      <c r="AL29" s="14">
        <f>IF($A29="","",IF(AL$4="","",IF(AND($B29&lt;=AL$4+$G$3-1,$C29&gt;=AL$4),"█","")))</f>
        <v/>
      </c>
      <c r="AM29" s="14">
        <f>IF($A29="","",IF(AM$4="","",IF(AND($B29&lt;=AM$4+$G$3-1,$C29&gt;=AM$4),"█","")))</f>
        <v/>
      </c>
      <c r="AN29" s="14">
        <f>IF($A29="","",IF(AN$4="","",IF(AND($B29&lt;=AN$4+$G$3-1,$C29&gt;=AN$4),"█","")))</f>
        <v/>
      </c>
      <c r="AO29" s="14">
        <f>IF($A29="","",IF(AO$4="","",IF(AND($B29&lt;=AO$4+$G$3-1,$C29&gt;=AO$4),"█","")))</f>
        <v/>
      </c>
      <c r="AP29" s="14">
        <f>IF($A29="","",IF(AP$4="","",IF(AND($B29&lt;=AP$4+$G$3-1,$C29&gt;=AP$4),"█","")))</f>
        <v/>
      </c>
      <c r="AQ29" s="14">
        <f>IF($A29="","",IF(AQ$4="","",IF(AND($B29&lt;=AQ$4+$G$3-1,$C29&gt;=AQ$4),"█","")))</f>
        <v/>
      </c>
      <c r="AR29" s="14">
        <f>IF($A29="","",IF(AR$4="","",IF(AND($B29&lt;=AR$4+$G$3-1,$C29&gt;=AR$4),"█","")))</f>
        <v/>
      </c>
      <c r="AS29" s="14">
        <f>IF($A29="","",IF(AS$4="","",IF(AND($B29&lt;=AS$4+$G$3-1,$C29&gt;=AS$4),"█","")))</f>
        <v/>
      </c>
      <c r="AT29" s="14">
        <f>IF($A29="","",IF(AT$4="","",IF(AND($B29&lt;=AT$4+$G$3-1,$C29&gt;=AT$4),"█","")))</f>
        <v/>
      </c>
      <c r="AU29" s="14">
        <f>IF($A29="","",IF(AU$4="","",IF(AND($B29&lt;=AU$4+$G$3-1,$C29&gt;=AU$4),"█","")))</f>
        <v/>
      </c>
      <c r="AV29" s="14">
        <f>IF($A29="","",IF(AV$4="","",IF(AND($B29&lt;=AV$4+$G$3-1,$C29&gt;=AV$4),"█","")))</f>
        <v/>
      </c>
      <c r="AW29" s="14">
        <f>IF($A29="","",IF(AW$4="","",IF(AND($B29&lt;=AW$4+$G$3-1,$C29&gt;=AW$4),"█","")))</f>
        <v/>
      </c>
      <c r="AX29" s="14">
        <f>IF($A29="","",IF(AX$4="","",IF(AND($B29&lt;=AX$4+$G$3-1,$C29&gt;=AX$4),"█","")))</f>
        <v/>
      </c>
      <c r="AY29" s="14">
        <f>IF($A29="","",IF(AY$4="","",IF(AND($B29&lt;=AY$4+$G$3-1,$C29&gt;=AY$4),"█","")))</f>
        <v/>
      </c>
      <c r="AZ29" s="14">
        <f>IF($A29="","",IF(AZ$4="","",IF(AND($B29&lt;=AZ$4+$G$3-1,$C29&gt;=AZ$4),"█","")))</f>
        <v/>
      </c>
      <c r="BA29" s="14">
        <f>IF($A29="","",IF(BA$4="","",IF(AND($B29&lt;=BA$4+$G$3-1,$C29&gt;=BA$4),"█","")))</f>
        <v/>
      </c>
      <c r="BB29" s="14">
        <f>IF($A29="","",IF(BB$4="","",IF(AND($B29&lt;=BB$4+$G$3-1,$C29&gt;=BB$4),"█","")))</f>
        <v/>
      </c>
      <c r="BC29" s="14">
        <f>IF($A29="","",IF(BC$4="","",IF(AND($B29&lt;=BC$4+$G$3-1,$C29&gt;=BC$4),"█","")))</f>
        <v/>
      </c>
      <c r="BD29" s="14">
        <f>IF($A29="","",IF(BD$4="","",IF(AND($B29&lt;=BD$4+$G$3-1,$C29&gt;=BD$4),"█","")))</f>
        <v/>
      </c>
      <c r="BE29" s="14">
        <f>IF($A29="","",IF(BE$4="","",IF(AND($B29&lt;=BE$4+$G$3-1,$C29&gt;=BE$4),"█","")))</f>
        <v/>
      </c>
    </row>
    <row r="30">
      <c r="A30" s="14">
        <f>IF(Tasks!$A30="","",Tasks!$A30)</f>
        <v/>
      </c>
      <c r="B30" s="9">
        <f>IF(Tasks!$A30="","",Tasks!$C30)</f>
        <v/>
      </c>
      <c r="C30" s="9">
        <f>IF(Tasks!$A30="","",Tasks!$E30)</f>
        <v/>
      </c>
      <c r="D30" s="13">
        <f>IF(Tasks!$A30="","",Tasks!$F30)</f>
        <v/>
      </c>
      <c r="E30" s="14">
        <f>IF($A30="","",IF(E$4="","",IF(AND($B30&lt;=E$4+$G$3-1,$C30&gt;=E$4),"█","")))</f>
        <v/>
      </c>
      <c r="F30" s="14">
        <f>IF($A30="","",IF(F$4="","",IF(AND($B30&lt;=F$4+$G$3-1,$C30&gt;=F$4),"█","")))</f>
        <v/>
      </c>
      <c r="G30" s="14">
        <f>IF($A30="","",IF(G$4="","",IF(AND($B30&lt;=G$4+$G$3-1,$C30&gt;=G$4),"█","")))</f>
        <v/>
      </c>
      <c r="H30" s="14">
        <f>IF($A30="","",IF(H$4="","",IF(AND($B30&lt;=H$4+$G$3-1,$C30&gt;=H$4),"█","")))</f>
        <v/>
      </c>
      <c r="I30" s="14">
        <f>IF($A30="","",IF(I$4="","",IF(AND($B30&lt;=I$4+$G$3-1,$C30&gt;=I$4),"█","")))</f>
        <v/>
      </c>
      <c r="J30" s="14">
        <f>IF($A30="","",IF(J$4="","",IF(AND($B30&lt;=J$4+$G$3-1,$C30&gt;=J$4),"█","")))</f>
        <v/>
      </c>
      <c r="K30" s="14">
        <f>IF($A30="","",IF(K$4="","",IF(AND($B30&lt;=K$4+$G$3-1,$C30&gt;=K$4),"█","")))</f>
        <v/>
      </c>
      <c r="L30" s="14">
        <f>IF($A30="","",IF(L$4="","",IF(AND($B30&lt;=L$4+$G$3-1,$C30&gt;=L$4),"█","")))</f>
        <v/>
      </c>
      <c r="M30" s="14">
        <f>IF($A30="","",IF(M$4="","",IF(AND($B30&lt;=M$4+$G$3-1,$C30&gt;=M$4),"█","")))</f>
        <v/>
      </c>
      <c r="N30" s="14">
        <f>IF($A30="","",IF(N$4="","",IF(AND($B30&lt;=N$4+$G$3-1,$C30&gt;=N$4),"█","")))</f>
        <v/>
      </c>
      <c r="O30" s="14">
        <f>IF($A30="","",IF(O$4="","",IF(AND($B30&lt;=O$4+$G$3-1,$C30&gt;=O$4),"█","")))</f>
        <v/>
      </c>
      <c r="P30" s="14">
        <f>IF($A30="","",IF(P$4="","",IF(AND($B30&lt;=P$4+$G$3-1,$C30&gt;=P$4),"█","")))</f>
        <v/>
      </c>
      <c r="Q30" s="14">
        <f>IF($A30="","",IF(Q$4="","",IF(AND($B30&lt;=Q$4+$G$3-1,$C30&gt;=Q$4),"█","")))</f>
        <v/>
      </c>
      <c r="R30" s="14">
        <f>IF($A30="","",IF(R$4="","",IF(AND($B30&lt;=R$4+$G$3-1,$C30&gt;=R$4),"█","")))</f>
        <v/>
      </c>
      <c r="S30" s="14">
        <f>IF($A30="","",IF(S$4="","",IF(AND($B30&lt;=S$4+$G$3-1,$C30&gt;=S$4),"█","")))</f>
        <v/>
      </c>
      <c r="T30" s="14">
        <f>IF($A30="","",IF(T$4="","",IF(AND($B30&lt;=T$4+$G$3-1,$C30&gt;=T$4),"█","")))</f>
        <v/>
      </c>
      <c r="U30" s="14">
        <f>IF($A30="","",IF(U$4="","",IF(AND($B30&lt;=U$4+$G$3-1,$C30&gt;=U$4),"█","")))</f>
        <v/>
      </c>
      <c r="V30" s="14">
        <f>IF($A30="","",IF(V$4="","",IF(AND($B30&lt;=V$4+$G$3-1,$C30&gt;=V$4),"█","")))</f>
        <v/>
      </c>
      <c r="W30" s="14">
        <f>IF($A30="","",IF(W$4="","",IF(AND($B30&lt;=W$4+$G$3-1,$C30&gt;=W$4),"█","")))</f>
        <v/>
      </c>
      <c r="X30" s="14">
        <f>IF($A30="","",IF(X$4="","",IF(AND($B30&lt;=X$4+$G$3-1,$C30&gt;=X$4),"█","")))</f>
        <v/>
      </c>
      <c r="Y30" s="14">
        <f>IF($A30="","",IF(Y$4="","",IF(AND($B30&lt;=Y$4+$G$3-1,$C30&gt;=Y$4),"█","")))</f>
        <v/>
      </c>
      <c r="Z30" s="14">
        <f>IF($A30="","",IF(Z$4="","",IF(AND($B30&lt;=Z$4+$G$3-1,$C30&gt;=Z$4),"█","")))</f>
        <v/>
      </c>
      <c r="AA30" s="14">
        <f>IF($A30="","",IF(AA$4="","",IF(AND($B30&lt;=AA$4+$G$3-1,$C30&gt;=AA$4),"█","")))</f>
        <v/>
      </c>
      <c r="AB30" s="14">
        <f>IF($A30="","",IF(AB$4="","",IF(AND($B30&lt;=AB$4+$G$3-1,$C30&gt;=AB$4),"█","")))</f>
        <v/>
      </c>
      <c r="AC30" s="14">
        <f>IF($A30="","",IF(AC$4="","",IF(AND($B30&lt;=AC$4+$G$3-1,$C30&gt;=AC$4),"█","")))</f>
        <v/>
      </c>
      <c r="AD30" s="14">
        <f>IF($A30="","",IF(AD$4="","",IF(AND($B30&lt;=AD$4+$G$3-1,$C30&gt;=AD$4),"█","")))</f>
        <v/>
      </c>
      <c r="AE30" s="14">
        <f>IF($A30="","",IF(AE$4="","",IF(AND($B30&lt;=AE$4+$G$3-1,$C30&gt;=AE$4),"█","")))</f>
        <v/>
      </c>
      <c r="AF30" s="14">
        <f>IF($A30="","",IF(AF$4="","",IF(AND($B30&lt;=AF$4+$G$3-1,$C30&gt;=AF$4),"█","")))</f>
        <v/>
      </c>
      <c r="AG30" s="14">
        <f>IF($A30="","",IF(AG$4="","",IF(AND($B30&lt;=AG$4+$G$3-1,$C30&gt;=AG$4),"█","")))</f>
        <v/>
      </c>
      <c r="AH30" s="14">
        <f>IF($A30="","",IF(AH$4="","",IF(AND($B30&lt;=AH$4+$G$3-1,$C30&gt;=AH$4),"█","")))</f>
        <v/>
      </c>
      <c r="AI30" s="14">
        <f>IF($A30="","",IF(AI$4="","",IF(AND($B30&lt;=AI$4+$G$3-1,$C30&gt;=AI$4),"█","")))</f>
        <v/>
      </c>
      <c r="AJ30" s="14">
        <f>IF($A30="","",IF(AJ$4="","",IF(AND($B30&lt;=AJ$4+$G$3-1,$C30&gt;=AJ$4),"█","")))</f>
        <v/>
      </c>
      <c r="AK30" s="14">
        <f>IF($A30="","",IF(AK$4="","",IF(AND($B30&lt;=AK$4+$G$3-1,$C30&gt;=AK$4),"█","")))</f>
        <v/>
      </c>
      <c r="AL30" s="14">
        <f>IF($A30="","",IF(AL$4="","",IF(AND($B30&lt;=AL$4+$G$3-1,$C30&gt;=AL$4),"█","")))</f>
        <v/>
      </c>
      <c r="AM30" s="14">
        <f>IF($A30="","",IF(AM$4="","",IF(AND($B30&lt;=AM$4+$G$3-1,$C30&gt;=AM$4),"█","")))</f>
        <v/>
      </c>
      <c r="AN30" s="14">
        <f>IF($A30="","",IF(AN$4="","",IF(AND($B30&lt;=AN$4+$G$3-1,$C30&gt;=AN$4),"█","")))</f>
        <v/>
      </c>
      <c r="AO30" s="14">
        <f>IF($A30="","",IF(AO$4="","",IF(AND($B30&lt;=AO$4+$G$3-1,$C30&gt;=AO$4),"█","")))</f>
        <v/>
      </c>
      <c r="AP30" s="14">
        <f>IF($A30="","",IF(AP$4="","",IF(AND($B30&lt;=AP$4+$G$3-1,$C30&gt;=AP$4),"█","")))</f>
        <v/>
      </c>
      <c r="AQ30" s="14">
        <f>IF($A30="","",IF(AQ$4="","",IF(AND($B30&lt;=AQ$4+$G$3-1,$C30&gt;=AQ$4),"█","")))</f>
        <v/>
      </c>
      <c r="AR30" s="14">
        <f>IF($A30="","",IF(AR$4="","",IF(AND($B30&lt;=AR$4+$G$3-1,$C30&gt;=AR$4),"█","")))</f>
        <v/>
      </c>
      <c r="AS30" s="14">
        <f>IF($A30="","",IF(AS$4="","",IF(AND($B30&lt;=AS$4+$G$3-1,$C30&gt;=AS$4),"█","")))</f>
        <v/>
      </c>
      <c r="AT30" s="14">
        <f>IF($A30="","",IF(AT$4="","",IF(AND($B30&lt;=AT$4+$G$3-1,$C30&gt;=AT$4),"█","")))</f>
        <v/>
      </c>
      <c r="AU30" s="14">
        <f>IF($A30="","",IF(AU$4="","",IF(AND($B30&lt;=AU$4+$G$3-1,$C30&gt;=AU$4),"█","")))</f>
        <v/>
      </c>
      <c r="AV30" s="14">
        <f>IF($A30="","",IF(AV$4="","",IF(AND($B30&lt;=AV$4+$G$3-1,$C30&gt;=AV$4),"█","")))</f>
        <v/>
      </c>
      <c r="AW30" s="14">
        <f>IF($A30="","",IF(AW$4="","",IF(AND($B30&lt;=AW$4+$G$3-1,$C30&gt;=AW$4),"█","")))</f>
        <v/>
      </c>
      <c r="AX30" s="14">
        <f>IF($A30="","",IF(AX$4="","",IF(AND($B30&lt;=AX$4+$G$3-1,$C30&gt;=AX$4),"█","")))</f>
        <v/>
      </c>
      <c r="AY30" s="14">
        <f>IF($A30="","",IF(AY$4="","",IF(AND($B30&lt;=AY$4+$G$3-1,$C30&gt;=AY$4),"█","")))</f>
        <v/>
      </c>
      <c r="AZ30" s="14">
        <f>IF($A30="","",IF(AZ$4="","",IF(AND($B30&lt;=AZ$4+$G$3-1,$C30&gt;=AZ$4),"█","")))</f>
        <v/>
      </c>
      <c r="BA30" s="14">
        <f>IF($A30="","",IF(BA$4="","",IF(AND($B30&lt;=BA$4+$G$3-1,$C30&gt;=BA$4),"█","")))</f>
        <v/>
      </c>
      <c r="BB30" s="14">
        <f>IF($A30="","",IF(BB$4="","",IF(AND($B30&lt;=BB$4+$G$3-1,$C30&gt;=BB$4),"█","")))</f>
        <v/>
      </c>
      <c r="BC30" s="14">
        <f>IF($A30="","",IF(BC$4="","",IF(AND($B30&lt;=BC$4+$G$3-1,$C30&gt;=BC$4),"█","")))</f>
        <v/>
      </c>
      <c r="BD30" s="14">
        <f>IF($A30="","",IF(BD$4="","",IF(AND($B30&lt;=BD$4+$G$3-1,$C30&gt;=BD$4),"█","")))</f>
        <v/>
      </c>
      <c r="BE30" s="14">
        <f>IF($A30="","",IF(BE$4="","",IF(AND($B30&lt;=BE$4+$G$3-1,$C30&gt;=BE$4),"█","")))</f>
        <v/>
      </c>
    </row>
    <row r="31">
      <c r="A31" s="14">
        <f>IF(Tasks!$A31="","",Tasks!$A31)</f>
        <v/>
      </c>
      <c r="B31" s="9">
        <f>IF(Tasks!$A31="","",Tasks!$C31)</f>
        <v/>
      </c>
      <c r="C31" s="9">
        <f>IF(Tasks!$A31="","",Tasks!$E31)</f>
        <v/>
      </c>
      <c r="D31" s="13">
        <f>IF(Tasks!$A31="","",Tasks!$F31)</f>
        <v/>
      </c>
      <c r="E31" s="14">
        <f>IF($A31="","",IF(E$4="","",IF(AND($B31&lt;=E$4+$G$3-1,$C31&gt;=E$4),"█","")))</f>
        <v/>
      </c>
      <c r="F31" s="14">
        <f>IF($A31="","",IF(F$4="","",IF(AND($B31&lt;=F$4+$G$3-1,$C31&gt;=F$4),"█","")))</f>
        <v/>
      </c>
      <c r="G31" s="14">
        <f>IF($A31="","",IF(G$4="","",IF(AND($B31&lt;=G$4+$G$3-1,$C31&gt;=G$4),"█","")))</f>
        <v/>
      </c>
      <c r="H31" s="14">
        <f>IF($A31="","",IF(H$4="","",IF(AND($B31&lt;=H$4+$G$3-1,$C31&gt;=H$4),"█","")))</f>
        <v/>
      </c>
      <c r="I31" s="14">
        <f>IF($A31="","",IF(I$4="","",IF(AND($B31&lt;=I$4+$G$3-1,$C31&gt;=I$4),"█","")))</f>
        <v/>
      </c>
      <c r="J31" s="14">
        <f>IF($A31="","",IF(J$4="","",IF(AND($B31&lt;=J$4+$G$3-1,$C31&gt;=J$4),"█","")))</f>
        <v/>
      </c>
      <c r="K31" s="14">
        <f>IF($A31="","",IF(K$4="","",IF(AND($B31&lt;=K$4+$G$3-1,$C31&gt;=K$4),"█","")))</f>
        <v/>
      </c>
      <c r="L31" s="14">
        <f>IF($A31="","",IF(L$4="","",IF(AND($B31&lt;=L$4+$G$3-1,$C31&gt;=L$4),"█","")))</f>
        <v/>
      </c>
      <c r="M31" s="14">
        <f>IF($A31="","",IF(M$4="","",IF(AND($B31&lt;=M$4+$G$3-1,$C31&gt;=M$4),"█","")))</f>
        <v/>
      </c>
      <c r="N31" s="14">
        <f>IF($A31="","",IF(N$4="","",IF(AND($B31&lt;=N$4+$G$3-1,$C31&gt;=N$4),"█","")))</f>
        <v/>
      </c>
      <c r="O31" s="14">
        <f>IF($A31="","",IF(O$4="","",IF(AND($B31&lt;=O$4+$G$3-1,$C31&gt;=O$4),"█","")))</f>
        <v/>
      </c>
      <c r="P31" s="14">
        <f>IF($A31="","",IF(P$4="","",IF(AND($B31&lt;=P$4+$G$3-1,$C31&gt;=P$4),"█","")))</f>
        <v/>
      </c>
      <c r="Q31" s="14">
        <f>IF($A31="","",IF(Q$4="","",IF(AND($B31&lt;=Q$4+$G$3-1,$C31&gt;=Q$4),"█","")))</f>
        <v/>
      </c>
      <c r="R31" s="14">
        <f>IF($A31="","",IF(R$4="","",IF(AND($B31&lt;=R$4+$G$3-1,$C31&gt;=R$4),"█","")))</f>
        <v/>
      </c>
      <c r="S31" s="14">
        <f>IF($A31="","",IF(S$4="","",IF(AND($B31&lt;=S$4+$G$3-1,$C31&gt;=S$4),"█","")))</f>
        <v/>
      </c>
      <c r="T31" s="14">
        <f>IF($A31="","",IF(T$4="","",IF(AND($B31&lt;=T$4+$G$3-1,$C31&gt;=T$4),"█","")))</f>
        <v/>
      </c>
      <c r="U31" s="14">
        <f>IF($A31="","",IF(U$4="","",IF(AND($B31&lt;=U$4+$G$3-1,$C31&gt;=U$4),"█","")))</f>
        <v/>
      </c>
      <c r="V31" s="14">
        <f>IF($A31="","",IF(V$4="","",IF(AND($B31&lt;=V$4+$G$3-1,$C31&gt;=V$4),"█","")))</f>
        <v/>
      </c>
      <c r="W31" s="14">
        <f>IF($A31="","",IF(W$4="","",IF(AND($B31&lt;=W$4+$G$3-1,$C31&gt;=W$4),"█","")))</f>
        <v/>
      </c>
      <c r="X31" s="14">
        <f>IF($A31="","",IF(X$4="","",IF(AND($B31&lt;=X$4+$G$3-1,$C31&gt;=X$4),"█","")))</f>
        <v/>
      </c>
      <c r="Y31" s="14">
        <f>IF($A31="","",IF(Y$4="","",IF(AND($B31&lt;=Y$4+$G$3-1,$C31&gt;=Y$4),"█","")))</f>
        <v/>
      </c>
      <c r="Z31" s="14">
        <f>IF($A31="","",IF(Z$4="","",IF(AND($B31&lt;=Z$4+$G$3-1,$C31&gt;=Z$4),"█","")))</f>
        <v/>
      </c>
      <c r="AA31" s="14">
        <f>IF($A31="","",IF(AA$4="","",IF(AND($B31&lt;=AA$4+$G$3-1,$C31&gt;=AA$4),"█","")))</f>
        <v/>
      </c>
      <c r="AB31" s="14">
        <f>IF($A31="","",IF(AB$4="","",IF(AND($B31&lt;=AB$4+$G$3-1,$C31&gt;=AB$4),"█","")))</f>
        <v/>
      </c>
      <c r="AC31" s="14">
        <f>IF($A31="","",IF(AC$4="","",IF(AND($B31&lt;=AC$4+$G$3-1,$C31&gt;=AC$4),"█","")))</f>
        <v/>
      </c>
      <c r="AD31" s="14">
        <f>IF($A31="","",IF(AD$4="","",IF(AND($B31&lt;=AD$4+$G$3-1,$C31&gt;=AD$4),"█","")))</f>
        <v/>
      </c>
      <c r="AE31" s="14">
        <f>IF($A31="","",IF(AE$4="","",IF(AND($B31&lt;=AE$4+$G$3-1,$C31&gt;=AE$4),"█","")))</f>
        <v/>
      </c>
      <c r="AF31" s="14">
        <f>IF($A31="","",IF(AF$4="","",IF(AND($B31&lt;=AF$4+$G$3-1,$C31&gt;=AF$4),"█","")))</f>
        <v/>
      </c>
      <c r="AG31" s="14">
        <f>IF($A31="","",IF(AG$4="","",IF(AND($B31&lt;=AG$4+$G$3-1,$C31&gt;=AG$4),"█","")))</f>
        <v/>
      </c>
      <c r="AH31" s="14">
        <f>IF($A31="","",IF(AH$4="","",IF(AND($B31&lt;=AH$4+$G$3-1,$C31&gt;=AH$4),"█","")))</f>
        <v/>
      </c>
      <c r="AI31" s="14">
        <f>IF($A31="","",IF(AI$4="","",IF(AND($B31&lt;=AI$4+$G$3-1,$C31&gt;=AI$4),"█","")))</f>
        <v/>
      </c>
      <c r="AJ31" s="14">
        <f>IF($A31="","",IF(AJ$4="","",IF(AND($B31&lt;=AJ$4+$G$3-1,$C31&gt;=AJ$4),"█","")))</f>
        <v/>
      </c>
      <c r="AK31" s="14">
        <f>IF($A31="","",IF(AK$4="","",IF(AND($B31&lt;=AK$4+$G$3-1,$C31&gt;=AK$4),"█","")))</f>
        <v/>
      </c>
      <c r="AL31" s="14">
        <f>IF($A31="","",IF(AL$4="","",IF(AND($B31&lt;=AL$4+$G$3-1,$C31&gt;=AL$4),"█","")))</f>
        <v/>
      </c>
      <c r="AM31" s="14">
        <f>IF($A31="","",IF(AM$4="","",IF(AND($B31&lt;=AM$4+$G$3-1,$C31&gt;=AM$4),"█","")))</f>
        <v/>
      </c>
      <c r="AN31" s="14">
        <f>IF($A31="","",IF(AN$4="","",IF(AND($B31&lt;=AN$4+$G$3-1,$C31&gt;=AN$4),"█","")))</f>
        <v/>
      </c>
      <c r="AO31" s="14">
        <f>IF($A31="","",IF(AO$4="","",IF(AND($B31&lt;=AO$4+$G$3-1,$C31&gt;=AO$4),"█","")))</f>
        <v/>
      </c>
      <c r="AP31" s="14">
        <f>IF($A31="","",IF(AP$4="","",IF(AND($B31&lt;=AP$4+$G$3-1,$C31&gt;=AP$4),"█","")))</f>
        <v/>
      </c>
      <c r="AQ31" s="14">
        <f>IF($A31="","",IF(AQ$4="","",IF(AND($B31&lt;=AQ$4+$G$3-1,$C31&gt;=AQ$4),"█","")))</f>
        <v/>
      </c>
      <c r="AR31" s="14">
        <f>IF($A31="","",IF(AR$4="","",IF(AND($B31&lt;=AR$4+$G$3-1,$C31&gt;=AR$4),"█","")))</f>
        <v/>
      </c>
      <c r="AS31" s="14">
        <f>IF($A31="","",IF(AS$4="","",IF(AND($B31&lt;=AS$4+$G$3-1,$C31&gt;=AS$4),"█","")))</f>
        <v/>
      </c>
      <c r="AT31" s="14">
        <f>IF($A31="","",IF(AT$4="","",IF(AND($B31&lt;=AT$4+$G$3-1,$C31&gt;=AT$4),"█","")))</f>
        <v/>
      </c>
      <c r="AU31" s="14">
        <f>IF($A31="","",IF(AU$4="","",IF(AND($B31&lt;=AU$4+$G$3-1,$C31&gt;=AU$4),"█","")))</f>
        <v/>
      </c>
      <c r="AV31" s="14">
        <f>IF($A31="","",IF(AV$4="","",IF(AND($B31&lt;=AV$4+$G$3-1,$C31&gt;=AV$4),"█","")))</f>
        <v/>
      </c>
      <c r="AW31" s="14">
        <f>IF($A31="","",IF(AW$4="","",IF(AND($B31&lt;=AW$4+$G$3-1,$C31&gt;=AW$4),"█","")))</f>
        <v/>
      </c>
      <c r="AX31" s="14">
        <f>IF($A31="","",IF(AX$4="","",IF(AND($B31&lt;=AX$4+$G$3-1,$C31&gt;=AX$4),"█","")))</f>
        <v/>
      </c>
      <c r="AY31" s="14">
        <f>IF($A31="","",IF(AY$4="","",IF(AND($B31&lt;=AY$4+$G$3-1,$C31&gt;=AY$4),"█","")))</f>
        <v/>
      </c>
      <c r="AZ31" s="14">
        <f>IF($A31="","",IF(AZ$4="","",IF(AND($B31&lt;=AZ$4+$G$3-1,$C31&gt;=AZ$4),"█","")))</f>
        <v/>
      </c>
      <c r="BA31" s="14">
        <f>IF($A31="","",IF(BA$4="","",IF(AND($B31&lt;=BA$4+$G$3-1,$C31&gt;=BA$4),"█","")))</f>
        <v/>
      </c>
      <c r="BB31" s="14">
        <f>IF($A31="","",IF(BB$4="","",IF(AND($B31&lt;=BB$4+$G$3-1,$C31&gt;=BB$4),"█","")))</f>
        <v/>
      </c>
      <c r="BC31" s="14">
        <f>IF($A31="","",IF(BC$4="","",IF(AND($B31&lt;=BC$4+$G$3-1,$C31&gt;=BC$4),"█","")))</f>
        <v/>
      </c>
      <c r="BD31" s="14">
        <f>IF($A31="","",IF(BD$4="","",IF(AND($B31&lt;=BD$4+$G$3-1,$C31&gt;=BD$4),"█","")))</f>
        <v/>
      </c>
      <c r="BE31" s="14">
        <f>IF($A31="","",IF(BE$4="","",IF(AND($B31&lt;=BE$4+$G$3-1,$C31&gt;=BE$4),"█","")))</f>
        <v/>
      </c>
    </row>
    <row r="32">
      <c r="A32" s="14">
        <f>IF(Tasks!$A32="","",Tasks!$A32)</f>
        <v/>
      </c>
      <c r="B32" s="9">
        <f>IF(Tasks!$A32="","",Tasks!$C32)</f>
        <v/>
      </c>
      <c r="C32" s="9">
        <f>IF(Tasks!$A32="","",Tasks!$E32)</f>
        <v/>
      </c>
      <c r="D32" s="13">
        <f>IF(Tasks!$A32="","",Tasks!$F32)</f>
        <v/>
      </c>
      <c r="E32" s="14">
        <f>IF($A32="","",IF(E$4="","",IF(AND($B32&lt;=E$4+$G$3-1,$C32&gt;=E$4),"█","")))</f>
        <v/>
      </c>
      <c r="F32" s="14">
        <f>IF($A32="","",IF(F$4="","",IF(AND($B32&lt;=F$4+$G$3-1,$C32&gt;=F$4),"█","")))</f>
        <v/>
      </c>
      <c r="G32" s="14">
        <f>IF($A32="","",IF(G$4="","",IF(AND($B32&lt;=G$4+$G$3-1,$C32&gt;=G$4),"█","")))</f>
        <v/>
      </c>
      <c r="H32" s="14">
        <f>IF($A32="","",IF(H$4="","",IF(AND($B32&lt;=H$4+$G$3-1,$C32&gt;=H$4),"█","")))</f>
        <v/>
      </c>
      <c r="I32" s="14">
        <f>IF($A32="","",IF(I$4="","",IF(AND($B32&lt;=I$4+$G$3-1,$C32&gt;=I$4),"█","")))</f>
        <v/>
      </c>
      <c r="J32" s="14">
        <f>IF($A32="","",IF(J$4="","",IF(AND($B32&lt;=J$4+$G$3-1,$C32&gt;=J$4),"█","")))</f>
        <v/>
      </c>
      <c r="K32" s="14">
        <f>IF($A32="","",IF(K$4="","",IF(AND($B32&lt;=K$4+$G$3-1,$C32&gt;=K$4),"█","")))</f>
        <v/>
      </c>
      <c r="L32" s="14">
        <f>IF($A32="","",IF(L$4="","",IF(AND($B32&lt;=L$4+$G$3-1,$C32&gt;=L$4),"█","")))</f>
        <v/>
      </c>
      <c r="M32" s="14">
        <f>IF($A32="","",IF(M$4="","",IF(AND($B32&lt;=M$4+$G$3-1,$C32&gt;=M$4),"█","")))</f>
        <v/>
      </c>
      <c r="N32" s="14">
        <f>IF($A32="","",IF(N$4="","",IF(AND($B32&lt;=N$4+$G$3-1,$C32&gt;=N$4),"█","")))</f>
        <v/>
      </c>
      <c r="O32" s="14">
        <f>IF($A32="","",IF(O$4="","",IF(AND($B32&lt;=O$4+$G$3-1,$C32&gt;=O$4),"█","")))</f>
        <v/>
      </c>
      <c r="P32" s="14">
        <f>IF($A32="","",IF(P$4="","",IF(AND($B32&lt;=P$4+$G$3-1,$C32&gt;=P$4),"█","")))</f>
        <v/>
      </c>
      <c r="Q32" s="14">
        <f>IF($A32="","",IF(Q$4="","",IF(AND($B32&lt;=Q$4+$G$3-1,$C32&gt;=Q$4),"█","")))</f>
        <v/>
      </c>
      <c r="R32" s="14">
        <f>IF($A32="","",IF(R$4="","",IF(AND($B32&lt;=R$4+$G$3-1,$C32&gt;=R$4),"█","")))</f>
        <v/>
      </c>
      <c r="S32" s="14">
        <f>IF($A32="","",IF(S$4="","",IF(AND($B32&lt;=S$4+$G$3-1,$C32&gt;=S$4),"█","")))</f>
        <v/>
      </c>
      <c r="T32" s="14">
        <f>IF($A32="","",IF(T$4="","",IF(AND($B32&lt;=T$4+$G$3-1,$C32&gt;=T$4),"█","")))</f>
        <v/>
      </c>
      <c r="U32" s="14">
        <f>IF($A32="","",IF(U$4="","",IF(AND($B32&lt;=U$4+$G$3-1,$C32&gt;=U$4),"█","")))</f>
        <v/>
      </c>
      <c r="V32" s="14">
        <f>IF($A32="","",IF(V$4="","",IF(AND($B32&lt;=V$4+$G$3-1,$C32&gt;=V$4),"█","")))</f>
        <v/>
      </c>
      <c r="W32" s="14">
        <f>IF($A32="","",IF(W$4="","",IF(AND($B32&lt;=W$4+$G$3-1,$C32&gt;=W$4),"█","")))</f>
        <v/>
      </c>
      <c r="X32" s="14">
        <f>IF($A32="","",IF(X$4="","",IF(AND($B32&lt;=X$4+$G$3-1,$C32&gt;=X$4),"█","")))</f>
        <v/>
      </c>
      <c r="Y32" s="14">
        <f>IF($A32="","",IF(Y$4="","",IF(AND($B32&lt;=Y$4+$G$3-1,$C32&gt;=Y$4),"█","")))</f>
        <v/>
      </c>
      <c r="Z32" s="14">
        <f>IF($A32="","",IF(Z$4="","",IF(AND($B32&lt;=Z$4+$G$3-1,$C32&gt;=Z$4),"█","")))</f>
        <v/>
      </c>
      <c r="AA32" s="14">
        <f>IF($A32="","",IF(AA$4="","",IF(AND($B32&lt;=AA$4+$G$3-1,$C32&gt;=AA$4),"█","")))</f>
        <v/>
      </c>
      <c r="AB32" s="14">
        <f>IF($A32="","",IF(AB$4="","",IF(AND($B32&lt;=AB$4+$G$3-1,$C32&gt;=AB$4),"█","")))</f>
        <v/>
      </c>
      <c r="AC32" s="14">
        <f>IF($A32="","",IF(AC$4="","",IF(AND($B32&lt;=AC$4+$G$3-1,$C32&gt;=AC$4),"█","")))</f>
        <v/>
      </c>
      <c r="AD32" s="14">
        <f>IF($A32="","",IF(AD$4="","",IF(AND($B32&lt;=AD$4+$G$3-1,$C32&gt;=AD$4),"█","")))</f>
        <v/>
      </c>
      <c r="AE32" s="14">
        <f>IF($A32="","",IF(AE$4="","",IF(AND($B32&lt;=AE$4+$G$3-1,$C32&gt;=AE$4),"█","")))</f>
        <v/>
      </c>
      <c r="AF32" s="14">
        <f>IF($A32="","",IF(AF$4="","",IF(AND($B32&lt;=AF$4+$G$3-1,$C32&gt;=AF$4),"█","")))</f>
        <v/>
      </c>
      <c r="AG32" s="14">
        <f>IF($A32="","",IF(AG$4="","",IF(AND($B32&lt;=AG$4+$G$3-1,$C32&gt;=AG$4),"█","")))</f>
        <v/>
      </c>
      <c r="AH32" s="14">
        <f>IF($A32="","",IF(AH$4="","",IF(AND($B32&lt;=AH$4+$G$3-1,$C32&gt;=AH$4),"█","")))</f>
        <v/>
      </c>
      <c r="AI32" s="14">
        <f>IF($A32="","",IF(AI$4="","",IF(AND($B32&lt;=AI$4+$G$3-1,$C32&gt;=AI$4),"█","")))</f>
        <v/>
      </c>
      <c r="AJ32" s="14">
        <f>IF($A32="","",IF(AJ$4="","",IF(AND($B32&lt;=AJ$4+$G$3-1,$C32&gt;=AJ$4),"█","")))</f>
        <v/>
      </c>
      <c r="AK32" s="14">
        <f>IF($A32="","",IF(AK$4="","",IF(AND($B32&lt;=AK$4+$G$3-1,$C32&gt;=AK$4),"█","")))</f>
        <v/>
      </c>
      <c r="AL32" s="14">
        <f>IF($A32="","",IF(AL$4="","",IF(AND($B32&lt;=AL$4+$G$3-1,$C32&gt;=AL$4),"█","")))</f>
        <v/>
      </c>
      <c r="AM32" s="14">
        <f>IF($A32="","",IF(AM$4="","",IF(AND($B32&lt;=AM$4+$G$3-1,$C32&gt;=AM$4),"█","")))</f>
        <v/>
      </c>
      <c r="AN32" s="14">
        <f>IF($A32="","",IF(AN$4="","",IF(AND($B32&lt;=AN$4+$G$3-1,$C32&gt;=AN$4),"█","")))</f>
        <v/>
      </c>
      <c r="AO32" s="14">
        <f>IF($A32="","",IF(AO$4="","",IF(AND($B32&lt;=AO$4+$G$3-1,$C32&gt;=AO$4),"█","")))</f>
        <v/>
      </c>
      <c r="AP32" s="14">
        <f>IF($A32="","",IF(AP$4="","",IF(AND($B32&lt;=AP$4+$G$3-1,$C32&gt;=AP$4),"█","")))</f>
        <v/>
      </c>
      <c r="AQ32" s="14">
        <f>IF($A32="","",IF(AQ$4="","",IF(AND($B32&lt;=AQ$4+$G$3-1,$C32&gt;=AQ$4),"█","")))</f>
        <v/>
      </c>
      <c r="AR32" s="14">
        <f>IF($A32="","",IF(AR$4="","",IF(AND($B32&lt;=AR$4+$G$3-1,$C32&gt;=AR$4),"█","")))</f>
        <v/>
      </c>
      <c r="AS32" s="14">
        <f>IF($A32="","",IF(AS$4="","",IF(AND($B32&lt;=AS$4+$G$3-1,$C32&gt;=AS$4),"█","")))</f>
        <v/>
      </c>
      <c r="AT32" s="14">
        <f>IF($A32="","",IF(AT$4="","",IF(AND($B32&lt;=AT$4+$G$3-1,$C32&gt;=AT$4),"█","")))</f>
        <v/>
      </c>
      <c r="AU32" s="14">
        <f>IF($A32="","",IF(AU$4="","",IF(AND($B32&lt;=AU$4+$G$3-1,$C32&gt;=AU$4),"█","")))</f>
        <v/>
      </c>
      <c r="AV32" s="14">
        <f>IF($A32="","",IF(AV$4="","",IF(AND($B32&lt;=AV$4+$G$3-1,$C32&gt;=AV$4),"█","")))</f>
        <v/>
      </c>
      <c r="AW32" s="14">
        <f>IF($A32="","",IF(AW$4="","",IF(AND($B32&lt;=AW$4+$G$3-1,$C32&gt;=AW$4),"█","")))</f>
        <v/>
      </c>
      <c r="AX32" s="14">
        <f>IF($A32="","",IF(AX$4="","",IF(AND($B32&lt;=AX$4+$G$3-1,$C32&gt;=AX$4),"█","")))</f>
        <v/>
      </c>
      <c r="AY32" s="14">
        <f>IF($A32="","",IF(AY$4="","",IF(AND($B32&lt;=AY$4+$G$3-1,$C32&gt;=AY$4),"█","")))</f>
        <v/>
      </c>
      <c r="AZ32" s="14">
        <f>IF($A32="","",IF(AZ$4="","",IF(AND($B32&lt;=AZ$4+$G$3-1,$C32&gt;=AZ$4),"█","")))</f>
        <v/>
      </c>
      <c r="BA32" s="14">
        <f>IF($A32="","",IF(BA$4="","",IF(AND($B32&lt;=BA$4+$G$3-1,$C32&gt;=BA$4),"█","")))</f>
        <v/>
      </c>
      <c r="BB32" s="14">
        <f>IF($A32="","",IF(BB$4="","",IF(AND($B32&lt;=BB$4+$G$3-1,$C32&gt;=BB$4),"█","")))</f>
        <v/>
      </c>
      <c r="BC32" s="14">
        <f>IF($A32="","",IF(BC$4="","",IF(AND($B32&lt;=BC$4+$G$3-1,$C32&gt;=BC$4),"█","")))</f>
        <v/>
      </c>
      <c r="BD32" s="14">
        <f>IF($A32="","",IF(BD$4="","",IF(AND($B32&lt;=BD$4+$G$3-1,$C32&gt;=BD$4),"█","")))</f>
        <v/>
      </c>
      <c r="BE32" s="14">
        <f>IF($A32="","",IF(BE$4="","",IF(AND($B32&lt;=BE$4+$G$3-1,$C32&gt;=BE$4),"█","")))</f>
        <v/>
      </c>
    </row>
    <row r="33">
      <c r="A33" s="14">
        <f>IF(Tasks!$A33="","",Tasks!$A33)</f>
        <v/>
      </c>
      <c r="B33" s="9">
        <f>IF(Tasks!$A33="","",Tasks!$C33)</f>
        <v/>
      </c>
      <c r="C33" s="9">
        <f>IF(Tasks!$A33="","",Tasks!$E33)</f>
        <v/>
      </c>
      <c r="D33" s="13">
        <f>IF(Tasks!$A33="","",Tasks!$F33)</f>
        <v/>
      </c>
      <c r="E33" s="14">
        <f>IF($A33="","",IF(E$4="","",IF(AND($B33&lt;=E$4+$G$3-1,$C33&gt;=E$4),"█","")))</f>
        <v/>
      </c>
      <c r="F33" s="14">
        <f>IF($A33="","",IF(F$4="","",IF(AND($B33&lt;=F$4+$G$3-1,$C33&gt;=F$4),"█","")))</f>
        <v/>
      </c>
      <c r="G33" s="14">
        <f>IF($A33="","",IF(G$4="","",IF(AND($B33&lt;=G$4+$G$3-1,$C33&gt;=G$4),"█","")))</f>
        <v/>
      </c>
      <c r="H33" s="14">
        <f>IF($A33="","",IF(H$4="","",IF(AND($B33&lt;=H$4+$G$3-1,$C33&gt;=H$4),"█","")))</f>
        <v/>
      </c>
      <c r="I33" s="14">
        <f>IF($A33="","",IF(I$4="","",IF(AND($B33&lt;=I$4+$G$3-1,$C33&gt;=I$4),"█","")))</f>
        <v/>
      </c>
      <c r="J33" s="14">
        <f>IF($A33="","",IF(J$4="","",IF(AND($B33&lt;=J$4+$G$3-1,$C33&gt;=J$4),"█","")))</f>
        <v/>
      </c>
      <c r="K33" s="14">
        <f>IF($A33="","",IF(K$4="","",IF(AND($B33&lt;=K$4+$G$3-1,$C33&gt;=K$4),"█","")))</f>
        <v/>
      </c>
      <c r="L33" s="14">
        <f>IF($A33="","",IF(L$4="","",IF(AND($B33&lt;=L$4+$G$3-1,$C33&gt;=L$4),"█","")))</f>
        <v/>
      </c>
      <c r="M33" s="14">
        <f>IF($A33="","",IF(M$4="","",IF(AND($B33&lt;=M$4+$G$3-1,$C33&gt;=M$4),"█","")))</f>
        <v/>
      </c>
      <c r="N33" s="14">
        <f>IF($A33="","",IF(N$4="","",IF(AND($B33&lt;=N$4+$G$3-1,$C33&gt;=N$4),"█","")))</f>
        <v/>
      </c>
      <c r="O33" s="14">
        <f>IF($A33="","",IF(O$4="","",IF(AND($B33&lt;=O$4+$G$3-1,$C33&gt;=O$4),"█","")))</f>
        <v/>
      </c>
      <c r="P33" s="14">
        <f>IF($A33="","",IF(P$4="","",IF(AND($B33&lt;=P$4+$G$3-1,$C33&gt;=P$4),"█","")))</f>
        <v/>
      </c>
      <c r="Q33" s="14">
        <f>IF($A33="","",IF(Q$4="","",IF(AND($B33&lt;=Q$4+$G$3-1,$C33&gt;=Q$4),"█","")))</f>
        <v/>
      </c>
      <c r="R33" s="14">
        <f>IF($A33="","",IF(R$4="","",IF(AND($B33&lt;=R$4+$G$3-1,$C33&gt;=R$4),"█","")))</f>
        <v/>
      </c>
      <c r="S33" s="14">
        <f>IF($A33="","",IF(S$4="","",IF(AND($B33&lt;=S$4+$G$3-1,$C33&gt;=S$4),"█","")))</f>
        <v/>
      </c>
      <c r="T33" s="14">
        <f>IF($A33="","",IF(T$4="","",IF(AND($B33&lt;=T$4+$G$3-1,$C33&gt;=T$4),"█","")))</f>
        <v/>
      </c>
      <c r="U33" s="14">
        <f>IF($A33="","",IF(U$4="","",IF(AND($B33&lt;=U$4+$G$3-1,$C33&gt;=U$4),"█","")))</f>
        <v/>
      </c>
      <c r="V33" s="14">
        <f>IF($A33="","",IF(V$4="","",IF(AND($B33&lt;=V$4+$G$3-1,$C33&gt;=V$4),"█","")))</f>
        <v/>
      </c>
      <c r="W33" s="14">
        <f>IF($A33="","",IF(W$4="","",IF(AND($B33&lt;=W$4+$G$3-1,$C33&gt;=W$4),"█","")))</f>
        <v/>
      </c>
      <c r="X33" s="14">
        <f>IF($A33="","",IF(X$4="","",IF(AND($B33&lt;=X$4+$G$3-1,$C33&gt;=X$4),"█","")))</f>
        <v/>
      </c>
      <c r="Y33" s="14">
        <f>IF($A33="","",IF(Y$4="","",IF(AND($B33&lt;=Y$4+$G$3-1,$C33&gt;=Y$4),"█","")))</f>
        <v/>
      </c>
      <c r="Z33" s="14">
        <f>IF($A33="","",IF(Z$4="","",IF(AND($B33&lt;=Z$4+$G$3-1,$C33&gt;=Z$4),"█","")))</f>
        <v/>
      </c>
      <c r="AA33" s="14">
        <f>IF($A33="","",IF(AA$4="","",IF(AND($B33&lt;=AA$4+$G$3-1,$C33&gt;=AA$4),"█","")))</f>
        <v/>
      </c>
      <c r="AB33" s="14">
        <f>IF($A33="","",IF(AB$4="","",IF(AND($B33&lt;=AB$4+$G$3-1,$C33&gt;=AB$4),"█","")))</f>
        <v/>
      </c>
      <c r="AC33" s="14">
        <f>IF($A33="","",IF(AC$4="","",IF(AND($B33&lt;=AC$4+$G$3-1,$C33&gt;=AC$4),"█","")))</f>
        <v/>
      </c>
      <c r="AD33" s="14">
        <f>IF($A33="","",IF(AD$4="","",IF(AND($B33&lt;=AD$4+$G$3-1,$C33&gt;=AD$4),"█","")))</f>
        <v/>
      </c>
      <c r="AE33" s="14">
        <f>IF($A33="","",IF(AE$4="","",IF(AND($B33&lt;=AE$4+$G$3-1,$C33&gt;=AE$4),"█","")))</f>
        <v/>
      </c>
      <c r="AF33" s="14">
        <f>IF($A33="","",IF(AF$4="","",IF(AND($B33&lt;=AF$4+$G$3-1,$C33&gt;=AF$4),"█","")))</f>
        <v/>
      </c>
      <c r="AG33" s="14">
        <f>IF($A33="","",IF(AG$4="","",IF(AND($B33&lt;=AG$4+$G$3-1,$C33&gt;=AG$4),"█","")))</f>
        <v/>
      </c>
      <c r="AH33" s="14">
        <f>IF($A33="","",IF(AH$4="","",IF(AND($B33&lt;=AH$4+$G$3-1,$C33&gt;=AH$4),"█","")))</f>
        <v/>
      </c>
      <c r="AI33" s="14">
        <f>IF($A33="","",IF(AI$4="","",IF(AND($B33&lt;=AI$4+$G$3-1,$C33&gt;=AI$4),"█","")))</f>
        <v/>
      </c>
      <c r="AJ33" s="14">
        <f>IF($A33="","",IF(AJ$4="","",IF(AND($B33&lt;=AJ$4+$G$3-1,$C33&gt;=AJ$4),"█","")))</f>
        <v/>
      </c>
      <c r="AK33" s="14">
        <f>IF($A33="","",IF(AK$4="","",IF(AND($B33&lt;=AK$4+$G$3-1,$C33&gt;=AK$4),"█","")))</f>
        <v/>
      </c>
      <c r="AL33" s="14">
        <f>IF($A33="","",IF(AL$4="","",IF(AND($B33&lt;=AL$4+$G$3-1,$C33&gt;=AL$4),"█","")))</f>
        <v/>
      </c>
      <c r="AM33" s="14">
        <f>IF($A33="","",IF(AM$4="","",IF(AND($B33&lt;=AM$4+$G$3-1,$C33&gt;=AM$4),"█","")))</f>
        <v/>
      </c>
      <c r="AN33" s="14">
        <f>IF($A33="","",IF(AN$4="","",IF(AND($B33&lt;=AN$4+$G$3-1,$C33&gt;=AN$4),"█","")))</f>
        <v/>
      </c>
      <c r="AO33" s="14">
        <f>IF($A33="","",IF(AO$4="","",IF(AND($B33&lt;=AO$4+$G$3-1,$C33&gt;=AO$4),"█","")))</f>
        <v/>
      </c>
      <c r="AP33" s="14">
        <f>IF($A33="","",IF(AP$4="","",IF(AND($B33&lt;=AP$4+$G$3-1,$C33&gt;=AP$4),"█","")))</f>
        <v/>
      </c>
      <c r="AQ33" s="14">
        <f>IF($A33="","",IF(AQ$4="","",IF(AND($B33&lt;=AQ$4+$G$3-1,$C33&gt;=AQ$4),"█","")))</f>
        <v/>
      </c>
      <c r="AR33" s="14">
        <f>IF($A33="","",IF(AR$4="","",IF(AND($B33&lt;=AR$4+$G$3-1,$C33&gt;=AR$4),"█","")))</f>
        <v/>
      </c>
      <c r="AS33" s="14">
        <f>IF($A33="","",IF(AS$4="","",IF(AND($B33&lt;=AS$4+$G$3-1,$C33&gt;=AS$4),"█","")))</f>
        <v/>
      </c>
      <c r="AT33" s="14">
        <f>IF($A33="","",IF(AT$4="","",IF(AND($B33&lt;=AT$4+$G$3-1,$C33&gt;=AT$4),"█","")))</f>
        <v/>
      </c>
      <c r="AU33" s="14">
        <f>IF($A33="","",IF(AU$4="","",IF(AND($B33&lt;=AU$4+$G$3-1,$C33&gt;=AU$4),"█","")))</f>
        <v/>
      </c>
      <c r="AV33" s="14">
        <f>IF($A33="","",IF(AV$4="","",IF(AND($B33&lt;=AV$4+$G$3-1,$C33&gt;=AV$4),"█","")))</f>
        <v/>
      </c>
      <c r="AW33" s="14">
        <f>IF($A33="","",IF(AW$4="","",IF(AND($B33&lt;=AW$4+$G$3-1,$C33&gt;=AW$4),"█","")))</f>
        <v/>
      </c>
      <c r="AX33" s="14">
        <f>IF($A33="","",IF(AX$4="","",IF(AND($B33&lt;=AX$4+$G$3-1,$C33&gt;=AX$4),"█","")))</f>
        <v/>
      </c>
      <c r="AY33" s="14">
        <f>IF($A33="","",IF(AY$4="","",IF(AND($B33&lt;=AY$4+$G$3-1,$C33&gt;=AY$4),"█","")))</f>
        <v/>
      </c>
      <c r="AZ33" s="14">
        <f>IF($A33="","",IF(AZ$4="","",IF(AND($B33&lt;=AZ$4+$G$3-1,$C33&gt;=AZ$4),"█","")))</f>
        <v/>
      </c>
      <c r="BA33" s="14">
        <f>IF($A33="","",IF(BA$4="","",IF(AND($B33&lt;=BA$4+$G$3-1,$C33&gt;=BA$4),"█","")))</f>
        <v/>
      </c>
      <c r="BB33" s="14">
        <f>IF($A33="","",IF(BB$4="","",IF(AND($B33&lt;=BB$4+$G$3-1,$C33&gt;=BB$4),"█","")))</f>
        <v/>
      </c>
      <c r="BC33" s="14">
        <f>IF($A33="","",IF(BC$4="","",IF(AND($B33&lt;=BC$4+$G$3-1,$C33&gt;=BC$4),"█","")))</f>
        <v/>
      </c>
      <c r="BD33" s="14">
        <f>IF($A33="","",IF(BD$4="","",IF(AND($B33&lt;=BD$4+$G$3-1,$C33&gt;=BD$4),"█","")))</f>
        <v/>
      </c>
      <c r="BE33" s="14">
        <f>IF($A33="","",IF(BE$4="","",IF(AND($B33&lt;=BE$4+$G$3-1,$C33&gt;=BE$4),"█","")))</f>
        <v/>
      </c>
    </row>
    <row r="34">
      <c r="A34" s="14">
        <f>IF(Tasks!$A34="","",Tasks!$A34)</f>
        <v/>
      </c>
      <c r="B34" s="9">
        <f>IF(Tasks!$A34="","",Tasks!$C34)</f>
        <v/>
      </c>
      <c r="C34" s="9">
        <f>IF(Tasks!$A34="","",Tasks!$E34)</f>
        <v/>
      </c>
      <c r="D34" s="13">
        <f>IF(Tasks!$A34="","",Tasks!$F34)</f>
        <v/>
      </c>
      <c r="E34" s="14">
        <f>IF($A34="","",IF(E$4="","",IF(AND($B34&lt;=E$4+$G$3-1,$C34&gt;=E$4),"█","")))</f>
        <v/>
      </c>
      <c r="F34" s="14">
        <f>IF($A34="","",IF(F$4="","",IF(AND($B34&lt;=F$4+$G$3-1,$C34&gt;=F$4),"█","")))</f>
        <v/>
      </c>
      <c r="G34" s="14">
        <f>IF($A34="","",IF(G$4="","",IF(AND($B34&lt;=G$4+$G$3-1,$C34&gt;=G$4),"█","")))</f>
        <v/>
      </c>
      <c r="H34" s="14">
        <f>IF($A34="","",IF(H$4="","",IF(AND($B34&lt;=H$4+$G$3-1,$C34&gt;=H$4),"█","")))</f>
        <v/>
      </c>
      <c r="I34" s="14">
        <f>IF($A34="","",IF(I$4="","",IF(AND($B34&lt;=I$4+$G$3-1,$C34&gt;=I$4),"█","")))</f>
        <v/>
      </c>
      <c r="J34" s="14">
        <f>IF($A34="","",IF(J$4="","",IF(AND($B34&lt;=J$4+$G$3-1,$C34&gt;=J$4),"█","")))</f>
        <v/>
      </c>
      <c r="K34" s="14">
        <f>IF($A34="","",IF(K$4="","",IF(AND($B34&lt;=K$4+$G$3-1,$C34&gt;=K$4),"█","")))</f>
        <v/>
      </c>
      <c r="L34" s="14">
        <f>IF($A34="","",IF(L$4="","",IF(AND($B34&lt;=L$4+$G$3-1,$C34&gt;=L$4),"█","")))</f>
        <v/>
      </c>
      <c r="M34" s="14">
        <f>IF($A34="","",IF(M$4="","",IF(AND($B34&lt;=M$4+$G$3-1,$C34&gt;=M$4),"█","")))</f>
        <v/>
      </c>
      <c r="N34" s="14">
        <f>IF($A34="","",IF(N$4="","",IF(AND($B34&lt;=N$4+$G$3-1,$C34&gt;=N$4),"█","")))</f>
        <v/>
      </c>
      <c r="O34" s="14">
        <f>IF($A34="","",IF(O$4="","",IF(AND($B34&lt;=O$4+$G$3-1,$C34&gt;=O$4),"█","")))</f>
        <v/>
      </c>
      <c r="P34" s="14">
        <f>IF($A34="","",IF(P$4="","",IF(AND($B34&lt;=P$4+$G$3-1,$C34&gt;=P$4),"█","")))</f>
        <v/>
      </c>
      <c r="Q34" s="14">
        <f>IF($A34="","",IF(Q$4="","",IF(AND($B34&lt;=Q$4+$G$3-1,$C34&gt;=Q$4),"█","")))</f>
        <v/>
      </c>
      <c r="R34" s="14">
        <f>IF($A34="","",IF(R$4="","",IF(AND($B34&lt;=R$4+$G$3-1,$C34&gt;=R$4),"█","")))</f>
        <v/>
      </c>
      <c r="S34" s="14">
        <f>IF($A34="","",IF(S$4="","",IF(AND($B34&lt;=S$4+$G$3-1,$C34&gt;=S$4),"█","")))</f>
        <v/>
      </c>
      <c r="T34" s="14">
        <f>IF($A34="","",IF(T$4="","",IF(AND($B34&lt;=T$4+$G$3-1,$C34&gt;=T$4),"█","")))</f>
        <v/>
      </c>
      <c r="U34" s="14">
        <f>IF($A34="","",IF(U$4="","",IF(AND($B34&lt;=U$4+$G$3-1,$C34&gt;=U$4),"█","")))</f>
        <v/>
      </c>
      <c r="V34" s="14">
        <f>IF($A34="","",IF(V$4="","",IF(AND($B34&lt;=V$4+$G$3-1,$C34&gt;=V$4),"█","")))</f>
        <v/>
      </c>
      <c r="W34" s="14">
        <f>IF($A34="","",IF(W$4="","",IF(AND($B34&lt;=W$4+$G$3-1,$C34&gt;=W$4),"█","")))</f>
        <v/>
      </c>
      <c r="X34" s="14">
        <f>IF($A34="","",IF(X$4="","",IF(AND($B34&lt;=X$4+$G$3-1,$C34&gt;=X$4),"█","")))</f>
        <v/>
      </c>
      <c r="Y34" s="14">
        <f>IF($A34="","",IF(Y$4="","",IF(AND($B34&lt;=Y$4+$G$3-1,$C34&gt;=Y$4),"█","")))</f>
        <v/>
      </c>
      <c r="Z34" s="14">
        <f>IF($A34="","",IF(Z$4="","",IF(AND($B34&lt;=Z$4+$G$3-1,$C34&gt;=Z$4),"█","")))</f>
        <v/>
      </c>
      <c r="AA34" s="14">
        <f>IF($A34="","",IF(AA$4="","",IF(AND($B34&lt;=AA$4+$G$3-1,$C34&gt;=AA$4),"█","")))</f>
        <v/>
      </c>
      <c r="AB34" s="14">
        <f>IF($A34="","",IF(AB$4="","",IF(AND($B34&lt;=AB$4+$G$3-1,$C34&gt;=AB$4),"█","")))</f>
        <v/>
      </c>
      <c r="AC34" s="14">
        <f>IF($A34="","",IF(AC$4="","",IF(AND($B34&lt;=AC$4+$G$3-1,$C34&gt;=AC$4),"█","")))</f>
        <v/>
      </c>
      <c r="AD34" s="14">
        <f>IF($A34="","",IF(AD$4="","",IF(AND($B34&lt;=AD$4+$G$3-1,$C34&gt;=AD$4),"█","")))</f>
        <v/>
      </c>
      <c r="AE34" s="14">
        <f>IF($A34="","",IF(AE$4="","",IF(AND($B34&lt;=AE$4+$G$3-1,$C34&gt;=AE$4),"█","")))</f>
        <v/>
      </c>
      <c r="AF34" s="14">
        <f>IF($A34="","",IF(AF$4="","",IF(AND($B34&lt;=AF$4+$G$3-1,$C34&gt;=AF$4),"█","")))</f>
        <v/>
      </c>
      <c r="AG34" s="14">
        <f>IF($A34="","",IF(AG$4="","",IF(AND($B34&lt;=AG$4+$G$3-1,$C34&gt;=AG$4),"█","")))</f>
        <v/>
      </c>
      <c r="AH34" s="14">
        <f>IF($A34="","",IF(AH$4="","",IF(AND($B34&lt;=AH$4+$G$3-1,$C34&gt;=AH$4),"█","")))</f>
        <v/>
      </c>
      <c r="AI34" s="14">
        <f>IF($A34="","",IF(AI$4="","",IF(AND($B34&lt;=AI$4+$G$3-1,$C34&gt;=AI$4),"█","")))</f>
        <v/>
      </c>
      <c r="AJ34" s="14">
        <f>IF($A34="","",IF(AJ$4="","",IF(AND($B34&lt;=AJ$4+$G$3-1,$C34&gt;=AJ$4),"█","")))</f>
        <v/>
      </c>
      <c r="AK34" s="14">
        <f>IF($A34="","",IF(AK$4="","",IF(AND($B34&lt;=AK$4+$G$3-1,$C34&gt;=AK$4),"█","")))</f>
        <v/>
      </c>
      <c r="AL34" s="14">
        <f>IF($A34="","",IF(AL$4="","",IF(AND($B34&lt;=AL$4+$G$3-1,$C34&gt;=AL$4),"█","")))</f>
        <v/>
      </c>
      <c r="AM34" s="14">
        <f>IF($A34="","",IF(AM$4="","",IF(AND($B34&lt;=AM$4+$G$3-1,$C34&gt;=AM$4),"█","")))</f>
        <v/>
      </c>
      <c r="AN34" s="14">
        <f>IF($A34="","",IF(AN$4="","",IF(AND($B34&lt;=AN$4+$G$3-1,$C34&gt;=AN$4),"█","")))</f>
        <v/>
      </c>
      <c r="AO34" s="14">
        <f>IF($A34="","",IF(AO$4="","",IF(AND($B34&lt;=AO$4+$G$3-1,$C34&gt;=AO$4),"█","")))</f>
        <v/>
      </c>
      <c r="AP34" s="14">
        <f>IF($A34="","",IF(AP$4="","",IF(AND($B34&lt;=AP$4+$G$3-1,$C34&gt;=AP$4),"█","")))</f>
        <v/>
      </c>
      <c r="AQ34" s="14">
        <f>IF($A34="","",IF(AQ$4="","",IF(AND($B34&lt;=AQ$4+$G$3-1,$C34&gt;=AQ$4),"█","")))</f>
        <v/>
      </c>
      <c r="AR34" s="14">
        <f>IF($A34="","",IF(AR$4="","",IF(AND($B34&lt;=AR$4+$G$3-1,$C34&gt;=AR$4),"█","")))</f>
        <v/>
      </c>
      <c r="AS34" s="14">
        <f>IF($A34="","",IF(AS$4="","",IF(AND($B34&lt;=AS$4+$G$3-1,$C34&gt;=AS$4),"█","")))</f>
        <v/>
      </c>
      <c r="AT34" s="14">
        <f>IF($A34="","",IF(AT$4="","",IF(AND($B34&lt;=AT$4+$G$3-1,$C34&gt;=AT$4),"█","")))</f>
        <v/>
      </c>
      <c r="AU34" s="14">
        <f>IF($A34="","",IF(AU$4="","",IF(AND($B34&lt;=AU$4+$G$3-1,$C34&gt;=AU$4),"█","")))</f>
        <v/>
      </c>
      <c r="AV34" s="14">
        <f>IF($A34="","",IF(AV$4="","",IF(AND($B34&lt;=AV$4+$G$3-1,$C34&gt;=AV$4),"█","")))</f>
        <v/>
      </c>
      <c r="AW34" s="14">
        <f>IF($A34="","",IF(AW$4="","",IF(AND($B34&lt;=AW$4+$G$3-1,$C34&gt;=AW$4),"█","")))</f>
        <v/>
      </c>
      <c r="AX34" s="14">
        <f>IF($A34="","",IF(AX$4="","",IF(AND($B34&lt;=AX$4+$G$3-1,$C34&gt;=AX$4),"█","")))</f>
        <v/>
      </c>
      <c r="AY34" s="14">
        <f>IF($A34="","",IF(AY$4="","",IF(AND($B34&lt;=AY$4+$G$3-1,$C34&gt;=AY$4),"█","")))</f>
        <v/>
      </c>
      <c r="AZ34" s="14">
        <f>IF($A34="","",IF(AZ$4="","",IF(AND($B34&lt;=AZ$4+$G$3-1,$C34&gt;=AZ$4),"█","")))</f>
        <v/>
      </c>
      <c r="BA34" s="14">
        <f>IF($A34="","",IF(BA$4="","",IF(AND($B34&lt;=BA$4+$G$3-1,$C34&gt;=BA$4),"█","")))</f>
        <v/>
      </c>
      <c r="BB34" s="14">
        <f>IF($A34="","",IF(BB$4="","",IF(AND($B34&lt;=BB$4+$G$3-1,$C34&gt;=BB$4),"█","")))</f>
        <v/>
      </c>
      <c r="BC34" s="14">
        <f>IF($A34="","",IF(BC$4="","",IF(AND($B34&lt;=BC$4+$G$3-1,$C34&gt;=BC$4),"█","")))</f>
        <v/>
      </c>
      <c r="BD34" s="14">
        <f>IF($A34="","",IF(BD$4="","",IF(AND($B34&lt;=BD$4+$G$3-1,$C34&gt;=BD$4),"█","")))</f>
        <v/>
      </c>
      <c r="BE34" s="14">
        <f>IF($A34="","",IF(BE$4="","",IF(AND($B34&lt;=BE$4+$G$3-1,$C34&gt;=BE$4),"█","")))</f>
        <v/>
      </c>
    </row>
    <row r="35">
      <c r="A35" s="14">
        <f>IF(Tasks!$A35="","",Tasks!$A35)</f>
        <v/>
      </c>
      <c r="B35" s="9">
        <f>IF(Tasks!$A35="","",Tasks!$C35)</f>
        <v/>
      </c>
      <c r="C35" s="9">
        <f>IF(Tasks!$A35="","",Tasks!$E35)</f>
        <v/>
      </c>
      <c r="D35" s="13">
        <f>IF(Tasks!$A35="","",Tasks!$F35)</f>
        <v/>
      </c>
      <c r="E35" s="14">
        <f>IF($A35="","",IF(E$4="","",IF(AND($B35&lt;=E$4+$G$3-1,$C35&gt;=E$4),"█","")))</f>
        <v/>
      </c>
      <c r="F35" s="14">
        <f>IF($A35="","",IF(F$4="","",IF(AND($B35&lt;=F$4+$G$3-1,$C35&gt;=F$4),"█","")))</f>
        <v/>
      </c>
      <c r="G35" s="14">
        <f>IF($A35="","",IF(G$4="","",IF(AND($B35&lt;=G$4+$G$3-1,$C35&gt;=G$4),"█","")))</f>
        <v/>
      </c>
      <c r="H35" s="14">
        <f>IF($A35="","",IF(H$4="","",IF(AND($B35&lt;=H$4+$G$3-1,$C35&gt;=H$4),"█","")))</f>
        <v/>
      </c>
      <c r="I35" s="14">
        <f>IF($A35="","",IF(I$4="","",IF(AND($B35&lt;=I$4+$G$3-1,$C35&gt;=I$4),"█","")))</f>
        <v/>
      </c>
      <c r="J35" s="14">
        <f>IF($A35="","",IF(J$4="","",IF(AND($B35&lt;=J$4+$G$3-1,$C35&gt;=J$4),"█","")))</f>
        <v/>
      </c>
      <c r="K35" s="14">
        <f>IF($A35="","",IF(K$4="","",IF(AND($B35&lt;=K$4+$G$3-1,$C35&gt;=K$4),"█","")))</f>
        <v/>
      </c>
      <c r="L35" s="14">
        <f>IF($A35="","",IF(L$4="","",IF(AND($B35&lt;=L$4+$G$3-1,$C35&gt;=L$4),"█","")))</f>
        <v/>
      </c>
      <c r="M35" s="14">
        <f>IF($A35="","",IF(M$4="","",IF(AND($B35&lt;=M$4+$G$3-1,$C35&gt;=M$4),"█","")))</f>
        <v/>
      </c>
      <c r="N35" s="14">
        <f>IF($A35="","",IF(N$4="","",IF(AND($B35&lt;=N$4+$G$3-1,$C35&gt;=N$4),"█","")))</f>
        <v/>
      </c>
      <c r="O35" s="14">
        <f>IF($A35="","",IF(O$4="","",IF(AND($B35&lt;=O$4+$G$3-1,$C35&gt;=O$4),"█","")))</f>
        <v/>
      </c>
      <c r="P35" s="14">
        <f>IF($A35="","",IF(P$4="","",IF(AND($B35&lt;=P$4+$G$3-1,$C35&gt;=P$4),"█","")))</f>
        <v/>
      </c>
      <c r="Q35" s="14">
        <f>IF($A35="","",IF(Q$4="","",IF(AND($B35&lt;=Q$4+$G$3-1,$C35&gt;=Q$4),"█","")))</f>
        <v/>
      </c>
      <c r="R35" s="14">
        <f>IF($A35="","",IF(R$4="","",IF(AND($B35&lt;=R$4+$G$3-1,$C35&gt;=R$4),"█","")))</f>
        <v/>
      </c>
      <c r="S35" s="14">
        <f>IF($A35="","",IF(S$4="","",IF(AND($B35&lt;=S$4+$G$3-1,$C35&gt;=S$4),"█","")))</f>
        <v/>
      </c>
      <c r="T35" s="14">
        <f>IF($A35="","",IF(T$4="","",IF(AND($B35&lt;=T$4+$G$3-1,$C35&gt;=T$4),"█","")))</f>
        <v/>
      </c>
      <c r="U35" s="14">
        <f>IF($A35="","",IF(U$4="","",IF(AND($B35&lt;=U$4+$G$3-1,$C35&gt;=U$4),"█","")))</f>
        <v/>
      </c>
      <c r="V35" s="14">
        <f>IF($A35="","",IF(V$4="","",IF(AND($B35&lt;=V$4+$G$3-1,$C35&gt;=V$4),"█","")))</f>
        <v/>
      </c>
      <c r="W35" s="14">
        <f>IF($A35="","",IF(W$4="","",IF(AND($B35&lt;=W$4+$G$3-1,$C35&gt;=W$4),"█","")))</f>
        <v/>
      </c>
      <c r="X35" s="14">
        <f>IF($A35="","",IF(X$4="","",IF(AND($B35&lt;=X$4+$G$3-1,$C35&gt;=X$4),"█","")))</f>
        <v/>
      </c>
      <c r="Y35" s="14">
        <f>IF($A35="","",IF(Y$4="","",IF(AND($B35&lt;=Y$4+$G$3-1,$C35&gt;=Y$4),"█","")))</f>
        <v/>
      </c>
      <c r="Z35" s="14">
        <f>IF($A35="","",IF(Z$4="","",IF(AND($B35&lt;=Z$4+$G$3-1,$C35&gt;=Z$4),"█","")))</f>
        <v/>
      </c>
      <c r="AA35" s="14">
        <f>IF($A35="","",IF(AA$4="","",IF(AND($B35&lt;=AA$4+$G$3-1,$C35&gt;=AA$4),"█","")))</f>
        <v/>
      </c>
      <c r="AB35" s="14">
        <f>IF($A35="","",IF(AB$4="","",IF(AND($B35&lt;=AB$4+$G$3-1,$C35&gt;=AB$4),"█","")))</f>
        <v/>
      </c>
      <c r="AC35" s="14">
        <f>IF($A35="","",IF(AC$4="","",IF(AND($B35&lt;=AC$4+$G$3-1,$C35&gt;=AC$4),"█","")))</f>
        <v/>
      </c>
      <c r="AD35" s="14">
        <f>IF($A35="","",IF(AD$4="","",IF(AND($B35&lt;=AD$4+$G$3-1,$C35&gt;=AD$4),"█","")))</f>
        <v/>
      </c>
      <c r="AE35" s="14">
        <f>IF($A35="","",IF(AE$4="","",IF(AND($B35&lt;=AE$4+$G$3-1,$C35&gt;=AE$4),"█","")))</f>
        <v/>
      </c>
      <c r="AF35" s="14">
        <f>IF($A35="","",IF(AF$4="","",IF(AND($B35&lt;=AF$4+$G$3-1,$C35&gt;=AF$4),"█","")))</f>
        <v/>
      </c>
      <c r="AG35" s="14">
        <f>IF($A35="","",IF(AG$4="","",IF(AND($B35&lt;=AG$4+$G$3-1,$C35&gt;=AG$4),"█","")))</f>
        <v/>
      </c>
      <c r="AH35" s="14">
        <f>IF($A35="","",IF(AH$4="","",IF(AND($B35&lt;=AH$4+$G$3-1,$C35&gt;=AH$4),"█","")))</f>
        <v/>
      </c>
      <c r="AI35" s="14">
        <f>IF($A35="","",IF(AI$4="","",IF(AND($B35&lt;=AI$4+$G$3-1,$C35&gt;=AI$4),"█","")))</f>
        <v/>
      </c>
      <c r="AJ35" s="14">
        <f>IF($A35="","",IF(AJ$4="","",IF(AND($B35&lt;=AJ$4+$G$3-1,$C35&gt;=AJ$4),"█","")))</f>
        <v/>
      </c>
      <c r="AK35" s="14">
        <f>IF($A35="","",IF(AK$4="","",IF(AND($B35&lt;=AK$4+$G$3-1,$C35&gt;=AK$4),"█","")))</f>
        <v/>
      </c>
      <c r="AL35" s="14">
        <f>IF($A35="","",IF(AL$4="","",IF(AND($B35&lt;=AL$4+$G$3-1,$C35&gt;=AL$4),"█","")))</f>
        <v/>
      </c>
      <c r="AM35" s="14">
        <f>IF($A35="","",IF(AM$4="","",IF(AND($B35&lt;=AM$4+$G$3-1,$C35&gt;=AM$4),"█","")))</f>
        <v/>
      </c>
      <c r="AN35" s="14">
        <f>IF($A35="","",IF(AN$4="","",IF(AND($B35&lt;=AN$4+$G$3-1,$C35&gt;=AN$4),"█","")))</f>
        <v/>
      </c>
      <c r="AO35" s="14">
        <f>IF($A35="","",IF(AO$4="","",IF(AND($B35&lt;=AO$4+$G$3-1,$C35&gt;=AO$4),"█","")))</f>
        <v/>
      </c>
      <c r="AP35" s="14">
        <f>IF($A35="","",IF(AP$4="","",IF(AND($B35&lt;=AP$4+$G$3-1,$C35&gt;=AP$4),"█","")))</f>
        <v/>
      </c>
      <c r="AQ35" s="14">
        <f>IF($A35="","",IF(AQ$4="","",IF(AND($B35&lt;=AQ$4+$G$3-1,$C35&gt;=AQ$4),"█","")))</f>
        <v/>
      </c>
      <c r="AR35" s="14">
        <f>IF($A35="","",IF(AR$4="","",IF(AND($B35&lt;=AR$4+$G$3-1,$C35&gt;=AR$4),"█","")))</f>
        <v/>
      </c>
      <c r="AS35" s="14">
        <f>IF($A35="","",IF(AS$4="","",IF(AND($B35&lt;=AS$4+$G$3-1,$C35&gt;=AS$4),"█","")))</f>
        <v/>
      </c>
      <c r="AT35" s="14">
        <f>IF($A35="","",IF(AT$4="","",IF(AND($B35&lt;=AT$4+$G$3-1,$C35&gt;=AT$4),"█","")))</f>
        <v/>
      </c>
      <c r="AU35" s="14">
        <f>IF($A35="","",IF(AU$4="","",IF(AND($B35&lt;=AU$4+$G$3-1,$C35&gt;=AU$4),"█","")))</f>
        <v/>
      </c>
      <c r="AV35" s="14">
        <f>IF($A35="","",IF(AV$4="","",IF(AND($B35&lt;=AV$4+$G$3-1,$C35&gt;=AV$4),"█","")))</f>
        <v/>
      </c>
      <c r="AW35" s="14">
        <f>IF($A35="","",IF(AW$4="","",IF(AND($B35&lt;=AW$4+$G$3-1,$C35&gt;=AW$4),"█","")))</f>
        <v/>
      </c>
      <c r="AX35" s="14">
        <f>IF($A35="","",IF(AX$4="","",IF(AND($B35&lt;=AX$4+$G$3-1,$C35&gt;=AX$4),"█","")))</f>
        <v/>
      </c>
      <c r="AY35" s="14">
        <f>IF($A35="","",IF(AY$4="","",IF(AND($B35&lt;=AY$4+$G$3-1,$C35&gt;=AY$4),"█","")))</f>
        <v/>
      </c>
      <c r="AZ35" s="14">
        <f>IF($A35="","",IF(AZ$4="","",IF(AND($B35&lt;=AZ$4+$G$3-1,$C35&gt;=AZ$4),"█","")))</f>
        <v/>
      </c>
      <c r="BA35" s="14">
        <f>IF($A35="","",IF(BA$4="","",IF(AND($B35&lt;=BA$4+$G$3-1,$C35&gt;=BA$4),"█","")))</f>
        <v/>
      </c>
      <c r="BB35" s="14">
        <f>IF($A35="","",IF(BB$4="","",IF(AND($B35&lt;=BB$4+$G$3-1,$C35&gt;=BB$4),"█","")))</f>
        <v/>
      </c>
      <c r="BC35" s="14">
        <f>IF($A35="","",IF(BC$4="","",IF(AND($B35&lt;=BC$4+$G$3-1,$C35&gt;=BC$4),"█","")))</f>
        <v/>
      </c>
      <c r="BD35" s="14">
        <f>IF($A35="","",IF(BD$4="","",IF(AND($B35&lt;=BD$4+$G$3-1,$C35&gt;=BD$4),"█","")))</f>
        <v/>
      </c>
      <c r="BE35" s="14">
        <f>IF($A35="","",IF(BE$4="","",IF(AND($B35&lt;=BE$4+$G$3-1,$C35&gt;=BE$4),"█","")))</f>
        <v/>
      </c>
    </row>
    <row r="36">
      <c r="A36" s="14">
        <f>IF(Tasks!$A36="","",Tasks!$A36)</f>
        <v/>
      </c>
      <c r="B36" s="9">
        <f>IF(Tasks!$A36="","",Tasks!$C36)</f>
        <v/>
      </c>
      <c r="C36" s="9">
        <f>IF(Tasks!$A36="","",Tasks!$E36)</f>
        <v/>
      </c>
      <c r="D36" s="13">
        <f>IF(Tasks!$A36="","",Tasks!$F36)</f>
        <v/>
      </c>
      <c r="E36" s="14">
        <f>IF($A36="","",IF(E$4="","",IF(AND($B36&lt;=E$4+$G$3-1,$C36&gt;=E$4),"█","")))</f>
        <v/>
      </c>
      <c r="F36" s="14">
        <f>IF($A36="","",IF(F$4="","",IF(AND($B36&lt;=F$4+$G$3-1,$C36&gt;=F$4),"█","")))</f>
        <v/>
      </c>
      <c r="G36" s="14">
        <f>IF($A36="","",IF(G$4="","",IF(AND($B36&lt;=G$4+$G$3-1,$C36&gt;=G$4),"█","")))</f>
        <v/>
      </c>
      <c r="H36" s="14">
        <f>IF($A36="","",IF(H$4="","",IF(AND($B36&lt;=H$4+$G$3-1,$C36&gt;=H$4),"█","")))</f>
        <v/>
      </c>
      <c r="I36" s="14">
        <f>IF($A36="","",IF(I$4="","",IF(AND($B36&lt;=I$4+$G$3-1,$C36&gt;=I$4),"█","")))</f>
        <v/>
      </c>
      <c r="J36" s="14">
        <f>IF($A36="","",IF(J$4="","",IF(AND($B36&lt;=J$4+$G$3-1,$C36&gt;=J$4),"█","")))</f>
        <v/>
      </c>
      <c r="K36" s="14">
        <f>IF($A36="","",IF(K$4="","",IF(AND($B36&lt;=K$4+$G$3-1,$C36&gt;=K$4),"█","")))</f>
        <v/>
      </c>
      <c r="L36" s="14">
        <f>IF($A36="","",IF(L$4="","",IF(AND($B36&lt;=L$4+$G$3-1,$C36&gt;=L$4),"█","")))</f>
        <v/>
      </c>
      <c r="M36" s="14">
        <f>IF($A36="","",IF(M$4="","",IF(AND($B36&lt;=M$4+$G$3-1,$C36&gt;=M$4),"█","")))</f>
        <v/>
      </c>
      <c r="N36" s="14">
        <f>IF($A36="","",IF(N$4="","",IF(AND($B36&lt;=N$4+$G$3-1,$C36&gt;=N$4),"█","")))</f>
        <v/>
      </c>
      <c r="O36" s="14">
        <f>IF($A36="","",IF(O$4="","",IF(AND($B36&lt;=O$4+$G$3-1,$C36&gt;=O$4),"█","")))</f>
        <v/>
      </c>
      <c r="P36" s="14">
        <f>IF($A36="","",IF(P$4="","",IF(AND($B36&lt;=P$4+$G$3-1,$C36&gt;=P$4),"█","")))</f>
        <v/>
      </c>
      <c r="Q36" s="14">
        <f>IF($A36="","",IF(Q$4="","",IF(AND($B36&lt;=Q$4+$G$3-1,$C36&gt;=Q$4),"█","")))</f>
        <v/>
      </c>
      <c r="R36" s="14">
        <f>IF($A36="","",IF(R$4="","",IF(AND($B36&lt;=R$4+$G$3-1,$C36&gt;=R$4),"█","")))</f>
        <v/>
      </c>
      <c r="S36" s="14">
        <f>IF($A36="","",IF(S$4="","",IF(AND($B36&lt;=S$4+$G$3-1,$C36&gt;=S$4),"█","")))</f>
        <v/>
      </c>
      <c r="T36" s="14">
        <f>IF($A36="","",IF(T$4="","",IF(AND($B36&lt;=T$4+$G$3-1,$C36&gt;=T$4),"█","")))</f>
        <v/>
      </c>
      <c r="U36" s="14">
        <f>IF($A36="","",IF(U$4="","",IF(AND($B36&lt;=U$4+$G$3-1,$C36&gt;=U$4),"█","")))</f>
        <v/>
      </c>
      <c r="V36" s="14">
        <f>IF($A36="","",IF(V$4="","",IF(AND($B36&lt;=V$4+$G$3-1,$C36&gt;=V$4),"█","")))</f>
        <v/>
      </c>
      <c r="W36" s="14">
        <f>IF($A36="","",IF(W$4="","",IF(AND($B36&lt;=W$4+$G$3-1,$C36&gt;=W$4),"█","")))</f>
        <v/>
      </c>
      <c r="X36" s="14">
        <f>IF($A36="","",IF(X$4="","",IF(AND($B36&lt;=X$4+$G$3-1,$C36&gt;=X$4),"█","")))</f>
        <v/>
      </c>
      <c r="Y36" s="14">
        <f>IF($A36="","",IF(Y$4="","",IF(AND($B36&lt;=Y$4+$G$3-1,$C36&gt;=Y$4),"█","")))</f>
        <v/>
      </c>
      <c r="Z36" s="14">
        <f>IF($A36="","",IF(Z$4="","",IF(AND($B36&lt;=Z$4+$G$3-1,$C36&gt;=Z$4),"█","")))</f>
        <v/>
      </c>
      <c r="AA36" s="14">
        <f>IF($A36="","",IF(AA$4="","",IF(AND($B36&lt;=AA$4+$G$3-1,$C36&gt;=AA$4),"█","")))</f>
        <v/>
      </c>
      <c r="AB36" s="14">
        <f>IF($A36="","",IF(AB$4="","",IF(AND($B36&lt;=AB$4+$G$3-1,$C36&gt;=AB$4),"█","")))</f>
        <v/>
      </c>
      <c r="AC36" s="14">
        <f>IF($A36="","",IF(AC$4="","",IF(AND($B36&lt;=AC$4+$G$3-1,$C36&gt;=AC$4),"█","")))</f>
        <v/>
      </c>
      <c r="AD36" s="14">
        <f>IF($A36="","",IF(AD$4="","",IF(AND($B36&lt;=AD$4+$G$3-1,$C36&gt;=AD$4),"█","")))</f>
        <v/>
      </c>
      <c r="AE36" s="14">
        <f>IF($A36="","",IF(AE$4="","",IF(AND($B36&lt;=AE$4+$G$3-1,$C36&gt;=AE$4),"█","")))</f>
        <v/>
      </c>
      <c r="AF36" s="14">
        <f>IF($A36="","",IF(AF$4="","",IF(AND($B36&lt;=AF$4+$G$3-1,$C36&gt;=AF$4),"█","")))</f>
        <v/>
      </c>
      <c r="AG36" s="14">
        <f>IF($A36="","",IF(AG$4="","",IF(AND($B36&lt;=AG$4+$G$3-1,$C36&gt;=AG$4),"█","")))</f>
        <v/>
      </c>
      <c r="AH36" s="14">
        <f>IF($A36="","",IF(AH$4="","",IF(AND($B36&lt;=AH$4+$G$3-1,$C36&gt;=AH$4),"█","")))</f>
        <v/>
      </c>
      <c r="AI36" s="14">
        <f>IF($A36="","",IF(AI$4="","",IF(AND($B36&lt;=AI$4+$G$3-1,$C36&gt;=AI$4),"█","")))</f>
        <v/>
      </c>
      <c r="AJ36" s="14">
        <f>IF($A36="","",IF(AJ$4="","",IF(AND($B36&lt;=AJ$4+$G$3-1,$C36&gt;=AJ$4),"█","")))</f>
        <v/>
      </c>
      <c r="AK36" s="14">
        <f>IF($A36="","",IF(AK$4="","",IF(AND($B36&lt;=AK$4+$G$3-1,$C36&gt;=AK$4),"█","")))</f>
        <v/>
      </c>
      <c r="AL36" s="14">
        <f>IF($A36="","",IF(AL$4="","",IF(AND($B36&lt;=AL$4+$G$3-1,$C36&gt;=AL$4),"█","")))</f>
        <v/>
      </c>
      <c r="AM36" s="14">
        <f>IF($A36="","",IF(AM$4="","",IF(AND($B36&lt;=AM$4+$G$3-1,$C36&gt;=AM$4),"█","")))</f>
        <v/>
      </c>
      <c r="AN36" s="14">
        <f>IF($A36="","",IF(AN$4="","",IF(AND($B36&lt;=AN$4+$G$3-1,$C36&gt;=AN$4),"█","")))</f>
        <v/>
      </c>
      <c r="AO36" s="14">
        <f>IF($A36="","",IF(AO$4="","",IF(AND($B36&lt;=AO$4+$G$3-1,$C36&gt;=AO$4),"█","")))</f>
        <v/>
      </c>
      <c r="AP36" s="14">
        <f>IF($A36="","",IF(AP$4="","",IF(AND($B36&lt;=AP$4+$G$3-1,$C36&gt;=AP$4),"█","")))</f>
        <v/>
      </c>
      <c r="AQ36" s="14">
        <f>IF($A36="","",IF(AQ$4="","",IF(AND($B36&lt;=AQ$4+$G$3-1,$C36&gt;=AQ$4),"█","")))</f>
        <v/>
      </c>
      <c r="AR36" s="14">
        <f>IF($A36="","",IF(AR$4="","",IF(AND($B36&lt;=AR$4+$G$3-1,$C36&gt;=AR$4),"█","")))</f>
        <v/>
      </c>
      <c r="AS36" s="14">
        <f>IF($A36="","",IF(AS$4="","",IF(AND($B36&lt;=AS$4+$G$3-1,$C36&gt;=AS$4),"█","")))</f>
        <v/>
      </c>
      <c r="AT36" s="14">
        <f>IF($A36="","",IF(AT$4="","",IF(AND($B36&lt;=AT$4+$G$3-1,$C36&gt;=AT$4),"█","")))</f>
        <v/>
      </c>
      <c r="AU36" s="14">
        <f>IF($A36="","",IF(AU$4="","",IF(AND($B36&lt;=AU$4+$G$3-1,$C36&gt;=AU$4),"█","")))</f>
        <v/>
      </c>
      <c r="AV36" s="14">
        <f>IF($A36="","",IF(AV$4="","",IF(AND($B36&lt;=AV$4+$G$3-1,$C36&gt;=AV$4),"█","")))</f>
        <v/>
      </c>
      <c r="AW36" s="14">
        <f>IF($A36="","",IF(AW$4="","",IF(AND($B36&lt;=AW$4+$G$3-1,$C36&gt;=AW$4),"█","")))</f>
        <v/>
      </c>
      <c r="AX36" s="14">
        <f>IF($A36="","",IF(AX$4="","",IF(AND($B36&lt;=AX$4+$G$3-1,$C36&gt;=AX$4),"█","")))</f>
        <v/>
      </c>
      <c r="AY36" s="14">
        <f>IF($A36="","",IF(AY$4="","",IF(AND($B36&lt;=AY$4+$G$3-1,$C36&gt;=AY$4),"█","")))</f>
        <v/>
      </c>
      <c r="AZ36" s="14">
        <f>IF($A36="","",IF(AZ$4="","",IF(AND($B36&lt;=AZ$4+$G$3-1,$C36&gt;=AZ$4),"█","")))</f>
        <v/>
      </c>
      <c r="BA36" s="14">
        <f>IF($A36="","",IF(BA$4="","",IF(AND($B36&lt;=BA$4+$G$3-1,$C36&gt;=BA$4),"█","")))</f>
        <v/>
      </c>
      <c r="BB36" s="14">
        <f>IF($A36="","",IF(BB$4="","",IF(AND($B36&lt;=BB$4+$G$3-1,$C36&gt;=BB$4),"█","")))</f>
        <v/>
      </c>
      <c r="BC36" s="14">
        <f>IF($A36="","",IF(BC$4="","",IF(AND($B36&lt;=BC$4+$G$3-1,$C36&gt;=BC$4),"█","")))</f>
        <v/>
      </c>
      <c r="BD36" s="14">
        <f>IF($A36="","",IF(BD$4="","",IF(AND($B36&lt;=BD$4+$G$3-1,$C36&gt;=BD$4),"█","")))</f>
        <v/>
      </c>
      <c r="BE36" s="14">
        <f>IF($A36="","",IF(BE$4="","",IF(AND($B36&lt;=BE$4+$G$3-1,$C36&gt;=BE$4),"█","")))</f>
        <v/>
      </c>
    </row>
    <row r="37">
      <c r="A37" s="14">
        <f>IF(Tasks!$A37="","",Tasks!$A37)</f>
        <v/>
      </c>
      <c r="B37" s="9">
        <f>IF(Tasks!$A37="","",Tasks!$C37)</f>
        <v/>
      </c>
      <c r="C37" s="9">
        <f>IF(Tasks!$A37="","",Tasks!$E37)</f>
        <v/>
      </c>
      <c r="D37" s="13">
        <f>IF(Tasks!$A37="","",Tasks!$F37)</f>
        <v/>
      </c>
      <c r="E37" s="14">
        <f>IF($A37="","",IF(E$4="","",IF(AND($B37&lt;=E$4+$G$3-1,$C37&gt;=E$4),"█","")))</f>
        <v/>
      </c>
      <c r="F37" s="14">
        <f>IF($A37="","",IF(F$4="","",IF(AND($B37&lt;=F$4+$G$3-1,$C37&gt;=F$4),"█","")))</f>
        <v/>
      </c>
      <c r="G37" s="14">
        <f>IF($A37="","",IF(G$4="","",IF(AND($B37&lt;=G$4+$G$3-1,$C37&gt;=G$4),"█","")))</f>
        <v/>
      </c>
      <c r="H37" s="14">
        <f>IF($A37="","",IF(H$4="","",IF(AND($B37&lt;=H$4+$G$3-1,$C37&gt;=H$4),"█","")))</f>
        <v/>
      </c>
      <c r="I37" s="14">
        <f>IF($A37="","",IF(I$4="","",IF(AND($B37&lt;=I$4+$G$3-1,$C37&gt;=I$4),"█","")))</f>
        <v/>
      </c>
      <c r="J37" s="14">
        <f>IF($A37="","",IF(J$4="","",IF(AND($B37&lt;=J$4+$G$3-1,$C37&gt;=J$4),"█","")))</f>
        <v/>
      </c>
      <c r="K37" s="14">
        <f>IF($A37="","",IF(K$4="","",IF(AND($B37&lt;=K$4+$G$3-1,$C37&gt;=K$4),"█","")))</f>
        <v/>
      </c>
      <c r="L37" s="14">
        <f>IF($A37="","",IF(L$4="","",IF(AND($B37&lt;=L$4+$G$3-1,$C37&gt;=L$4),"█","")))</f>
        <v/>
      </c>
      <c r="M37" s="14">
        <f>IF($A37="","",IF(M$4="","",IF(AND($B37&lt;=M$4+$G$3-1,$C37&gt;=M$4),"█","")))</f>
        <v/>
      </c>
      <c r="N37" s="14">
        <f>IF($A37="","",IF(N$4="","",IF(AND($B37&lt;=N$4+$G$3-1,$C37&gt;=N$4),"█","")))</f>
        <v/>
      </c>
      <c r="O37" s="14">
        <f>IF($A37="","",IF(O$4="","",IF(AND($B37&lt;=O$4+$G$3-1,$C37&gt;=O$4),"█","")))</f>
        <v/>
      </c>
      <c r="P37" s="14">
        <f>IF($A37="","",IF(P$4="","",IF(AND($B37&lt;=P$4+$G$3-1,$C37&gt;=P$4),"█","")))</f>
        <v/>
      </c>
      <c r="Q37" s="14">
        <f>IF($A37="","",IF(Q$4="","",IF(AND($B37&lt;=Q$4+$G$3-1,$C37&gt;=Q$4),"█","")))</f>
        <v/>
      </c>
      <c r="R37" s="14">
        <f>IF($A37="","",IF(R$4="","",IF(AND($B37&lt;=R$4+$G$3-1,$C37&gt;=R$4),"█","")))</f>
        <v/>
      </c>
      <c r="S37" s="14">
        <f>IF($A37="","",IF(S$4="","",IF(AND($B37&lt;=S$4+$G$3-1,$C37&gt;=S$4),"█","")))</f>
        <v/>
      </c>
      <c r="T37" s="14">
        <f>IF($A37="","",IF(T$4="","",IF(AND($B37&lt;=T$4+$G$3-1,$C37&gt;=T$4),"█","")))</f>
        <v/>
      </c>
      <c r="U37" s="14">
        <f>IF($A37="","",IF(U$4="","",IF(AND($B37&lt;=U$4+$G$3-1,$C37&gt;=U$4),"█","")))</f>
        <v/>
      </c>
      <c r="V37" s="14">
        <f>IF($A37="","",IF(V$4="","",IF(AND($B37&lt;=V$4+$G$3-1,$C37&gt;=V$4),"█","")))</f>
        <v/>
      </c>
      <c r="W37" s="14">
        <f>IF($A37="","",IF(W$4="","",IF(AND($B37&lt;=W$4+$G$3-1,$C37&gt;=W$4),"█","")))</f>
        <v/>
      </c>
      <c r="X37" s="14">
        <f>IF($A37="","",IF(X$4="","",IF(AND($B37&lt;=X$4+$G$3-1,$C37&gt;=X$4),"█","")))</f>
        <v/>
      </c>
      <c r="Y37" s="14">
        <f>IF($A37="","",IF(Y$4="","",IF(AND($B37&lt;=Y$4+$G$3-1,$C37&gt;=Y$4),"█","")))</f>
        <v/>
      </c>
      <c r="Z37" s="14">
        <f>IF($A37="","",IF(Z$4="","",IF(AND($B37&lt;=Z$4+$G$3-1,$C37&gt;=Z$4),"█","")))</f>
        <v/>
      </c>
      <c r="AA37" s="14">
        <f>IF($A37="","",IF(AA$4="","",IF(AND($B37&lt;=AA$4+$G$3-1,$C37&gt;=AA$4),"█","")))</f>
        <v/>
      </c>
      <c r="AB37" s="14">
        <f>IF($A37="","",IF(AB$4="","",IF(AND($B37&lt;=AB$4+$G$3-1,$C37&gt;=AB$4),"█","")))</f>
        <v/>
      </c>
      <c r="AC37" s="14">
        <f>IF($A37="","",IF(AC$4="","",IF(AND($B37&lt;=AC$4+$G$3-1,$C37&gt;=AC$4),"█","")))</f>
        <v/>
      </c>
      <c r="AD37" s="14">
        <f>IF($A37="","",IF(AD$4="","",IF(AND($B37&lt;=AD$4+$G$3-1,$C37&gt;=AD$4),"█","")))</f>
        <v/>
      </c>
      <c r="AE37" s="14">
        <f>IF($A37="","",IF(AE$4="","",IF(AND($B37&lt;=AE$4+$G$3-1,$C37&gt;=AE$4),"█","")))</f>
        <v/>
      </c>
      <c r="AF37" s="14">
        <f>IF($A37="","",IF(AF$4="","",IF(AND($B37&lt;=AF$4+$G$3-1,$C37&gt;=AF$4),"█","")))</f>
        <v/>
      </c>
      <c r="AG37" s="14">
        <f>IF($A37="","",IF(AG$4="","",IF(AND($B37&lt;=AG$4+$G$3-1,$C37&gt;=AG$4),"█","")))</f>
        <v/>
      </c>
      <c r="AH37" s="14">
        <f>IF($A37="","",IF(AH$4="","",IF(AND($B37&lt;=AH$4+$G$3-1,$C37&gt;=AH$4),"█","")))</f>
        <v/>
      </c>
      <c r="AI37" s="14">
        <f>IF($A37="","",IF(AI$4="","",IF(AND($B37&lt;=AI$4+$G$3-1,$C37&gt;=AI$4),"█","")))</f>
        <v/>
      </c>
      <c r="AJ37" s="14">
        <f>IF($A37="","",IF(AJ$4="","",IF(AND($B37&lt;=AJ$4+$G$3-1,$C37&gt;=AJ$4),"█","")))</f>
        <v/>
      </c>
      <c r="AK37" s="14">
        <f>IF($A37="","",IF(AK$4="","",IF(AND($B37&lt;=AK$4+$G$3-1,$C37&gt;=AK$4),"█","")))</f>
        <v/>
      </c>
      <c r="AL37" s="14">
        <f>IF($A37="","",IF(AL$4="","",IF(AND($B37&lt;=AL$4+$G$3-1,$C37&gt;=AL$4),"█","")))</f>
        <v/>
      </c>
      <c r="AM37" s="14">
        <f>IF($A37="","",IF(AM$4="","",IF(AND($B37&lt;=AM$4+$G$3-1,$C37&gt;=AM$4),"█","")))</f>
        <v/>
      </c>
      <c r="AN37" s="14">
        <f>IF($A37="","",IF(AN$4="","",IF(AND($B37&lt;=AN$4+$G$3-1,$C37&gt;=AN$4),"█","")))</f>
        <v/>
      </c>
      <c r="AO37" s="14">
        <f>IF($A37="","",IF(AO$4="","",IF(AND($B37&lt;=AO$4+$G$3-1,$C37&gt;=AO$4),"█","")))</f>
        <v/>
      </c>
      <c r="AP37" s="14">
        <f>IF($A37="","",IF(AP$4="","",IF(AND($B37&lt;=AP$4+$G$3-1,$C37&gt;=AP$4),"█","")))</f>
        <v/>
      </c>
      <c r="AQ37" s="14">
        <f>IF($A37="","",IF(AQ$4="","",IF(AND($B37&lt;=AQ$4+$G$3-1,$C37&gt;=AQ$4),"█","")))</f>
        <v/>
      </c>
      <c r="AR37" s="14">
        <f>IF($A37="","",IF(AR$4="","",IF(AND($B37&lt;=AR$4+$G$3-1,$C37&gt;=AR$4),"█","")))</f>
        <v/>
      </c>
      <c r="AS37" s="14">
        <f>IF($A37="","",IF(AS$4="","",IF(AND($B37&lt;=AS$4+$G$3-1,$C37&gt;=AS$4),"█","")))</f>
        <v/>
      </c>
      <c r="AT37" s="14">
        <f>IF($A37="","",IF(AT$4="","",IF(AND($B37&lt;=AT$4+$G$3-1,$C37&gt;=AT$4),"█","")))</f>
        <v/>
      </c>
      <c r="AU37" s="14">
        <f>IF($A37="","",IF(AU$4="","",IF(AND($B37&lt;=AU$4+$G$3-1,$C37&gt;=AU$4),"█","")))</f>
        <v/>
      </c>
      <c r="AV37" s="14">
        <f>IF($A37="","",IF(AV$4="","",IF(AND($B37&lt;=AV$4+$G$3-1,$C37&gt;=AV$4),"█","")))</f>
        <v/>
      </c>
      <c r="AW37" s="14">
        <f>IF($A37="","",IF(AW$4="","",IF(AND($B37&lt;=AW$4+$G$3-1,$C37&gt;=AW$4),"█","")))</f>
        <v/>
      </c>
      <c r="AX37" s="14">
        <f>IF($A37="","",IF(AX$4="","",IF(AND($B37&lt;=AX$4+$G$3-1,$C37&gt;=AX$4),"█","")))</f>
        <v/>
      </c>
      <c r="AY37" s="14">
        <f>IF($A37="","",IF(AY$4="","",IF(AND($B37&lt;=AY$4+$G$3-1,$C37&gt;=AY$4),"█","")))</f>
        <v/>
      </c>
      <c r="AZ37" s="14">
        <f>IF($A37="","",IF(AZ$4="","",IF(AND($B37&lt;=AZ$4+$G$3-1,$C37&gt;=AZ$4),"█","")))</f>
        <v/>
      </c>
      <c r="BA37" s="14">
        <f>IF($A37="","",IF(BA$4="","",IF(AND($B37&lt;=BA$4+$G$3-1,$C37&gt;=BA$4),"█","")))</f>
        <v/>
      </c>
      <c r="BB37" s="14">
        <f>IF($A37="","",IF(BB$4="","",IF(AND($B37&lt;=BB$4+$G$3-1,$C37&gt;=BB$4),"█","")))</f>
        <v/>
      </c>
      <c r="BC37" s="14">
        <f>IF($A37="","",IF(BC$4="","",IF(AND($B37&lt;=BC$4+$G$3-1,$C37&gt;=BC$4),"█","")))</f>
        <v/>
      </c>
      <c r="BD37" s="14">
        <f>IF($A37="","",IF(BD$4="","",IF(AND($B37&lt;=BD$4+$G$3-1,$C37&gt;=BD$4),"█","")))</f>
        <v/>
      </c>
      <c r="BE37" s="14">
        <f>IF($A37="","",IF(BE$4="","",IF(AND($B37&lt;=BE$4+$G$3-1,$C37&gt;=BE$4),"█","")))</f>
        <v/>
      </c>
    </row>
    <row r="38">
      <c r="A38" s="14">
        <f>IF(Tasks!$A38="","",Tasks!$A38)</f>
        <v/>
      </c>
      <c r="B38" s="9">
        <f>IF(Tasks!$A38="","",Tasks!$C38)</f>
        <v/>
      </c>
      <c r="C38" s="9">
        <f>IF(Tasks!$A38="","",Tasks!$E38)</f>
        <v/>
      </c>
      <c r="D38" s="13">
        <f>IF(Tasks!$A38="","",Tasks!$F38)</f>
        <v/>
      </c>
      <c r="E38" s="14">
        <f>IF($A38="","",IF(E$4="","",IF(AND($B38&lt;=E$4+$G$3-1,$C38&gt;=E$4),"█","")))</f>
        <v/>
      </c>
      <c r="F38" s="14">
        <f>IF($A38="","",IF(F$4="","",IF(AND($B38&lt;=F$4+$G$3-1,$C38&gt;=F$4),"█","")))</f>
        <v/>
      </c>
      <c r="G38" s="14">
        <f>IF($A38="","",IF(G$4="","",IF(AND($B38&lt;=G$4+$G$3-1,$C38&gt;=G$4),"█","")))</f>
        <v/>
      </c>
      <c r="H38" s="14">
        <f>IF($A38="","",IF(H$4="","",IF(AND($B38&lt;=H$4+$G$3-1,$C38&gt;=H$4),"█","")))</f>
        <v/>
      </c>
      <c r="I38" s="14">
        <f>IF($A38="","",IF(I$4="","",IF(AND($B38&lt;=I$4+$G$3-1,$C38&gt;=I$4),"█","")))</f>
        <v/>
      </c>
      <c r="J38" s="14">
        <f>IF($A38="","",IF(J$4="","",IF(AND($B38&lt;=J$4+$G$3-1,$C38&gt;=J$4),"█","")))</f>
        <v/>
      </c>
      <c r="K38" s="14">
        <f>IF($A38="","",IF(K$4="","",IF(AND($B38&lt;=K$4+$G$3-1,$C38&gt;=K$4),"█","")))</f>
        <v/>
      </c>
      <c r="L38" s="14">
        <f>IF($A38="","",IF(L$4="","",IF(AND($B38&lt;=L$4+$G$3-1,$C38&gt;=L$4),"█","")))</f>
        <v/>
      </c>
      <c r="M38" s="14">
        <f>IF($A38="","",IF(M$4="","",IF(AND($B38&lt;=M$4+$G$3-1,$C38&gt;=M$4),"█","")))</f>
        <v/>
      </c>
      <c r="N38" s="14">
        <f>IF($A38="","",IF(N$4="","",IF(AND($B38&lt;=N$4+$G$3-1,$C38&gt;=N$4),"█","")))</f>
        <v/>
      </c>
      <c r="O38" s="14">
        <f>IF($A38="","",IF(O$4="","",IF(AND($B38&lt;=O$4+$G$3-1,$C38&gt;=O$4),"█","")))</f>
        <v/>
      </c>
      <c r="P38" s="14">
        <f>IF($A38="","",IF(P$4="","",IF(AND($B38&lt;=P$4+$G$3-1,$C38&gt;=P$4),"█","")))</f>
        <v/>
      </c>
      <c r="Q38" s="14">
        <f>IF($A38="","",IF(Q$4="","",IF(AND($B38&lt;=Q$4+$G$3-1,$C38&gt;=Q$4),"█","")))</f>
        <v/>
      </c>
      <c r="R38" s="14">
        <f>IF($A38="","",IF(R$4="","",IF(AND($B38&lt;=R$4+$G$3-1,$C38&gt;=R$4),"█","")))</f>
        <v/>
      </c>
      <c r="S38" s="14">
        <f>IF($A38="","",IF(S$4="","",IF(AND($B38&lt;=S$4+$G$3-1,$C38&gt;=S$4),"█","")))</f>
        <v/>
      </c>
      <c r="T38" s="14">
        <f>IF($A38="","",IF(T$4="","",IF(AND($B38&lt;=T$4+$G$3-1,$C38&gt;=T$4),"█","")))</f>
        <v/>
      </c>
      <c r="U38" s="14">
        <f>IF($A38="","",IF(U$4="","",IF(AND($B38&lt;=U$4+$G$3-1,$C38&gt;=U$4),"█","")))</f>
        <v/>
      </c>
      <c r="V38" s="14">
        <f>IF($A38="","",IF(V$4="","",IF(AND($B38&lt;=V$4+$G$3-1,$C38&gt;=V$4),"█","")))</f>
        <v/>
      </c>
      <c r="W38" s="14">
        <f>IF($A38="","",IF(W$4="","",IF(AND($B38&lt;=W$4+$G$3-1,$C38&gt;=W$4),"█","")))</f>
        <v/>
      </c>
      <c r="X38" s="14">
        <f>IF($A38="","",IF(X$4="","",IF(AND($B38&lt;=X$4+$G$3-1,$C38&gt;=X$4),"█","")))</f>
        <v/>
      </c>
      <c r="Y38" s="14">
        <f>IF($A38="","",IF(Y$4="","",IF(AND($B38&lt;=Y$4+$G$3-1,$C38&gt;=Y$4),"█","")))</f>
        <v/>
      </c>
      <c r="Z38" s="14">
        <f>IF($A38="","",IF(Z$4="","",IF(AND($B38&lt;=Z$4+$G$3-1,$C38&gt;=Z$4),"█","")))</f>
        <v/>
      </c>
      <c r="AA38" s="14">
        <f>IF($A38="","",IF(AA$4="","",IF(AND($B38&lt;=AA$4+$G$3-1,$C38&gt;=AA$4),"█","")))</f>
        <v/>
      </c>
      <c r="AB38" s="14">
        <f>IF($A38="","",IF(AB$4="","",IF(AND($B38&lt;=AB$4+$G$3-1,$C38&gt;=AB$4),"█","")))</f>
        <v/>
      </c>
      <c r="AC38" s="14">
        <f>IF($A38="","",IF(AC$4="","",IF(AND($B38&lt;=AC$4+$G$3-1,$C38&gt;=AC$4),"█","")))</f>
        <v/>
      </c>
      <c r="AD38" s="14">
        <f>IF($A38="","",IF(AD$4="","",IF(AND($B38&lt;=AD$4+$G$3-1,$C38&gt;=AD$4),"█","")))</f>
        <v/>
      </c>
      <c r="AE38" s="14">
        <f>IF($A38="","",IF(AE$4="","",IF(AND($B38&lt;=AE$4+$G$3-1,$C38&gt;=AE$4),"█","")))</f>
        <v/>
      </c>
      <c r="AF38" s="14">
        <f>IF($A38="","",IF(AF$4="","",IF(AND($B38&lt;=AF$4+$G$3-1,$C38&gt;=AF$4),"█","")))</f>
        <v/>
      </c>
      <c r="AG38" s="14">
        <f>IF($A38="","",IF(AG$4="","",IF(AND($B38&lt;=AG$4+$G$3-1,$C38&gt;=AG$4),"█","")))</f>
        <v/>
      </c>
      <c r="AH38" s="14">
        <f>IF($A38="","",IF(AH$4="","",IF(AND($B38&lt;=AH$4+$G$3-1,$C38&gt;=AH$4),"█","")))</f>
        <v/>
      </c>
      <c r="AI38" s="14">
        <f>IF($A38="","",IF(AI$4="","",IF(AND($B38&lt;=AI$4+$G$3-1,$C38&gt;=AI$4),"█","")))</f>
        <v/>
      </c>
      <c r="AJ38" s="14">
        <f>IF($A38="","",IF(AJ$4="","",IF(AND($B38&lt;=AJ$4+$G$3-1,$C38&gt;=AJ$4),"█","")))</f>
        <v/>
      </c>
      <c r="AK38" s="14">
        <f>IF($A38="","",IF(AK$4="","",IF(AND($B38&lt;=AK$4+$G$3-1,$C38&gt;=AK$4),"█","")))</f>
        <v/>
      </c>
      <c r="AL38" s="14">
        <f>IF($A38="","",IF(AL$4="","",IF(AND($B38&lt;=AL$4+$G$3-1,$C38&gt;=AL$4),"█","")))</f>
        <v/>
      </c>
      <c r="AM38" s="14">
        <f>IF($A38="","",IF(AM$4="","",IF(AND($B38&lt;=AM$4+$G$3-1,$C38&gt;=AM$4),"█","")))</f>
        <v/>
      </c>
      <c r="AN38" s="14">
        <f>IF($A38="","",IF(AN$4="","",IF(AND($B38&lt;=AN$4+$G$3-1,$C38&gt;=AN$4),"█","")))</f>
        <v/>
      </c>
      <c r="AO38" s="14">
        <f>IF($A38="","",IF(AO$4="","",IF(AND($B38&lt;=AO$4+$G$3-1,$C38&gt;=AO$4),"█","")))</f>
        <v/>
      </c>
      <c r="AP38" s="14">
        <f>IF($A38="","",IF(AP$4="","",IF(AND($B38&lt;=AP$4+$G$3-1,$C38&gt;=AP$4),"█","")))</f>
        <v/>
      </c>
      <c r="AQ38" s="14">
        <f>IF($A38="","",IF(AQ$4="","",IF(AND($B38&lt;=AQ$4+$G$3-1,$C38&gt;=AQ$4),"█","")))</f>
        <v/>
      </c>
      <c r="AR38" s="14">
        <f>IF($A38="","",IF(AR$4="","",IF(AND($B38&lt;=AR$4+$G$3-1,$C38&gt;=AR$4),"█","")))</f>
        <v/>
      </c>
      <c r="AS38" s="14">
        <f>IF($A38="","",IF(AS$4="","",IF(AND($B38&lt;=AS$4+$G$3-1,$C38&gt;=AS$4),"█","")))</f>
        <v/>
      </c>
      <c r="AT38" s="14">
        <f>IF($A38="","",IF(AT$4="","",IF(AND($B38&lt;=AT$4+$G$3-1,$C38&gt;=AT$4),"█","")))</f>
        <v/>
      </c>
      <c r="AU38" s="14">
        <f>IF($A38="","",IF(AU$4="","",IF(AND($B38&lt;=AU$4+$G$3-1,$C38&gt;=AU$4),"█","")))</f>
        <v/>
      </c>
      <c r="AV38" s="14">
        <f>IF($A38="","",IF(AV$4="","",IF(AND($B38&lt;=AV$4+$G$3-1,$C38&gt;=AV$4),"█","")))</f>
        <v/>
      </c>
      <c r="AW38" s="14">
        <f>IF($A38="","",IF(AW$4="","",IF(AND($B38&lt;=AW$4+$G$3-1,$C38&gt;=AW$4),"█","")))</f>
        <v/>
      </c>
      <c r="AX38" s="14">
        <f>IF($A38="","",IF(AX$4="","",IF(AND($B38&lt;=AX$4+$G$3-1,$C38&gt;=AX$4),"█","")))</f>
        <v/>
      </c>
      <c r="AY38" s="14">
        <f>IF($A38="","",IF(AY$4="","",IF(AND($B38&lt;=AY$4+$G$3-1,$C38&gt;=AY$4),"█","")))</f>
        <v/>
      </c>
      <c r="AZ38" s="14">
        <f>IF($A38="","",IF(AZ$4="","",IF(AND($B38&lt;=AZ$4+$G$3-1,$C38&gt;=AZ$4),"█","")))</f>
        <v/>
      </c>
      <c r="BA38" s="14">
        <f>IF($A38="","",IF(BA$4="","",IF(AND($B38&lt;=BA$4+$G$3-1,$C38&gt;=BA$4),"█","")))</f>
        <v/>
      </c>
      <c r="BB38" s="14">
        <f>IF($A38="","",IF(BB$4="","",IF(AND($B38&lt;=BB$4+$G$3-1,$C38&gt;=BB$4),"█","")))</f>
        <v/>
      </c>
      <c r="BC38" s="14">
        <f>IF($A38="","",IF(BC$4="","",IF(AND($B38&lt;=BC$4+$G$3-1,$C38&gt;=BC$4),"█","")))</f>
        <v/>
      </c>
      <c r="BD38" s="14">
        <f>IF($A38="","",IF(BD$4="","",IF(AND($B38&lt;=BD$4+$G$3-1,$C38&gt;=BD$4),"█","")))</f>
        <v/>
      </c>
      <c r="BE38" s="14">
        <f>IF($A38="","",IF(BE$4="","",IF(AND($B38&lt;=BE$4+$G$3-1,$C38&gt;=BE$4),"█","")))</f>
        <v/>
      </c>
    </row>
    <row r="39">
      <c r="A39" s="14">
        <f>IF(Tasks!$A39="","",Tasks!$A39)</f>
        <v/>
      </c>
      <c r="B39" s="9">
        <f>IF(Tasks!$A39="","",Tasks!$C39)</f>
        <v/>
      </c>
      <c r="C39" s="9">
        <f>IF(Tasks!$A39="","",Tasks!$E39)</f>
        <v/>
      </c>
      <c r="D39" s="13">
        <f>IF(Tasks!$A39="","",Tasks!$F39)</f>
        <v/>
      </c>
      <c r="E39" s="14">
        <f>IF($A39="","",IF(E$4="","",IF(AND($B39&lt;=E$4+$G$3-1,$C39&gt;=E$4),"█","")))</f>
        <v/>
      </c>
      <c r="F39" s="14">
        <f>IF($A39="","",IF(F$4="","",IF(AND($B39&lt;=F$4+$G$3-1,$C39&gt;=F$4),"█","")))</f>
        <v/>
      </c>
      <c r="G39" s="14">
        <f>IF($A39="","",IF(G$4="","",IF(AND($B39&lt;=G$4+$G$3-1,$C39&gt;=G$4),"█","")))</f>
        <v/>
      </c>
      <c r="H39" s="14">
        <f>IF($A39="","",IF(H$4="","",IF(AND($B39&lt;=H$4+$G$3-1,$C39&gt;=H$4),"█","")))</f>
        <v/>
      </c>
      <c r="I39" s="14">
        <f>IF($A39="","",IF(I$4="","",IF(AND($B39&lt;=I$4+$G$3-1,$C39&gt;=I$4),"█","")))</f>
        <v/>
      </c>
      <c r="J39" s="14">
        <f>IF($A39="","",IF(J$4="","",IF(AND($B39&lt;=J$4+$G$3-1,$C39&gt;=J$4),"█","")))</f>
        <v/>
      </c>
      <c r="K39" s="14">
        <f>IF($A39="","",IF(K$4="","",IF(AND($B39&lt;=K$4+$G$3-1,$C39&gt;=K$4),"█","")))</f>
        <v/>
      </c>
      <c r="L39" s="14">
        <f>IF($A39="","",IF(L$4="","",IF(AND($B39&lt;=L$4+$G$3-1,$C39&gt;=L$4),"█","")))</f>
        <v/>
      </c>
      <c r="M39" s="14">
        <f>IF($A39="","",IF(M$4="","",IF(AND($B39&lt;=M$4+$G$3-1,$C39&gt;=M$4),"█","")))</f>
        <v/>
      </c>
      <c r="N39" s="14">
        <f>IF($A39="","",IF(N$4="","",IF(AND($B39&lt;=N$4+$G$3-1,$C39&gt;=N$4),"█","")))</f>
        <v/>
      </c>
      <c r="O39" s="14">
        <f>IF($A39="","",IF(O$4="","",IF(AND($B39&lt;=O$4+$G$3-1,$C39&gt;=O$4),"█","")))</f>
        <v/>
      </c>
      <c r="P39" s="14">
        <f>IF($A39="","",IF(P$4="","",IF(AND($B39&lt;=P$4+$G$3-1,$C39&gt;=P$4),"█","")))</f>
        <v/>
      </c>
      <c r="Q39" s="14">
        <f>IF($A39="","",IF(Q$4="","",IF(AND($B39&lt;=Q$4+$G$3-1,$C39&gt;=Q$4),"█","")))</f>
        <v/>
      </c>
      <c r="R39" s="14">
        <f>IF($A39="","",IF(R$4="","",IF(AND($B39&lt;=R$4+$G$3-1,$C39&gt;=R$4),"█","")))</f>
        <v/>
      </c>
      <c r="S39" s="14">
        <f>IF($A39="","",IF(S$4="","",IF(AND($B39&lt;=S$4+$G$3-1,$C39&gt;=S$4),"█","")))</f>
        <v/>
      </c>
      <c r="T39" s="14">
        <f>IF($A39="","",IF(T$4="","",IF(AND($B39&lt;=T$4+$G$3-1,$C39&gt;=T$4),"█","")))</f>
        <v/>
      </c>
      <c r="U39" s="14">
        <f>IF($A39="","",IF(U$4="","",IF(AND($B39&lt;=U$4+$G$3-1,$C39&gt;=U$4),"█","")))</f>
        <v/>
      </c>
      <c r="V39" s="14">
        <f>IF($A39="","",IF(V$4="","",IF(AND($B39&lt;=V$4+$G$3-1,$C39&gt;=V$4),"█","")))</f>
        <v/>
      </c>
      <c r="W39" s="14">
        <f>IF($A39="","",IF(W$4="","",IF(AND($B39&lt;=W$4+$G$3-1,$C39&gt;=W$4),"█","")))</f>
        <v/>
      </c>
      <c r="X39" s="14">
        <f>IF($A39="","",IF(X$4="","",IF(AND($B39&lt;=X$4+$G$3-1,$C39&gt;=X$4),"█","")))</f>
        <v/>
      </c>
      <c r="Y39" s="14">
        <f>IF($A39="","",IF(Y$4="","",IF(AND($B39&lt;=Y$4+$G$3-1,$C39&gt;=Y$4),"█","")))</f>
        <v/>
      </c>
      <c r="Z39" s="14">
        <f>IF($A39="","",IF(Z$4="","",IF(AND($B39&lt;=Z$4+$G$3-1,$C39&gt;=Z$4),"█","")))</f>
        <v/>
      </c>
      <c r="AA39" s="14">
        <f>IF($A39="","",IF(AA$4="","",IF(AND($B39&lt;=AA$4+$G$3-1,$C39&gt;=AA$4),"█","")))</f>
        <v/>
      </c>
      <c r="AB39" s="14">
        <f>IF($A39="","",IF(AB$4="","",IF(AND($B39&lt;=AB$4+$G$3-1,$C39&gt;=AB$4),"█","")))</f>
        <v/>
      </c>
      <c r="AC39" s="14">
        <f>IF($A39="","",IF(AC$4="","",IF(AND($B39&lt;=AC$4+$G$3-1,$C39&gt;=AC$4),"█","")))</f>
        <v/>
      </c>
      <c r="AD39" s="14">
        <f>IF($A39="","",IF(AD$4="","",IF(AND($B39&lt;=AD$4+$G$3-1,$C39&gt;=AD$4),"█","")))</f>
        <v/>
      </c>
      <c r="AE39" s="14">
        <f>IF($A39="","",IF(AE$4="","",IF(AND($B39&lt;=AE$4+$G$3-1,$C39&gt;=AE$4),"█","")))</f>
        <v/>
      </c>
      <c r="AF39" s="14">
        <f>IF($A39="","",IF(AF$4="","",IF(AND($B39&lt;=AF$4+$G$3-1,$C39&gt;=AF$4),"█","")))</f>
        <v/>
      </c>
      <c r="AG39" s="14">
        <f>IF($A39="","",IF(AG$4="","",IF(AND($B39&lt;=AG$4+$G$3-1,$C39&gt;=AG$4),"█","")))</f>
        <v/>
      </c>
      <c r="AH39" s="14">
        <f>IF($A39="","",IF(AH$4="","",IF(AND($B39&lt;=AH$4+$G$3-1,$C39&gt;=AH$4),"█","")))</f>
        <v/>
      </c>
      <c r="AI39" s="14">
        <f>IF($A39="","",IF(AI$4="","",IF(AND($B39&lt;=AI$4+$G$3-1,$C39&gt;=AI$4),"█","")))</f>
        <v/>
      </c>
      <c r="AJ39" s="14">
        <f>IF($A39="","",IF(AJ$4="","",IF(AND($B39&lt;=AJ$4+$G$3-1,$C39&gt;=AJ$4),"█","")))</f>
        <v/>
      </c>
      <c r="AK39" s="14">
        <f>IF($A39="","",IF(AK$4="","",IF(AND($B39&lt;=AK$4+$G$3-1,$C39&gt;=AK$4),"█","")))</f>
        <v/>
      </c>
      <c r="AL39" s="14">
        <f>IF($A39="","",IF(AL$4="","",IF(AND($B39&lt;=AL$4+$G$3-1,$C39&gt;=AL$4),"█","")))</f>
        <v/>
      </c>
      <c r="AM39" s="14">
        <f>IF($A39="","",IF(AM$4="","",IF(AND($B39&lt;=AM$4+$G$3-1,$C39&gt;=AM$4),"█","")))</f>
        <v/>
      </c>
      <c r="AN39" s="14">
        <f>IF($A39="","",IF(AN$4="","",IF(AND($B39&lt;=AN$4+$G$3-1,$C39&gt;=AN$4),"█","")))</f>
        <v/>
      </c>
      <c r="AO39" s="14">
        <f>IF($A39="","",IF(AO$4="","",IF(AND($B39&lt;=AO$4+$G$3-1,$C39&gt;=AO$4),"█","")))</f>
        <v/>
      </c>
      <c r="AP39" s="14">
        <f>IF($A39="","",IF(AP$4="","",IF(AND($B39&lt;=AP$4+$G$3-1,$C39&gt;=AP$4),"█","")))</f>
        <v/>
      </c>
      <c r="AQ39" s="14">
        <f>IF($A39="","",IF(AQ$4="","",IF(AND($B39&lt;=AQ$4+$G$3-1,$C39&gt;=AQ$4),"█","")))</f>
        <v/>
      </c>
      <c r="AR39" s="14">
        <f>IF($A39="","",IF(AR$4="","",IF(AND($B39&lt;=AR$4+$G$3-1,$C39&gt;=AR$4),"█","")))</f>
        <v/>
      </c>
      <c r="AS39" s="14">
        <f>IF($A39="","",IF(AS$4="","",IF(AND($B39&lt;=AS$4+$G$3-1,$C39&gt;=AS$4),"█","")))</f>
        <v/>
      </c>
      <c r="AT39" s="14">
        <f>IF($A39="","",IF(AT$4="","",IF(AND($B39&lt;=AT$4+$G$3-1,$C39&gt;=AT$4),"█","")))</f>
        <v/>
      </c>
      <c r="AU39" s="14">
        <f>IF($A39="","",IF(AU$4="","",IF(AND($B39&lt;=AU$4+$G$3-1,$C39&gt;=AU$4),"█","")))</f>
        <v/>
      </c>
      <c r="AV39" s="14">
        <f>IF($A39="","",IF(AV$4="","",IF(AND($B39&lt;=AV$4+$G$3-1,$C39&gt;=AV$4),"█","")))</f>
        <v/>
      </c>
      <c r="AW39" s="14">
        <f>IF($A39="","",IF(AW$4="","",IF(AND($B39&lt;=AW$4+$G$3-1,$C39&gt;=AW$4),"█","")))</f>
        <v/>
      </c>
      <c r="AX39" s="14">
        <f>IF($A39="","",IF(AX$4="","",IF(AND($B39&lt;=AX$4+$G$3-1,$C39&gt;=AX$4),"█","")))</f>
        <v/>
      </c>
      <c r="AY39" s="14">
        <f>IF($A39="","",IF(AY$4="","",IF(AND($B39&lt;=AY$4+$G$3-1,$C39&gt;=AY$4),"█","")))</f>
        <v/>
      </c>
      <c r="AZ39" s="14">
        <f>IF($A39="","",IF(AZ$4="","",IF(AND($B39&lt;=AZ$4+$G$3-1,$C39&gt;=AZ$4),"█","")))</f>
        <v/>
      </c>
      <c r="BA39" s="14">
        <f>IF($A39="","",IF(BA$4="","",IF(AND($B39&lt;=BA$4+$G$3-1,$C39&gt;=BA$4),"█","")))</f>
        <v/>
      </c>
      <c r="BB39" s="14">
        <f>IF($A39="","",IF(BB$4="","",IF(AND($B39&lt;=BB$4+$G$3-1,$C39&gt;=BB$4),"█","")))</f>
        <v/>
      </c>
      <c r="BC39" s="14">
        <f>IF($A39="","",IF(BC$4="","",IF(AND($B39&lt;=BC$4+$G$3-1,$C39&gt;=BC$4),"█","")))</f>
        <v/>
      </c>
      <c r="BD39" s="14">
        <f>IF($A39="","",IF(BD$4="","",IF(AND($B39&lt;=BD$4+$G$3-1,$C39&gt;=BD$4),"█","")))</f>
        <v/>
      </c>
      <c r="BE39" s="14">
        <f>IF($A39="","",IF(BE$4="","",IF(AND($B39&lt;=BE$4+$G$3-1,$C39&gt;=BE$4),"█","")))</f>
        <v/>
      </c>
    </row>
    <row r="40">
      <c r="A40" s="14">
        <f>IF(Tasks!$A40="","",Tasks!$A40)</f>
        <v/>
      </c>
      <c r="B40" s="9">
        <f>IF(Tasks!$A40="","",Tasks!$C40)</f>
        <v/>
      </c>
      <c r="C40" s="9">
        <f>IF(Tasks!$A40="","",Tasks!$E40)</f>
        <v/>
      </c>
      <c r="D40" s="13">
        <f>IF(Tasks!$A40="","",Tasks!$F40)</f>
        <v/>
      </c>
      <c r="E40" s="14">
        <f>IF($A40="","",IF(E$4="","",IF(AND($B40&lt;=E$4+$G$3-1,$C40&gt;=E$4),"█","")))</f>
        <v/>
      </c>
      <c r="F40" s="14">
        <f>IF($A40="","",IF(F$4="","",IF(AND($B40&lt;=F$4+$G$3-1,$C40&gt;=F$4),"█","")))</f>
        <v/>
      </c>
      <c r="G40" s="14">
        <f>IF($A40="","",IF(G$4="","",IF(AND($B40&lt;=G$4+$G$3-1,$C40&gt;=G$4),"█","")))</f>
        <v/>
      </c>
      <c r="H40" s="14">
        <f>IF($A40="","",IF(H$4="","",IF(AND($B40&lt;=H$4+$G$3-1,$C40&gt;=H$4),"█","")))</f>
        <v/>
      </c>
      <c r="I40" s="14">
        <f>IF($A40="","",IF(I$4="","",IF(AND($B40&lt;=I$4+$G$3-1,$C40&gt;=I$4),"█","")))</f>
        <v/>
      </c>
      <c r="J40" s="14">
        <f>IF($A40="","",IF(J$4="","",IF(AND($B40&lt;=J$4+$G$3-1,$C40&gt;=J$4),"█","")))</f>
        <v/>
      </c>
      <c r="K40" s="14">
        <f>IF($A40="","",IF(K$4="","",IF(AND($B40&lt;=K$4+$G$3-1,$C40&gt;=K$4),"█","")))</f>
        <v/>
      </c>
      <c r="L40" s="14">
        <f>IF($A40="","",IF(L$4="","",IF(AND($B40&lt;=L$4+$G$3-1,$C40&gt;=L$4),"█","")))</f>
        <v/>
      </c>
      <c r="M40" s="14">
        <f>IF($A40="","",IF(M$4="","",IF(AND($B40&lt;=M$4+$G$3-1,$C40&gt;=M$4),"█","")))</f>
        <v/>
      </c>
      <c r="N40" s="14">
        <f>IF($A40="","",IF(N$4="","",IF(AND($B40&lt;=N$4+$G$3-1,$C40&gt;=N$4),"█","")))</f>
        <v/>
      </c>
      <c r="O40" s="14">
        <f>IF($A40="","",IF(O$4="","",IF(AND($B40&lt;=O$4+$G$3-1,$C40&gt;=O$4),"█","")))</f>
        <v/>
      </c>
      <c r="P40" s="14">
        <f>IF($A40="","",IF(P$4="","",IF(AND($B40&lt;=P$4+$G$3-1,$C40&gt;=P$4),"█","")))</f>
        <v/>
      </c>
      <c r="Q40" s="14">
        <f>IF($A40="","",IF(Q$4="","",IF(AND($B40&lt;=Q$4+$G$3-1,$C40&gt;=Q$4),"█","")))</f>
        <v/>
      </c>
      <c r="R40" s="14">
        <f>IF($A40="","",IF(R$4="","",IF(AND($B40&lt;=R$4+$G$3-1,$C40&gt;=R$4),"█","")))</f>
        <v/>
      </c>
      <c r="S40" s="14">
        <f>IF($A40="","",IF(S$4="","",IF(AND($B40&lt;=S$4+$G$3-1,$C40&gt;=S$4),"█","")))</f>
        <v/>
      </c>
      <c r="T40" s="14">
        <f>IF($A40="","",IF(T$4="","",IF(AND($B40&lt;=T$4+$G$3-1,$C40&gt;=T$4),"█","")))</f>
        <v/>
      </c>
      <c r="U40" s="14">
        <f>IF($A40="","",IF(U$4="","",IF(AND($B40&lt;=U$4+$G$3-1,$C40&gt;=U$4),"█","")))</f>
        <v/>
      </c>
      <c r="V40" s="14">
        <f>IF($A40="","",IF(V$4="","",IF(AND($B40&lt;=V$4+$G$3-1,$C40&gt;=V$4),"█","")))</f>
        <v/>
      </c>
      <c r="W40" s="14">
        <f>IF($A40="","",IF(W$4="","",IF(AND($B40&lt;=W$4+$G$3-1,$C40&gt;=W$4),"█","")))</f>
        <v/>
      </c>
      <c r="X40" s="14">
        <f>IF($A40="","",IF(X$4="","",IF(AND($B40&lt;=X$4+$G$3-1,$C40&gt;=X$4),"█","")))</f>
        <v/>
      </c>
      <c r="Y40" s="14">
        <f>IF($A40="","",IF(Y$4="","",IF(AND($B40&lt;=Y$4+$G$3-1,$C40&gt;=Y$4),"█","")))</f>
        <v/>
      </c>
      <c r="Z40" s="14">
        <f>IF($A40="","",IF(Z$4="","",IF(AND($B40&lt;=Z$4+$G$3-1,$C40&gt;=Z$4),"█","")))</f>
        <v/>
      </c>
      <c r="AA40" s="14">
        <f>IF($A40="","",IF(AA$4="","",IF(AND($B40&lt;=AA$4+$G$3-1,$C40&gt;=AA$4),"█","")))</f>
        <v/>
      </c>
      <c r="AB40" s="14">
        <f>IF($A40="","",IF(AB$4="","",IF(AND($B40&lt;=AB$4+$G$3-1,$C40&gt;=AB$4),"█","")))</f>
        <v/>
      </c>
      <c r="AC40" s="14">
        <f>IF($A40="","",IF(AC$4="","",IF(AND($B40&lt;=AC$4+$G$3-1,$C40&gt;=AC$4),"█","")))</f>
        <v/>
      </c>
      <c r="AD40" s="14">
        <f>IF($A40="","",IF(AD$4="","",IF(AND($B40&lt;=AD$4+$G$3-1,$C40&gt;=AD$4),"█","")))</f>
        <v/>
      </c>
      <c r="AE40" s="14">
        <f>IF($A40="","",IF(AE$4="","",IF(AND($B40&lt;=AE$4+$G$3-1,$C40&gt;=AE$4),"█","")))</f>
        <v/>
      </c>
      <c r="AF40" s="14">
        <f>IF($A40="","",IF(AF$4="","",IF(AND($B40&lt;=AF$4+$G$3-1,$C40&gt;=AF$4),"█","")))</f>
        <v/>
      </c>
      <c r="AG40" s="14">
        <f>IF($A40="","",IF(AG$4="","",IF(AND($B40&lt;=AG$4+$G$3-1,$C40&gt;=AG$4),"█","")))</f>
        <v/>
      </c>
      <c r="AH40" s="14">
        <f>IF($A40="","",IF(AH$4="","",IF(AND($B40&lt;=AH$4+$G$3-1,$C40&gt;=AH$4),"█","")))</f>
        <v/>
      </c>
      <c r="AI40" s="14">
        <f>IF($A40="","",IF(AI$4="","",IF(AND($B40&lt;=AI$4+$G$3-1,$C40&gt;=AI$4),"█","")))</f>
        <v/>
      </c>
      <c r="AJ40" s="14">
        <f>IF($A40="","",IF(AJ$4="","",IF(AND($B40&lt;=AJ$4+$G$3-1,$C40&gt;=AJ$4),"█","")))</f>
        <v/>
      </c>
      <c r="AK40" s="14">
        <f>IF($A40="","",IF(AK$4="","",IF(AND($B40&lt;=AK$4+$G$3-1,$C40&gt;=AK$4),"█","")))</f>
        <v/>
      </c>
      <c r="AL40" s="14">
        <f>IF($A40="","",IF(AL$4="","",IF(AND($B40&lt;=AL$4+$G$3-1,$C40&gt;=AL$4),"█","")))</f>
        <v/>
      </c>
      <c r="AM40" s="14">
        <f>IF($A40="","",IF(AM$4="","",IF(AND($B40&lt;=AM$4+$G$3-1,$C40&gt;=AM$4),"█","")))</f>
        <v/>
      </c>
      <c r="AN40" s="14">
        <f>IF($A40="","",IF(AN$4="","",IF(AND($B40&lt;=AN$4+$G$3-1,$C40&gt;=AN$4),"█","")))</f>
        <v/>
      </c>
      <c r="AO40" s="14">
        <f>IF($A40="","",IF(AO$4="","",IF(AND($B40&lt;=AO$4+$G$3-1,$C40&gt;=AO$4),"█","")))</f>
        <v/>
      </c>
      <c r="AP40" s="14">
        <f>IF($A40="","",IF(AP$4="","",IF(AND($B40&lt;=AP$4+$G$3-1,$C40&gt;=AP$4),"█","")))</f>
        <v/>
      </c>
      <c r="AQ40" s="14">
        <f>IF($A40="","",IF(AQ$4="","",IF(AND($B40&lt;=AQ$4+$G$3-1,$C40&gt;=AQ$4),"█","")))</f>
        <v/>
      </c>
      <c r="AR40" s="14">
        <f>IF($A40="","",IF(AR$4="","",IF(AND($B40&lt;=AR$4+$G$3-1,$C40&gt;=AR$4),"█","")))</f>
        <v/>
      </c>
      <c r="AS40" s="14">
        <f>IF($A40="","",IF(AS$4="","",IF(AND($B40&lt;=AS$4+$G$3-1,$C40&gt;=AS$4),"█","")))</f>
        <v/>
      </c>
      <c r="AT40" s="14">
        <f>IF($A40="","",IF(AT$4="","",IF(AND($B40&lt;=AT$4+$G$3-1,$C40&gt;=AT$4),"█","")))</f>
        <v/>
      </c>
      <c r="AU40" s="14">
        <f>IF($A40="","",IF(AU$4="","",IF(AND($B40&lt;=AU$4+$G$3-1,$C40&gt;=AU$4),"█","")))</f>
        <v/>
      </c>
      <c r="AV40" s="14">
        <f>IF($A40="","",IF(AV$4="","",IF(AND($B40&lt;=AV$4+$G$3-1,$C40&gt;=AV$4),"█","")))</f>
        <v/>
      </c>
      <c r="AW40" s="14">
        <f>IF($A40="","",IF(AW$4="","",IF(AND($B40&lt;=AW$4+$G$3-1,$C40&gt;=AW$4),"█","")))</f>
        <v/>
      </c>
      <c r="AX40" s="14">
        <f>IF($A40="","",IF(AX$4="","",IF(AND($B40&lt;=AX$4+$G$3-1,$C40&gt;=AX$4),"█","")))</f>
        <v/>
      </c>
      <c r="AY40" s="14">
        <f>IF($A40="","",IF(AY$4="","",IF(AND($B40&lt;=AY$4+$G$3-1,$C40&gt;=AY$4),"█","")))</f>
        <v/>
      </c>
      <c r="AZ40" s="14">
        <f>IF($A40="","",IF(AZ$4="","",IF(AND($B40&lt;=AZ$4+$G$3-1,$C40&gt;=AZ$4),"█","")))</f>
        <v/>
      </c>
      <c r="BA40" s="14">
        <f>IF($A40="","",IF(BA$4="","",IF(AND($B40&lt;=BA$4+$G$3-1,$C40&gt;=BA$4),"█","")))</f>
        <v/>
      </c>
      <c r="BB40" s="14">
        <f>IF($A40="","",IF(BB$4="","",IF(AND($B40&lt;=BB$4+$G$3-1,$C40&gt;=BB$4),"█","")))</f>
        <v/>
      </c>
      <c r="BC40" s="14">
        <f>IF($A40="","",IF(BC$4="","",IF(AND($B40&lt;=BC$4+$G$3-1,$C40&gt;=BC$4),"█","")))</f>
        <v/>
      </c>
      <c r="BD40" s="14">
        <f>IF($A40="","",IF(BD$4="","",IF(AND($B40&lt;=BD$4+$G$3-1,$C40&gt;=BD$4),"█","")))</f>
        <v/>
      </c>
      <c r="BE40" s="14">
        <f>IF($A40="","",IF(BE$4="","",IF(AND($B40&lt;=BE$4+$G$3-1,$C40&gt;=BE$4),"█","")))</f>
        <v/>
      </c>
    </row>
    <row r="41">
      <c r="A41" s="14">
        <f>IF(Tasks!$A41="","",Tasks!$A41)</f>
        <v/>
      </c>
      <c r="B41" s="9">
        <f>IF(Tasks!$A41="","",Tasks!$C41)</f>
        <v/>
      </c>
      <c r="C41" s="9">
        <f>IF(Tasks!$A41="","",Tasks!$E41)</f>
        <v/>
      </c>
      <c r="D41" s="13">
        <f>IF(Tasks!$A41="","",Tasks!$F41)</f>
        <v/>
      </c>
      <c r="E41" s="14">
        <f>IF($A41="","",IF(E$4="","",IF(AND($B41&lt;=E$4+$G$3-1,$C41&gt;=E$4),"█","")))</f>
        <v/>
      </c>
      <c r="F41" s="14">
        <f>IF($A41="","",IF(F$4="","",IF(AND($B41&lt;=F$4+$G$3-1,$C41&gt;=F$4),"█","")))</f>
        <v/>
      </c>
      <c r="G41" s="14">
        <f>IF($A41="","",IF(G$4="","",IF(AND($B41&lt;=G$4+$G$3-1,$C41&gt;=G$4),"█","")))</f>
        <v/>
      </c>
      <c r="H41" s="14">
        <f>IF($A41="","",IF(H$4="","",IF(AND($B41&lt;=H$4+$G$3-1,$C41&gt;=H$4),"█","")))</f>
        <v/>
      </c>
      <c r="I41" s="14">
        <f>IF($A41="","",IF(I$4="","",IF(AND($B41&lt;=I$4+$G$3-1,$C41&gt;=I$4),"█","")))</f>
        <v/>
      </c>
      <c r="J41" s="14">
        <f>IF($A41="","",IF(J$4="","",IF(AND($B41&lt;=J$4+$G$3-1,$C41&gt;=J$4),"█","")))</f>
        <v/>
      </c>
      <c r="K41" s="14">
        <f>IF($A41="","",IF(K$4="","",IF(AND($B41&lt;=K$4+$G$3-1,$C41&gt;=K$4),"█","")))</f>
        <v/>
      </c>
      <c r="L41" s="14">
        <f>IF($A41="","",IF(L$4="","",IF(AND($B41&lt;=L$4+$G$3-1,$C41&gt;=L$4),"█","")))</f>
        <v/>
      </c>
      <c r="M41" s="14">
        <f>IF($A41="","",IF(M$4="","",IF(AND($B41&lt;=M$4+$G$3-1,$C41&gt;=M$4),"█","")))</f>
        <v/>
      </c>
      <c r="N41" s="14">
        <f>IF($A41="","",IF(N$4="","",IF(AND($B41&lt;=N$4+$G$3-1,$C41&gt;=N$4),"█","")))</f>
        <v/>
      </c>
      <c r="O41" s="14">
        <f>IF($A41="","",IF(O$4="","",IF(AND($B41&lt;=O$4+$G$3-1,$C41&gt;=O$4),"█","")))</f>
        <v/>
      </c>
      <c r="P41" s="14">
        <f>IF($A41="","",IF(P$4="","",IF(AND($B41&lt;=P$4+$G$3-1,$C41&gt;=P$4),"█","")))</f>
        <v/>
      </c>
      <c r="Q41" s="14">
        <f>IF($A41="","",IF(Q$4="","",IF(AND($B41&lt;=Q$4+$G$3-1,$C41&gt;=Q$4),"█","")))</f>
        <v/>
      </c>
      <c r="R41" s="14">
        <f>IF($A41="","",IF(R$4="","",IF(AND($B41&lt;=R$4+$G$3-1,$C41&gt;=R$4),"█","")))</f>
        <v/>
      </c>
      <c r="S41" s="14">
        <f>IF($A41="","",IF(S$4="","",IF(AND($B41&lt;=S$4+$G$3-1,$C41&gt;=S$4),"█","")))</f>
        <v/>
      </c>
      <c r="T41" s="14">
        <f>IF($A41="","",IF(T$4="","",IF(AND($B41&lt;=T$4+$G$3-1,$C41&gt;=T$4),"█","")))</f>
        <v/>
      </c>
      <c r="U41" s="14">
        <f>IF($A41="","",IF(U$4="","",IF(AND($B41&lt;=U$4+$G$3-1,$C41&gt;=U$4),"█","")))</f>
        <v/>
      </c>
      <c r="V41" s="14">
        <f>IF($A41="","",IF(V$4="","",IF(AND($B41&lt;=V$4+$G$3-1,$C41&gt;=V$4),"█","")))</f>
        <v/>
      </c>
      <c r="W41" s="14">
        <f>IF($A41="","",IF(W$4="","",IF(AND($B41&lt;=W$4+$G$3-1,$C41&gt;=W$4),"█","")))</f>
        <v/>
      </c>
      <c r="X41" s="14">
        <f>IF($A41="","",IF(X$4="","",IF(AND($B41&lt;=X$4+$G$3-1,$C41&gt;=X$4),"█","")))</f>
        <v/>
      </c>
      <c r="Y41" s="14">
        <f>IF($A41="","",IF(Y$4="","",IF(AND($B41&lt;=Y$4+$G$3-1,$C41&gt;=Y$4),"█","")))</f>
        <v/>
      </c>
      <c r="Z41" s="14">
        <f>IF($A41="","",IF(Z$4="","",IF(AND($B41&lt;=Z$4+$G$3-1,$C41&gt;=Z$4),"█","")))</f>
        <v/>
      </c>
      <c r="AA41" s="14">
        <f>IF($A41="","",IF(AA$4="","",IF(AND($B41&lt;=AA$4+$G$3-1,$C41&gt;=AA$4),"█","")))</f>
        <v/>
      </c>
      <c r="AB41" s="14">
        <f>IF($A41="","",IF(AB$4="","",IF(AND($B41&lt;=AB$4+$G$3-1,$C41&gt;=AB$4),"█","")))</f>
        <v/>
      </c>
      <c r="AC41" s="14">
        <f>IF($A41="","",IF(AC$4="","",IF(AND($B41&lt;=AC$4+$G$3-1,$C41&gt;=AC$4),"█","")))</f>
        <v/>
      </c>
      <c r="AD41" s="14">
        <f>IF($A41="","",IF(AD$4="","",IF(AND($B41&lt;=AD$4+$G$3-1,$C41&gt;=AD$4),"█","")))</f>
        <v/>
      </c>
      <c r="AE41" s="14">
        <f>IF($A41="","",IF(AE$4="","",IF(AND($B41&lt;=AE$4+$G$3-1,$C41&gt;=AE$4),"█","")))</f>
        <v/>
      </c>
      <c r="AF41" s="14">
        <f>IF($A41="","",IF(AF$4="","",IF(AND($B41&lt;=AF$4+$G$3-1,$C41&gt;=AF$4),"█","")))</f>
        <v/>
      </c>
      <c r="AG41" s="14">
        <f>IF($A41="","",IF(AG$4="","",IF(AND($B41&lt;=AG$4+$G$3-1,$C41&gt;=AG$4),"█","")))</f>
        <v/>
      </c>
      <c r="AH41" s="14">
        <f>IF($A41="","",IF(AH$4="","",IF(AND($B41&lt;=AH$4+$G$3-1,$C41&gt;=AH$4),"█","")))</f>
        <v/>
      </c>
      <c r="AI41" s="14">
        <f>IF($A41="","",IF(AI$4="","",IF(AND($B41&lt;=AI$4+$G$3-1,$C41&gt;=AI$4),"█","")))</f>
        <v/>
      </c>
      <c r="AJ41" s="14">
        <f>IF($A41="","",IF(AJ$4="","",IF(AND($B41&lt;=AJ$4+$G$3-1,$C41&gt;=AJ$4),"█","")))</f>
        <v/>
      </c>
      <c r="AK41" s="14">
        <f>IF($A41="","",IF(AK$4="","",IF(AND($B41&lt;=AK$4+$G$3-1,$C41&gt;=AK$4),"█","")))</f>
        <v/>
      </c>
      <c r="AL41" s="14">
        <f>IF($A41="","",IF(AL$4="","",IF(AND($B41&lt;=AL$4+$G$3-1,$C41&gt;=AL$4),"█","")))</f>
        <v/>
      </c>
      <c r="AM41" s="14">
        <f>IF($A41="","",IF(AM$4="","",IF(AND($B41&lt;=AM$4+$G$3-1,$C41&gt;=AM$4),"█","")))</f>
        <v/>
      </c>
      <c r="AN41" s="14">
        <f>IF($A41="","",IF(AN$4="","",IF(AND($B41&lt;=AN$4+$G$3-1,$C41&gt;=AN$4),"█","")))</f>
        <v/>
      </c>
      <c r="AO41" s="14">
        <f>IF($A41="","",IF(AO$4="","",IF(AND($B41&lt;=AO$4+$G$3-1,$C41&gt;=AO$4),"█","")))</f>
        <v/>
      </c>
      <c r="AP41" s="14">
        <f>IF($A41="","",IF(AP$4="","",IF(AND($B41&lt;=AP$4+$G$3-1,$C41&gt;=AP$4),"█","")))</f>
        <v/>
      </c>
      <c r="AQ41" s="14">
        <f>IF($A41="","",IF(AQ$4="","",IF(AND($B41&lt;=AQ$4+$G$3-1,$C41&gt;=AQ$4),"█","")))</f>
        <v/>
      </c>
      <c r="AR41" s="14">
        <f>IF($A41="","",IF(AR$4="","",IF(AND($B41&lt;=AR$4+$G$3-1,$C41&gt;=AR$4),"█","")))</f>
        <v/>
      </c>
      <c r="AS41" s="14">
        <f>IF($A41="","",IF(AS$4="","",IF(AND($B41&lt;=AS$4+$G$3-1,$C41&gt;=AS$4),"█","")))</f>
        <v/>
      </c>
      <c r="AT41" s="14">
        <f>IF($A41="","",IF(AT$4="","",IF(AND($B41&lt;=AT$4+$G$3-1,$C41&gt;=AT$4),"█","")))</f>
        <v/>
      </c>
      <c r="AU41" s="14">
        <f>IF($A41="","",IF(AU$4="","",IF(AND($B41&lt;=AU$4+$G$3-1,$C41&gt;=AU$4),"█","")))</f>
        <v/>
      </c>
      <c r="AV41" s="14">
        <f>IF($A41="","",IF(AV$4="","",IF(AND($B41&lt;=AV$4+$G$3-1,$C41&gt;=AV$4),"█","")))</f>
        <v/>
      </c>
      <c r="AW41" s="14">
        <f>IF($A41="","",IF(AW$4="","",IF(AND($B41&lt;=AW$4+$G$3-1,$C41&gt;=AW$4),"█","")))</f>
        <v/>
      </c>
      <c r="AX41" s="14">
        <f>IF($A41="","",IF(AX$4="","",IF(AND($B41&lt;=AX$4+$G$3-1,$C41&gt;=AX$4),"█","")))</f>
        <v/>
      </c>
      <c r="AY41" s="14">
        <f>IF($A41="","",IF(AY$4="","",IF(AND($B41&lt;=AY$4+$G$3-1,$C41&gt;=AY$4),"█","")))</f>
        <v/>
      </c>
      <c r="AZ41" s="14">
        <f>IF($A41="","",IF(AZ$4="","",IF(AND($B41&lt;=AZ$4+$G$3-1,$C41&gt;=AZ$4),"█","")))</f>
        <v/>
      </c>
      <c r="BA41" s="14">
        <f>IF($A41="","",IF(BA$4="","",IF(AND($B41&lt;=BA$4+$G$3-1,$C41&gt;=BA$4),"█","")))</f>
        <v/>
      </c>
      <c r="BB41" s="14">
        <f>IF($A41="","",IF(BB$4="","",IF(AND($B41&lt;=BB$4+$G$3-1,$C41&gt;=BB$4),"█","")))</f>
        <v/>
      </c>
      <c r="BC41" s="14">
        <f>IF($A41="","",IF(BC$4="","",IF(AND($B41&lt;=BC$4+$G$3-1,$C41&gt;=BC$4),"█","")))</f>
        <v/>
      </c>
      <c r="BD41" s="14">
        <f>IF($A41="","",IF(BD$4="","",IF(AND($B41&lt;=BD$4+$G$3-1,$C41&gt;=BD$4),"█","")))</f>
        <v/>
      </c>
      <c r="BE41" s="14">
        <f>IF($A41="","",IF(BE$4="","",IF(AND($B41&lt;=BE$4+$G$3-1,$C41&gt;=BE$4),"█","")))</f>
        <v/>
      </c>
    </row>
    <row r="42">
      <c r="A42" s="14">
        <f>IF(Tasks!$A42="","",Tasks!$A42)</f>
        <v/>
      </c>
      <c r="B42" s="9">
        <f>IF(Tasks!$A42="","",Tasks!$C42)</f>
        <v/>
      </c>
      <c r="C42" s="9">
        <f>IF(Tasks!$A42="","",Tasks!$E42)</f>
        <v/>
      </c>
      <c r="D42" s="13">
        <f>IF(Tasks!$A42="","",Tasks!$F42)</f>
        <v/>
      </c>
      <c r="E42" s="14">
        <f>IF($A42="","",IF(E$4="","",IF(AND($B42&lt;=E$4+$G$3-1,$C42&gt;=E$4),"█","")))</f>
        <v/>
      </c>
      <c r="F42" s="14">
        <f>IF($A42="","",IF(F$4="","",IF(AND($B42&lt;=F$4+$G$3-1,$C42&gt;=F$4),"█","")))</f>
        <v/>
      </c>
      <c r="G42" s="14">
        <f>IF($A42="","",IF(G$4="","",IF(AND($B42&lt;=G$4+$G$3-1,$C42&gt;=G$4),"█","")))</f>
        <v/>
      </c>
      <c r="H42" s="14">
        <f>IF($A42="","",IF(H$4="","",IF(AND($B42&lt;=H$4+$G$3-1,$C42&gt;=H$4),"█","")))</f>
        <v/>
      </c>
      <c r="I42" s="14">
        <f>IF($A42="","",IF(I$4="","",IF(AND($B42&lt;=I$4+$G$3-1,$C42&gt;=I$4),"█","")))</f>
        <v/>
      </c>
      <c r="J42" s="14">
        <f>IF($A42="","",IF(J$4="","",IF(AND($B42&lt;=J$4+$G$3-1,$C42&gt;=J$4),"█","")))</f>
        <v/>
      </c>
      <c r="K42" s="14">
        <f>IF($A42="","",IF(K$4="","",IF(AND($B42&lt;=K$4+$G$3-1,$C42&gt;=K$4),"█","")))</f>
        <v/>
      </c>
      <c r="L42" s="14">
        <f>IF($A42="","",IF(L$4="","",IF(AND($B42&lt;=L$4+$G$3-1,$C42&gt;=L$4),"█","")))</f>
        <v/>
      </c>
      <c r="M42" s="14">
        <f>IF($A42="","",IF(M$4="","",IF(AND($B42&lt;=M$4+$G$3-1,$C42&gt;=M$4),"█","")))</f>
        <v/>
      </c>
      <c r="N42" s="14">
        <f>IF($A42="","",IF(N$4="","",IF(AND($B42&lt;=N$4+$G$3-1,$C42&gt;=N$4),"█","")))</f>
        <v/>
      </c>
      <c r="O42" s="14">
        <f>IF($A42="","",IF(O$4="","",IF(AND($B42&lt;=O$4+$G$3-1,$C42&gt;=O$4),"█","")))</f>
        <v/>
      </c>
      <c r="P42" s="14">
        <f>IF($A42="","",IF(P$4="","",IF(AND($B42&lt;=P$4+$G$3-1,$C42&gt;=P$4),"█","")))</f>
        <v/>
      </c>
      <c r="Q42" s="14">
        <f>IF($A42="","",IF(Q$4="","",IF(AND($B42&lt;=Q$4+$G$3-1,$C42&gt;=Q$4),"█","")))</f>
        <v/>
      </c>
      <c r="R42" s="14">
        <f>IF($A42="","",IF(R$4="","",IF(AND($B42&lt;=R$4+$G$3-1,$C42&gt;=R$4),"█","")))</f>
        <v/>
      </c>
      <c r="S42" s="14">
        <f>IF($A42="","",IF(S$4="","",IF(AND($B42&lt;=S$4+$G$3-1,$C42&gt;=S$4),"█","")))</f>
        <v/>
      </c>
      <c r="T42" s="14">
        <f>IF($A42="","",IF(T$4="","",IF(AND($B42&lt;=T$4+$G$3-1,$C42&gt;=T$4),"█","")))</f>
        <v/>
      </c>
      <c r="U42" s="14">
        <f>IF($A42="","",IF(U$4="","",IF(AND($B42&lt;=U$4+$G$3-1,$C42&gt;=U$4),"█","")))</f>
        <v/>
      </c>
      <c r="V42" s="14">
        <f>IF($A42="","",IF(V$4="","",IF(AND($B42&lt;=V$4+$G$3-1,$C42&gt;=V$4),"█","")))</f>
        <v/>
      </c>
      <c r="W42" s="14">
        <f>IF($A42="","",IF(W$4="","",IF(AND($B42&lt;=W$4+$G$3-1,$C42&gt;=W$4),"█","")))</f>
        <v/>
      </c>
      <c r="X42" s="14">
        <f>IF($A42="","",IF(X$4="","",IF(AND($B42&lt;=X$4+$G$3-1,$C42&gt;=X$4),"█","")))</f>
        <v/>
      </c>
      <c r="Y42" s="14">
        <f>IF($A42="","",IF(Y$4="","",IF(AND($B42&lt;=Y$4+$G$3-1,$C42&gt;=Y$4),"█","")))</f>
        <v/>
      </c>
      <c r="Z42" s="14">
        <f>IF($A42="","",IF(Z$4="","",IF(AND($B42&lt;=Z$4+$G$3-1,$C42&gt;=Z$4),"█","")))</f>
        <v/>
      </c>
      <c r="AA42" s="14">
        <f>IF($A42="","",IF(AA$4="","",IF(AND($B42&lt;=AA$4+$G$3-1,$C42&gt;=AA$4),"█","")))</f>
        <v/>
      </c>
      <c r="AB42" s="14">
        <f>IF($A42="","",IF(AB$4="","",IF(AND($B42&lt;=AB$4+$G$3-1,$C42&gt;=AB$4),"█","")))</f>
        <v/>
      </c>
      <c r="AC42" s="14">
        <f>IF($A42="","",IF(AC$4="","",IF(AND($B42&lt;=AC$4+$G$3-1,$C42&gt;=AC$4),"█","")))</f>
        <v/>
      </c>
      <c r="AD42" s="14">
        <f>IF($A42="","",IF(AD$4="","",IF(AND($B42&lt;=AD$4+$G$3-1,$C42&gt;=AD$4),"█","")))</f>
        <v/>
      </c>
      <c r="AE42" s="14">
        <f>IF($A42="","",IF(AE$4="","",IF(AND($B42&lt;=AE$4+$G$3-1,$C42&gt;=AE$4),"█","")))</f>
        <v/>
      </c>
      <c r="AF42" s="14">
        <f>IF($A42="","",IF(AF$4="","",IF(AND($B42&lt;=AF$4+$G$3-1,$C42&gt;=AF$4),"█","")))</f>
        <v/>
      </c>
      <c r="AG42" s="14">
        <f>IF($A42="","",IF(AG$4="","",IF(AND($B42&lt;=AG$4+$G$3-1,$C42&gt;=AG$4),"█","")))</f>
        <v/>
      </c>
      <c r="AH42" s="14">
        <f>IF($A42="","",IF(AH$4="","",IF(AND($B42&lt;=AH$4+$G$3-1,$C42&gt;=AH$4),"█","")))</f>
        <v/>
      </c>
      <c r="AI42" s="14">
        <f>IF($A42="","",IF(AI$4="","",IF(AND($B42&lt;=AI$4+$G$3-1,$C42&gt;=AI$4),"█","")))</f>
        <v/>
      </c>
      <c r="AJ42" s="14">
        <f>IF($A42="","",IF(AJ$4="","",IF(AND($B42&lt;=AJ$4+$G$3-1,$C42&gt;=AJ$4),"█","")))</f>
        <v/>
      </c>
      <c r="AK42" s="14">
        <f>IF($A42="","",IF(AK$4="","",IF(AND($B42&lt;=AK$4+$G$3-1,$C42&gt;=AK$4),"█","")))</f>
        <v/>
      </c>
      <c r="AL42" s="14">
        <f>IF($A42="","",IF(AL$4="","",IF(AND($B42&lt;=AL$4+$G$3-1,$C42&gt;=AL$4),"█","")))</f>
        <v/>
      </c>
      <c r="AM42" s="14">
        <f>IF($A42="","",IF(AM$4="","",IF(AND($B42&lt;=AM$4+$G$3-1,$C42&gt;=AM$4),"█","")))</f>
        <v/>
      </c>
      <c r="AN42" s="14">
        <f>IF($A42="","",IF(AN$4="","",IF(AND($B42&lt;=AN$4+$G$3-1,$C42&gt;=AN$4),"█","")))</f>
        <v/>
      </c>
      <c r="AO42" s="14">
        <f>IF($A42="","",IF(AO$4="","",IF(AND($B42&lt;=AO$4+$G$3-1,$C42&gt;=AO$4),"█","")))</f>
        <v/>
      </c>
      <c r="AP42" s="14">
        <f>IF($A42="","",IF(AP$4="","",IF(AND($B42&lt;=AP$4+$G$3-1,$C42&gt;=AP$4),"█","")))</f>
        <v/>
      </c>
      <c r="AQ42" s="14">
        <f>IF($A42="","",IF(AQ$4="","",IF(AND($B42&lt;=AQ$4+$G$3-1,$C42&gt;=AQ$4),"█","")))</f>
        <v/>
      </c>
      <c r="AR42" s="14">
        <f>IF($A42="","",IF(AR$4="","",IF(AND($B42&lt;=AR$4+$G$3-1,$C42&gt;=AR$4),"█","")))</f>
        <v/>
      </c>
      <c r="AS42" s="14">
        <f>IF($A42="","",IF(AS$4="","",IF(AND($B42&lt;=AS$4+$G$3-1,$C42&gt;=AS$4),"█","")))</f>
        <v/>
      </c>
      <c r="AT42" s="14">
        <f>IF($A42="","",IF(AT$4="","",IF(AND($B42&lt;=AT$4+$G$3-1,$C42&gt;=AT$4),"█","")))</f>
        <v/>
      </c>
      <c r="AU42" s="14">
        <f>IF($A42="","",IF(AU$4="","",IF(AND($B42&lt;=AU$4+$G$3-1,$C42&gt;=AU$4),"█","")))</f>
        <v/>
      </c>
      <c r="AV42" s="14">
        <f>IF($A42="","",IF(AV$4="","",IF(AND($B42&lt;=AV$4+$G$3-1,$C42&gt;=AV$4),"█","")))</f>
        <v/>
      </c>
      <c r="AW42" s="14">
        <f>IF($A42="","",IF(AW$4="","",IF(AND($B42&lt;=AW$4+$G$3-1,$C42&gt;=AW$4),"█","")))</f>
        <v/>
      </c>
      <c r="AX42" s="14">
        <f>IF($A42="","",IF(AX$4="","",IF(AND($B42&lt;=AX$4+$G$3-1,$C42&gt;=AX$4),"█","")))</f>
        <v/>
      </c>
      <c r="AY42" s="14">
        <f>IF($A42="","",IF(AY$4="","",IF(AND($B42&lt;=AY$4+$G$3-1,$C42&gt;=AY$4),"█","")))</f>
        <v/>
      </c>
      <c r="AZ42" s="14">
        <f>IF($A42="","",IF(AZ$4="","",IF(AND($B42&lt;=AZ$4+$G$3-1,$C42&gt;=AZ$4),"█","")))</f>
        <v/>
      </c>
      <c r="BA42" s="14">
        <f>IF($A42="","",IF(BA$4="","",IF(AND($B42&lt;=BA$4+$G$3-1,$C42&gt;=BA$4),"█","")))</f>
        <v/>
      </c>
      <c r="BB42" s="14">
        <f>IF($A42="","",IF(BB$4="","",IF(AND($B42&lt;=BB$4+$G$3-1,$C42&gt;=BB$4),"█","")))</f>
        <v/>
      </c>
      <c r="BC42" s="14">
        <f>IF($A42="","",IF(BC$4="","",IF(AND($B42&lt;=BC$4+$G$3-1,$C42&gt;=BC$4),"█","")))</f>
        <v/>
      </c>
      <c r="BD42" s="14">
        <f>IF($A42="","",IF(BD$4="","",IF(AND($B42&lt;=BD$4+$G$3-1,$C42&gt;=BD$4),"█","")))</f>
        <v/>
      </c>
      <c r="BE42" s="14">
        <f>IF($A42="","",IF(BE$4="","",IF(AND($B42&lt;=BE$4+$G$3-1,$C42&gt;=BE$4),"█","")))</f>
        <v/>
      </c>
    </row>
    <row r="43">
      <c r="A43" s="14">
        <f>IF(Tasks!$A43="","",Tasks!$A43)</f>
        <v/>
      </c>
      <c r="B43" s="9">
        <f>IF(Tasks!$A43="","",Tasks!$C43)</f>
        <v/>
      </c>
      <c r="C43" s="9">
        <f>IF(Tasks!$A43="","",Tasks!$E43)</f>
        <v/>
      </c>
      <c r="D43" s="13">
        <f>IF(Tasks!$A43="","",Tasks!$F43)</f>
        <v/>
      </c>
      <c r="E43" s="14">
        <f>IF($A43="","",IF(E$4="","",IF(AND($B43&lt;=E$4+$G$3-1,$C43&gt;=E$4),"█","")))</f>
        <v/>
      </c>
      <c r="F43" s="14">
        <f>IF($A43="","",IF(F$4="","",IF(AND($B43&lt;=F$4+$G$3-1,$C43&gt;=F$4),"█","")))</f>
        <v/>
      </c>
      <c r="G43" s="14">
        <f>IF($A43="","",IF(G$4="","",IF(AND($B43&lt;=G$4+$G$3-1,$C43&gt;=G$4),"█","")))</f>
        <v/>
      </c>
      <c r="H43" s="14">
        <f>IF($A43="","",IF(H$4="","",IF(AND($B43&lt;=H$4+$G$3-1,$C43&gt;=H$4),"█","")))</f>
        <v/>
      </c>
      <c r="I43" s="14">
        <f>IF($A43="","",IF(I$4="","",IF(AND($B43&lt;=I$4+$G$3-1,$C43&gt;=I$4),"█","")))</f>
        <v/>
      </c>
      <c r="J43" s="14">
        <f>IF($A43="","",IF(J$4="","",IF(AND($B43&lt;=J$4+$G$3-1,$C43&gt;=J$4),"█","")))</f>
        <v/>
      </c>
      <c r="K43" s="14">
        <f>IF($A43="","",IF(K$4="","",IF(AND($B43&lt;=K$4+$G$3-1,$C43&gt;=K$4),"█","")))</f>
        <v/>
      </c>
      <c r="L43" s="14">
        <f>IF($A43="","",IF(L$4="","",IF(AND($B43&lt;=L$4+$G$3-1,$C43&gt;=L$4),"█","")))</f>
        <v/>
      </c>
      <c r="M43" s="14">
        <f>IF($A43="","",IF(M$4="","",IF(AND($B43&lt;=M$4+$G$3-1,$C43&gt;=M$4),"█","")))</f>
        <v/>
      </c>
      <c r="N43" s="14">
        <f>IF($A43="","",IF(N$4="","",IF(AND($B43&lt;=N$4+$G$3-1,$C43&gt;=N$4),"█","")))</f>
        <v/>
      </c>
      <c r="O43" s="14">
        <f>IF($A43="","",IF(O$4="","",IF(AND($B43&lt;=O$4+$G$3-1,$C43&gt;=O$4),"█","")))</f>
        <v/>
      </c>
      <c r="P43" s="14">
        <f>IF($A43="","",IF(P$4="","",IF(AND($B43&lt;=P$4+$G$3-1,$C43&gt;=P$4),"█","")))</f>
        <v/>
      </c>
      <c r="Q43" s="14">
        <f>IF($A43="","",IF(Q$4="","",IF(AND($B43&lt;=Q$4+$G$3-1,$C43&gt;=Q$4),"█","")))</f>
        <v/>
      </c>
      <c r="R43" s="14">
        <f>IF($A43="","",IF(R$4="","",IF(AND($B43&lt;=R$4+$G$3-1,$C43&gt;=R$4),"█","")))</f>
        <v/>
      </c>
      <c r="S43" s="14">
        <f>IF($A43="","",IF(S$4="","",IF(AND($B43&lt;=S$4+$G$3-1,$C43&gt;=S$4),"█","")))</f>
        <v/>
      </c>
      <c r="T43" s="14">
        <f>IF($A43="","",IF(T$4="","",IF(AND($B43&lt;=T$4+$G$3-1,$C43&gt;=T$4),"█","")))</f>
        <v/>
      </c>
      <c r="U43" s="14">
        <f>IF($A43="","",IF(U$4="","",IF(AND($B43&lt;=U$4+$G$3-1,$C43&gt;=U$4),"█","")))</f>
        <v/>
      </c>
      <c r="V43" s="14">
        <f>IF($A43="","",IF(V$4="","",IF(AND($B43&lt;=V$4+$G$3-1,$C43&gt;=V$4),"█","")))</f>
        <v/>
      </c>
      <c r="W43" s="14">
        <f>IF($A43="","",IF(W$4="","",IF(AND($B43&lt;=W$4+$G$3-1,$C43&gt;=W$4),"█","")))</f>
        <v/>
      </c>
      <c r="X43" s="14">
        <f>IF($A43="","",IF(X$4="","",IF(AND($B43&lt;=X$4+$G$3-1,$C43&gt;=X$4),"█","")))</f>
        <v/>
      </c>
      <c r="Y43" s="14">
        <f>IF($A43="","",IF(Y$4="","",IF(AND($B43&lt;=Y$4+$G$3-1,$C43&gt;=Y$4),"█","")))</f>
        <v/>
      </c>
      <c r="Z43" s="14">
        <f>IF($A43="","",IF(Z$4="","",IF(AND($B43&lt;=Z$4+$G$3-1,$C43&gt;=Z$4),"█","")))</f>
        <v/>
      </c>
      <c r="AA43" s="14">
        <f>IF($A43="","",IF(AA$4="","",IF(AND($B43&lt;=AA$4+$G$3-1,$C43&gt;=AA$4),"█","")))</f>
        <v/>
      </c>
      <c r="AB43" s="14">
        <f>IF($A43="","",IF(AB$4="","",IF(AND($B43&lt;=AB$4+$G$3-1,$C43&gt;=AB$4),"█","")))</f>
        <v/>
      </c>
      <c r="AC43" s="14">
        <f>IF($A43="","",IF(AC$4="","",IF(AND($B43&lt;=AC$4+$G$3-1,$C43&gt;=AC$4),"█","")))</f>
        <v/>
      </c>
      <c r="AD43" s="14">
        <f>IF($A43="","",IF(AD$4="","",IF(AND($B43&lt;=AD$4+$G$3-1,$C43&gt;=AD$4),"█","")))</f>
        <v/>
      </c>
      <c r="AE43" s="14">
        <f>IF($A43="","",IF(AE$4="","",IF(AND($B43&lt;=AE$4+$G$3-1,$C43&gt;=AE$4),"█","")))</f>
        <v/>
      </c>
      <c r="AF43" s="14">
        <f>IF($A43="","",IF(AF$4="","",IF(AND($B43&lt;=AF$4+$G$3-1,$C43&gt;=AF$4),"█","")))</f>
        <v/>
      </c>
      <c r="AG43" s="14">
        <f>IF($A43="","",IF(AG$4="","",IF(AND($B43&lt;=AG$4+$G$3-1,$C43&gt;=AG$4),"█","")))</f>
        <v/>
      </c>
      <c r="AH43" s="14">
        <f>IF($A43="","",IF(AH$4="","",IF(AND($B43&lt;=AH$4+$G$3-1,$C43&gt;=AH$4),"█","")))</f>
        <v/>
      </c>
      <c r="AI43" s="14">
        <f>IF($A43="","",IF(AI$4="","",IF(AND($B43&lt;=AI$4+$G$3-1,$C43&gt;=AI$4),"█","")))</f>
        <v/>
      </c>
      <c r="AJ43" s="14">
        <f>IF($A43="","",IF(AJ$4="","",IF(AND($B43&lt;=AJ$4+$G$3-1,$C43&gt;=AJ$4),"█","")))</f>
        <v/>
      </c>
      <c r="AK43" s="14">
        <f>IF($A43="","",IF(AK$4="","",IF(AND($B43&lt;=AK$4+$G$3-1,$C43&gt;=AK$4),"█","")))</f>
        <v/>
      </c>
      <c r="AL43" s="14">
        <f>IF($A43="","",IF(AL$4="","",IF(AND($B43&lt;=AL$4+$G$3-1,$C43&gt;=AL$4),"█","")))</f>
        <v/>
      </c>
      <c r="AM43" s="14">
        <f>IF($A43="","",IF(AM$4="","",IF(AND($B43&lt;=AM$4+$G$3-1,$C43&gt;=AM$4),"█","")))</f>
        <v/>
      </c>
      <c r="AN43" s="14">
        <f>IF($A43="","",IF(AN$4="","",IF(AND($B43&lt;=AN$4+$G$3-1,$C43&gt;=AN$4),"█","")))</f>
        <v/>
      </c>
      <c r="AO43" s="14">
        <f>IF($A43="","",IF(AO$4="","",IF(AND($B43&lt;=AO$4+$G$3-1,$C43&gt;=AO$4),"█","")))</f>
        <v/>
      </c>
      <c r="AP43" s="14">
        <f>IF($A43="","",IF(AP$4="","",IF(AND($B43&lt;=AP$4+$G$3-1,$C43&gt;=AP$4),"█","")))</f>
        <v/>
      </c>
      <c r="AQ43" s="14">
        <f>IF($A43="","",IF(AQ$4="","",IF(AND($B43&lt;=AQ$4+$G$3-1,$C43&gt;=AQ$4),"█","")))</f>
        <v/>
      </c>
      <c r="AR43" s="14">
        <f>IF($A43="","",IF(AR$4="","",IF(AND($B43&lt;=AR$4+$G$3-1,$C43&gt;=AR$4),"█","")))</f>
        <v/>
      </c>
      <c r="AS43" s="14">
        <f>IF($A43="","",IF(AS$4="","",IF(AND($B43&lt;=AS$4+$G$3-1,$C43&gt;=AS$4),"█","")))</f>
        <v/>
      </c>
      <c r="AT43" s="14">
        <f>IF($A43="","",IF(AT$4="","",IF(AND($B43&lt;=AT$4+$G$3-1,$C43&gt;=AT$4),"█","")))</f>
        <v/>
      </c>
      <c r="AU43" s="14">
        <f>IF($A43="","",IF(AU$4="","",IF(AND($B43&lt;=AU$4+$G$3-1,$C43&gt;=AU$4),"█","")))</f>
        <v/>
      </c>
      <c r="AV43" s="14">
        <f>IF($A43="","",IF(AV$4="","",IF(AND($B43&lt;=AV$4+$G$3-1,$C43&gt;=AV$4),"█","")))</f>
        <v/>
      </c>
      <c r="AW43" s="14">
        <f>IF($A43="","",IF(AW$4="","",IF(AND($B43&lt;=AW$4+$G$3-1,$C43&gt;=AW$4),"█","")))</f>
        <v/>
      </c>
      <c r="AX43" s="14">
        <f>IF($A43="","",IF(AX$4="","",IF(AND($B43&lt;=AX$4+$G$3-1,$C43&gt;=AX$4),"█","")))</f>
        <v/>
      </c>
      <c r="AY43" s="14">
        <f>IF($A43="","",IF(AY$4="","",IF(AND($B43&lt;=AY$4+$G$3-1,$C43&gt;=AY$4),"█","")))</f>
        <v/>
      </c>
      <c r="AZ43" s="14">
        <f>IF($A43="","",IF(AZ$4="","",IF(AND($B43&lt;=AZ$4+$G$3-1,$C43&gt;=AZ$4),"█","")))</f>
        <v/>
      </c>
      <c r="BA43" s="14">
        <f>IF($A43="","",IF(BA$4="","",IF(AND($B43&lt;=BA$4+$G$3-1,$C43&gt;=BA$4),"█","")))</f>
        <v/>
      </c>
      <c r="BB43" s="14">
        <f>IF($A43="","",IF(BB$4="","",IF(AND($B43&lt;=BB$4+$G$3-1,$C43&gt;=BB$4),"█","")))</f>
        <v/>
      </c>
      <c r="BC43" s="14">
        <f>IF($A43="","",IF(BC$4="","",IF(AND($B43&lt;=BC$4+$G$3-1,$C43&gt;=BC$4),"█","")))</f>
        <v/>
      </c>
      <c r="BD43" s="14">
        <f>IF($A43="","",IF(BD$4="","",IF(AND($B43&lt;=BD$4+$G$3-1,$C43&gt;=BD$4),"█","")))</f>
        <v/>
      </c>
      <c r="BE43" s="14">
        <f>IF($A43="","",IF(BE$4="","",IF(AND($B43&lt;=BE$4+$G$3-1,$C43&gt;=BE$4),"█","")))</f>
        <v/>
      </c>
    </row>
    <row r="44">
      <c r="A44" s="14">
        <f>IF(Tasks!$A44="","",Tasks!$A44)</f>
        <v/>
      </c>
      <c r="B44" s="9">
        <f>IF(Tasks!$A44="","",Tasks!$C44)</f>
        <v/>
      </c>
      <c r="C44" s="9">
        <f>IF(Tasks!$A44="","",Tasks!$E44)</f>
        <v/>
      </c>
      <c r="D44" s="13">
        <f>IF(Tasks!$A44="","",Tasks!$F44)</f>
        <v/>
      </c>
      <c r="E44" s="14">
        <f>IF($A44="","",IF(E$4="","",IF(AND($B44&lt;=E$4+$G$3-1,$C44&gt;=E$4),"█","")))</f>
        <v/>
      </c>
      <c r="F44" s="14">
        <f>IF($A44="","",IF(F$4="","",IF(AND($B44&lt;=F$4+$G$3-1,$C44&gt;=F$4),"█","")))</f>
        <v/>
      </c>
      <c r="G44" s="14">
        <f>IF($A44="","",IF(G$4="","",IF(AND($B44&lt;=G$4+$G$3-1,$C44&gt;=G$4),"█","")))</f>
        <v/>
      </c>
      <c r="H44" s="14">
        <f>IF($A44="","",IF(H$4="","",IF(AND($B44&lt;=H$4+$G$3-1,$C44&gt;=H$4),"█","")))</f>
        <v/>
      </c>
      <c r="I44" s="14">
        <f>IF($A44="","",IF(I$4="","",IF(AND($B44&lt;=I$4+$G$3-1,$C44&gt;=I$4),"█","")))</f>
        <v/>
      </c>
      <c r="J44" s="14">
        <f>IF($A44="","",IF(J$4="","",IF(AND($B44&lt;=J$4+$G$3-1,$C44&gt;=J$4),"█","")))</f>
        <v/>
      </c>
      <c r="K44" s="14">
        <f>IF($A44="","",IF(K$4="","",IF(AND($B44&lt;=K$4+$G$3-1,$C44&gt;=K$4),"█","")))</f>
        <v/>
      </c>
      <c r="L44" s="14">
        <f>IF($A44="","",IF(L$4="","",IF(AND($B44&lt;=L$4+$G$3-1,$C44&gt;=L$4),"█","")))</f>
        <v/>
      </c>
      <c r="M44" s="14">
        <f>IF($A44="","",IF(M$4="","",IF(AND($B44&lt;=M$4+$G$3-1,$C44&gt;=M$4),"█","")))</f>
        <v/>
      </c>
      <c r="N44" s="14">
        <f>IF($A44="","",IF(N$4="","",IF(AND($B44&lt;=N$4+$G$3-1,$C44&gt;=N$4),"█","")))</f>
        <v/>
      </c>
      <c r="O44" s="14">
        <f>IF($A44="","",IF(O$4="","",IF(AND($B44&lt;=O$4+$G$3-1,$C44&gt;=O$4),"█","")))</f>
        <v/>
      </c>
      <c r="P44" s="14">
        <f>IF($A44="","",IF(P$4="","",IF(AND($B44&lt;=P$4+$G$3-1,$C44&gt;=P$4),"█","")))</f>
        <v/>
      </c>
      <c r="Q44" s="14">
        <f>IF($A44="","",IF(Q$4="","",IF(AND($B44&lt;=Q$4+$G$3-1,$C44&gt;=Q$4),"█","")))</f>
        <v/>
      </c>
      <c r="R44" s="14">
        <f>IF($A44="","",IF(R$4="","",IF(AND($B44&lt;=R$4+$G$3-1,$C44&gt;=R$4),"█","")))</f>
        <v/>
      </c>
      <c r="S44" s="14">
        <f>IF($A44="","",IF(S$4="","",IF(AND($B44&lt;=S$4+$G$3-1,$C44&gt;=S$4),"█","")))</f>
        <v/>
      </c>
      <c r="T44" s="14">
        <f>IF($A44="","",IF(T$4="","",IF(AND($B44&lt;=T$4+$G$3-1,$C44&gt;=T$4),"█","")))</f>
        <v/>
      </c>
      <c r="U44" s="14">
        <f>IF($A44="","",IF(U$4="","",IF(AND($B44&lt;=U$4+$G$3-1,$C44&gt;=U$4),"█","")))</f>
        <v/>
      </c>
      <c r="V44" s="14">
        <f>IF($A44="","",IF(V$4="","",IF(AND($B44&lt;=V$4+$G$3-1,$C44&gt;=V$4),"█","")))</f>
        <v/>
      </c>
      <c r="W44" s="14">
        <f>IF($A44="","",IF(W$4="","",IF(AND($B44&lt;=W$4+$G$3-1,$C44&gt;=W$4),"█","")))</f>
        <v/>
      </c>
      <c r="X44" s="14">
        <f>IF($A44="","",IF(X$4="","",IF(AND($B44&lt;=X$4+$G$3-1,$C44&gt;=X$4),"█","")))</f>
        <v/>
      </c>
      <c r="Y44" s="14">
        <f>IF($A44="","",IF(Y$4="","",IF(AND($B44&lt;=Y$4+$G$3-1,$C44&gt;=Y$4),"█","")))</f>
        <v/>
      </c>
      <c r="Z44" s="14">
        <f>IF($A44="","",IF(Z$4="","",IF(AND($B44&lt;=Z$4+$G$3-1,$C44&gt;=Z$4),"█","")))</f>
        <v/>
      </c>
      <c r="AA44" s="14">
        <f>IF($A44="","",IF(AA$4="","",IF(AND($B44&lt;=AA$4+$G$3-1,$C44&gt;=AA$4),"█","")))</f>
        <v/>
      </c>
      <c r="AB44" s="14">
        <f>IF($A44="","",IF(AB$4="","",IF(AND($B44&lt;=AB$4+$G$3-1,$C44&gt;=AB$4),"█","")))</f>
        <v/>
      </c>
      <c r="AC44" s="14">
        <f>IF($A44="","",IF(AC$4="","",IF(AND($B44&lt;=AC$4+$G$3-1,$C44&gt;=AC$4),"█","")))</f>
        <v/>
      </c>
      <c r="AD44" s="14">
        <f>IF($A44="","",IF(AD$4="","",IF(AND($B44&lt;=AD$4+$G$3-1,$C44&gt;=AD$4),"█","")))</f>
        <v/>
      </c>
      <c r="AE44" s="14">
        <f>IF($A44="","",IF(AE$4="","",IF(AND($B44&lt;=AE$4+$G$3-1,$C44&gt;=AE$4),"█","")))</f>
        <v/>
      </c>
      <c r="AF44" s="14">
        <f>IF($A44="","",IF(AF$4="","",IF(AND($B44&lt;=AF$4+$G$3-1,$C44&gt;=AF$4),"█","")))</f>
        <v/>
      </c>
      <c r="AG44" s="14">
        <f>IF($A44="","",IF(AG$4="","",IF(AND($B44&lt;=AG$4+$G$3-1,$C44&gt;=AG$4),"█","")))</f>
        <v/>
      </c>
      <c r="AH44" s="14">
        <f>IF($A44="","",IF(AH$4="","",IF(AND($B44&lt;=AH$4+$G$3-1,$C44&gt;=AH$4),"█","")))</f>
        <v/>
      </c>
      <c r="AI44" s="14">
        <f>IF($A44="","",IF(AI$4="","",IF(AND($B44&lt;=AI$4+$G$3-1,$C44&gt;=AI$4),"█","")))</f>
        <v/>
      </c>
      <c r="AJ44" s="14">
        <f>IF($A44="","",IF(AJ$4="","",IF(AND($B44&lt;=AJ$4+$G$3-1,$C44&gt;=AJ$4),"█","")))</f>
        <v/>
      </c>
      <c r="AK44" s="14">
        <f>IF($A44="","",IF(AK$4="","",IF(AND($B44&lt;=AK$4+$G$3-1,$C44&gt;=AK$4),"█","")))</f>
        <v/>
      </c>
      <c r="AL44" s="14">
        <f>IF($A44="","",IF(AL$4="","",IF(AND($B44&lt;=AL$4+$G$3-1,$C44&gt;=AL$4),"█","")))</f>
        <v/>
      </c>
      <c r="AM44" s="14">
        <f>IF($A44="","",IF(AM$4="","",IF(AND($B44&lt;=AM$4+$G$3-1,$C44&gt;=AM$4),"█","")))</f>
        <v/>
      </c>
      <c r="AN44" s="14">
        <f>IF($A44="","",IF(AN$4="","",IF(AND($B44&lt;=AN$4+$G$3-1,$C44&gt;=AN$4),"█","")))</f>
        <v/>
      </c>
      <c r="AO44" s="14">
        <f>IF($A44="","",IF(AO$4="","",IF(AND($B44&lt;=AO$4+$G$3-1,$C44&gt;=AO$4),"█","")))</f>
        <v/>
      </c>
      <c r="AP44" s="14">
        <f>IF($A44="","",IF(AP$4="","",IF(AND($B44&lt;=AP$4+$G$3-1,$C44&gt;=AP$4),"█","")))</f>
        <v/>
      </c>
      <c r="AQ44" s="14">
        <f>IF($A44="","",IF(AQ$4="","",IF(AND($B44&lt;=AQ$4+$G$3-1,$C44&gt;=AQ$4),"█","")))</f>
        <v/>
      </c>
      <c r="AR44" s="14">
        <f>IF($A44="","",IF(AR$4="","",IF(AND($B44&lt;=AR$4+$G$3-1,$C44&gt;=AR$4),"█","")))</f>
        <v/>
      </c>
      <c r="AS44" s="14">
        <f>IF($A44="","",IF(AS$4="","",IF(AND($B44&lt;=AS$4+$G$3-1,$C44&gt;=AS$4),"█","")))</f>
        <v/>
      </c>
      <c r="AT44" s="14">
        <f>IF($A44="","",IF(AT$4="","",IF(AND($B44&lt;=AT$4+$G$3-1,$C44&gt;=AT$4),"█","")))</f>
        <v/>
      </c>
      <c r="AU44" s="14">
        <f>IF($A44="","",IF(AU$4="","",IF(AND($B44&lt;=AU$4+$G$3-1,$C44&gt;=AU$4),"█","")))</f>
        <v/>
      </c>
      <c r="AV44" s="14">
        <f>IF($A44="","",IF(AV$4="","",IF(AND($B44&lt;=AV$4+$G$3-1,$C44&gt;=AV$4),"█","")))</f>
        <v/>
      </c>
      <c r="AW44" s="14">
        <f>IF($A44="","",IF(AW$4="","",IF(AND($B44&lt;=AW$4+$G$3-1,$C44&gt;=AW$4),"█","")))</f>
        <v/>
      </c>
      <c r="AX44" s="14">
        <f>IF($A44="","",IF(AX$4="","",IF(AND($B44&lt;=AX$4+$G$3-1,$C44&gt;=AX$4),"█","")))</f>
        <v/>
      </c>
      <c r="AY44" s="14">
        <f>IF($A44="","",IF(AY$4="","",IF(AND($B44&lt;=AY$4+$G$3-1,$C44&gt;=AY$4),"█","")))</f>
        <v/>
      </c>
      <c r="AZ44" s="14">
        <f>IF($A44="","",IF(AZ$4="","",IF(AND($B44&lt;=AZ$4+$G$3-1,$C44&gt;=AZ$4),"█","")))</f>
        <v/>
      </c>
      <c r="BA44" s="14">
        <f>IF($A44="","",IF(BA$4="","",IF(AND($B44&lt;=BA$4+$G$3-1,$C44&gt;=BA$4),"█","")))</f>
        <v/>
      </c>
      <c r="BB44" s="14">
        <f>IF($A44="","",IF(BB$4="","",IF(AND($B44&lt;=BB$4+$G$3-1,$C44&gt;=BB$4),"█","")))</f>
        <v/>
      </c>
      <c r="BC44" s="14">
        <f>IF($A44="","",IF(BC$4="","",IF(AND($B44&lt;=BC$4+$G$3-1,$C44&gt;=BC$4),"█","")))</f>
        <v/>
      </c>
      <c r="BD44" s="14">
        <f>IF($A44="","",IF(BD$4="","",IF(AND($B44&lt;=BD$4+$G$3-1,$C44&gt;=BD$4),"█","")))</f>
        <v/>
      </c>
      <c r="BE44" s="14">
        <f>IF($A44="","",IF(BE$4="","",IF(AND($B44&lt;=BE$4+$G$3-1,$C44&gt;=BE$4),"█","")))</f>
        <v/>
      </c>
    </row>
    <row r="45">
      <c r="A45" s="14">
        <f>IF(Tasks!$A45="","",Tasks!$A45)</f>
        <v/>
      </c>
      <c r="B45" s="9">
        <f>IF(Tasks!$A45="","",Tasks!$C45)</f>
        <v/>
      </c>
      <c r="C45" s="9">
        <f>IF(Tasks!$A45="","",Tasks!$E45)</f>
        <v/>
      </c>
      <c r="D45" s="13">
        <f>IF(Tasks!$A45="","",Tasks!$F45)</f>
        <v/>
      </c>
      <c r="E45" s="14">
        <f>IF($A45="","",IF(E$4="","",IF(AND($B45&lt;=E$4+$G$3-1,$C45&gt;=E$4),"█","")))</f>
        <v/>
      </c>
      <c r="F45" s="14">
        <f>IF($A45="","",IF(F$4="","",IF(AND($B45&lt;=F$4+$G$3-1,$C45&gt;=F$4),"█","")))</f>
        <v/>
      </c>
      <c r="G45" s="14">
        <f>IF($A45="","",IF(G$4="","",IF(AND($B45&lt;=G$4+$G$3-1,$C45&gt;=G$4),"█","")))</f>
        <v/>
      </c>
      <c r="H45" s="14">
        <f>IF($A45="","",IF(H$4="","",IF(AND($B45&lt;=H$4+$G$3-1,$C45&gt;=H$4),"█","")))</f>
        <v/>
      </c>
      <c r="I45" s="14">
        <f>IF($A45="","",IF(I$4="","",IF(AND($B45&lt;=I$4+$G$3-1,$C45&gt;=I$4),"█","")))</f>
        <v/>
      </c>
      <c r="J45" s="14">
        <f>IF($A45="","",IF(J$4="","",IF(AND($B45&lt;=J$4+$G$3-1,$C45&gt;=J$4),"█","")))</f>
        <v/>
      </c>
      <c r="K45" s="14">
        <f>IF($A45="","",IF(K$4="","",IF(AND($B45&lt;=K$4+$G$3-1,$C45&gt;=K$4),"█","")))</f>
        <v/>
      </c>
      <c r="L45" s="14">
        <f>IF($A45="","",IF(L$4="","",IF(AND($B45&lt;=L$4+$G$3-1,$C45&gt;=L$4),"█","")))</f>
        <v/>
      </c>
      <c r="M45" s="14">
        <f>IF($A45="","",IF(M$4="","",IF(AND($B45&lt;=M$4+$G$3-1,$C45&gt;=M$4),"█","")))</f>
        <v/>
      </c>
      <c r="N45" s="14">
        <f>IF($A45="","",IF(N$4="","",IF(AND($B45&lt;=N$4+$G$3-1,$C45&gt;=N$4),"█","")))</f>
        <v/>
      </c>
      <c r="O45" s="14">
        <f>IF($A45="","",IF(O$4="","",IF(AND($B45&lt;=O$4+$G$3-1,$C45&gt;=O$4),"█","")))</f>
        <v/>
      </c>
      <c r="P45" s="14">
        <f>IF($A45="","",IF(P$4="","",IF(AND($B45&lt;=P$4+$G$3-1,$C45&gt;=P$4),"█","")))</f>
        <v/>
      </c>
      <c r="Q45" s="14">
        <f>IF($A45="","",IF(Q$4="","",IF(AND($B45&lt;=Q$4+$G$3-1,$C45&gt;=Q$4),"█","")))</f>
        <v/>
      </c>
      <c r="R45" s="14">
        <f>IF($A45="","",IF(R$4="","",IF(AND($B45&lt;=R$4+$G$3-1,$C45&gt;=R$4),"█","")))</f>
        <v/>
      </c>
      <c r="S45" s="14">
        <f>IF($A45="","",IF(S$4="","",IF(AND($B45&lt;=S$4+$G$3-1,$C45&gt;=S$4),"█","")))</f>
        <v/>
      </c>
      <c r="T45" s="14">
        <f>IF($A45="","",IF(T$4="","",IF(AND($B45&lt;=T$4+$G$3-1,$C45&gt;=T$4),"█","")))</f>
        <v/>
      </c>
      <c r="U45" s="14">
        <f>IF($A45="","",IF(U$4="","",IF(AND($B45&lt;=U$4+$G$3-1,$C45&gt;=U$4),"█","")))</f>
        <v/>
      </c>
      <c r="V45" s="14">
        <f>IF($A45="","",IF(V$4="","",IF(AND($B45&lt;=V$4+$G$3-1,$C45&gt;=V$4),"█","")))</f>
        <v/>
      </c>
      <c r="W45" s="14">
        <f>IF($A45="","",IF(W$4="","",IF(AND($B45&lt;=W$4+$G$3-1,$C45&gt;=W$4),"█","")))</f>
        <v/>
      </c>
      <c r="X45" s="14">
        <f>IF($A45="","",IF(X$4="","",IF(AND($B45&lt;=X$4+$G$3-1,$C45&gt;=X$4),"█","")))</f>
        <v/>
      </c>
      <c r="Y45" s="14">
        <f>IF($A45="","",IF(Y$4="","",IF(AND($B45&lt;=Y$4+$G$3-1,$C45&gt;=Y$4),"█","")))</f>
        <v/>
      </c>
      <c r="Z45" s="14">
        <f>IF($A45="","",IF(Z$4="","",IF(AND($B45&lt;=Z$4+$G$3-1,$C45&gt;=Z$4),"█","")))</f>
        <v/>
      </c>
      <c r="AA45" s="14">
        <f>IF($A45="","",IF(AA$4="","",IF(AND($B45&lt;=AA$4+$G$3-1,$C45&gt;=AA$4),"█","")))</f>
        <v/>
      </c>
      <c r="AB45" s="14">
        <f>IF($A45="","",IF(AB$4="","",IF(AND($B45&lt;=AB$4+$G$3-1,$C45&gt;=AB$4),"█","")))</f>
        <v/>
      </c>
      <c r="AC45" s="14">
        <f>IF($A45="","",IF(AC$4="","",IF(AND($B45&lt;=AC$4+$G$3-1,$C45&gt;=AC$4),"█","")))</f>
        <v/>
      </c>
      <c r="AD45" s="14">
        <f>IF($A45="","",IF(AD$4="","",IF(AND($B45&lt;=AD$4+$G$3-1,$C45&gt;=AD$4),"█","")))</f>
        <v/>
      </c>
      <c r="AE45" s="14">
        <f>IF($A45="","",IF(AE$4="","",IF(AND($B45&lt;=AE$4+$G$3-1,$C45&gt;=AE$4),"█","")))</f>
        <v/>
      </c>
      <c r="AF45" s="14">
        <f>IF($A45="","",IF(AF$4="","",IF(AND($B45&lt;=AF$4+$G$3-1,$C45&gt;=AF$4),"█","")))</f>
        <v/>
      </c>
      <c r="AG45" s="14">
        <f>IF($A45="","",IF(AG$4="","",IF(AND($B45&lt;=AG$4+$G$3-1,$C45&gt;=AG$4),"█","")))</f>
        <v/>
      </c>
      <c r="AH45" s="14">
        <f>IF($A45="","",IF(AH$4="","",IF(AND($B45&lt;=AH$4+$G$3-1,$C45&gt;=AH$4),"█","")))</f>
        <v/>
      </c>
      <c r="AI45" s="14">
        <f>IF($A45="","",IF(AI$4="","",IF(AND($B45&lt;=AI$4+$G$3-1,$C45&gt;=AI$4),"█","")))</f>
        <v/>
      </c>
      <c r="AJ45" s="14">
        <f>IF($A45="","",IF(AJ$4="","",IF(AND($B45&lt;=AJ$4+$G$3-1,$C45&gt;=AJ$4),"█","")))</f>
        <v/>
      </c>
      <c r="AK45" s="14">
        <f>IF($A45="","",IF(AK$4="","",IF(AND($B45&lt;=AK$4+$G$3-1,$C45&gt;=AK$4),"█","")))</f>
        <v/>
      </c>
      <c r="AL45" s="14">
        <f>IF($A45="","",IF(AL$4="","",IF(AND($B45&lt;=AL$4+$G$3-1,$C45&gt;=AL$4),"█","")))</f>
        <v/>
      </c>
      <c r="AM45" s="14">
        <f>IF($A45="","",IF(AM$4="","",IF(AND($B45&lt;=AM$4+$G$3-1,$C45&gt;=AM$4),"█","")))</f>
        <v/>
      </c>
      <c r="AN45" s="14">
        <f>IF($A45="","",IF(AN$4="","",IF(AND($B45&lt;=AN$4+$G$3-1,$C45&gt;=AN$4),"█","")))</f>
        <v/>
      </c>
      <c r="AO45" s="14">
        <f>IF($A45="","",IF(AO$4="","",IF(AND($B45&lt;=AO$4+$G$3-1,$C45&gt;=AO$4),"█","")))</f>
        <v/>
      </c>
      <c r="AP45" s="14">
        <f>IF($A45="","",IF(AP$4="","",IF(AND($B45&lt;=AP$4+$G$3-1,$C45&gt;=AP$4),"█","")))</f>
        <v/>
      </c>
      <c r="AQ45" s="14">
        <f>IF($A45="","",IF(AQ$4="","",IF(AND($B45&lt;=AQ$4+$G$3-1,$C45&gt;=AQ$4),"█","")))</f>
        <v/>
      </c>
      <c r="AR45" s="14">
        <f>IF($A45="","",IF(AR$4="","",IF(AND($B45&lt;=AR$4+$G$3-1,$C45&gt;=AR$4),"█","")))</f>
        <v/>
      </c>
      <c r="AS45" s="14">
        <f>IF($A45="","",IF(AS$4="","",IF(AND($B45&lt;=AS$4+$G$3-1,$C45&gt;=AS$4),"█","")))</f>
        <v/>
      </c>
      <c r="AT45" s="14">
        <f>IF($A45="","",IF(AT$4="","",IF(AND($B45&lt;=AT$4+$G$3-1,$C45&gt;=AT$4),"█","")))</f>
        <v/>
      </c>
      <c r="AU45" s="14">
        <f>IF($A45="","",IF(AU$4="","",IF(AND($B45&lt;=AU$4+$G$3-1,$C45&gt;=AU$4),"█","")))</f>
        <v/>
      </c>
      <c r="AV45" s="14">
        <f>IF($A45="","",IF(AV$4="","",IF(AND($B45&lt;=AV$4+$G$3-1,$C45&gt;=AV$4),"█","")))</f>
        <v/>
      </c>
      <c r="AW45" s="14">
        <f>IF($A45="","",IF(AW$4="","",IF(AND($B45&lt;=AW$4+$G$3-1,$C45&gt;=AW$4),"█","")))</f>
        <v/>
      </c>
      <c r="AX45" s="14">
        <f>IF($A45="","",IF(AX$4="","",IF(AND($B45&lt;=AX$4+$G$3-1,$C45&gt;=AX$4),"█","")))</f>
        <v/>
      </c>
      <c r="AY45" s="14">
        <f>IF($A45="","",IF(AY$4="","",IF(AND($B45&lt;=AY$4+$G$3-1,$C45&gt;=AY$4),"█","")))</f>
        <v/>
      </c>
      <c r="AZ45" s="14">
        <f>IF($A45="","",IF(AZ$4="","",IF(AND($B45&lt;=AZ$4+$G$3-1,$C45&gt;=AZ$4),"█","")))</f>
        <v/>
      </c>
      <c r="BA45" s="14">
        <f>IF($A45="","",IF(BA$4="","",IF(AND($B45&lt;=BA$4+$G$3-1,$C45&gt;=BA$4),"█","")))</f>
        <v/>
      </c>
      <c r="BB45" s="14">
        <f>IF($A45="","",IF(BB$4="","",IF(AND($B45&lt;=BB$4+$G$3-1,$C45&gt;=BB$4),"█","")))</f>
        <v/>
      </c>
      <c r="BC45" s="14">
        <f>IF($A45="","",IF(BC$4="","",IF(AND($B45&lt;=BC$4+$G$3-1,$C45&gt;=BC$4),"█","")))</f>
        <v/>
      </c>
      <c r="BD45" s="14">
        <f>IF($A45="","",IF(BD$4="","",IF(AND($B45&lt;=BD$4+$G$3-1,$C45&gt;=BD$4),"█","")))</f>
        <v/>
      </c>
      <c r="BE45" s="14">
        <f>IF($A45="","",IF(BE$4="","",IF(AND($B45&lt;=BE$4+$G$3-1,$C45&gt;=BE$4),"█","")))</f>
        <v/>
      </c>
    </row>
    <row r="46">
      <c r="A46" s="14">
        <f>IF(Tasks!$A46="","",Tasks!$A46)</f>
        <v/>
      </c>
      <c r="B46" s="9">
        <f>IF(Tasks!$A46="","",Tasks!$C46)</f>
        <v/>
      </c>
      <c r="C46" s="9">
        <f>IF(Tasks!$A46="","",Tasks!$E46)</f>
        <v/>
      </c>
      <c r="D46" s="13">
        <f>IF(Tasks!$A46="","",Tasks!$F46)</f>
        <v/>
      </c>
      <c r="E46" s="14">
        <f>IF($A46="","",IF(E$4="","",IF(AND($B46&lt;=E$4+$G$3-1,$C46&gt;=E$4),"█","")))</f>
        <v/>
      </c>
      <c r="F46" s="14">
        <f>IF($A46="","",IF(F$4="","",IF(AND($B46&lt;=F$4+$G$3-1,$C46&gt;=F$4),"█","")))</f>
        <v/>
      </c>
      <c r="G46" s="14">
        <f>IF($A46="","",IF(G$4="","",IF(AND($B46&lt;=G$4+$G$3-1,$C46&gt;=G$4),"█","")))</f>
        <v/>
      </c>
      <c r="H46" s="14">
        <f>IF($A46="","",IF(H$4="","",IF(AND($B46&lt;=H$4+$G$3-1,$C46&gt;=H$4),"█","")))</f>
        <v/>
      </c>
      <c r="I46" s="14">
        <f>IF($A46="","",IF(I$4="","",IF(AND($B46&lt;=I$4+$G$3-1,$C46&gt;=I$4),"█","")))</f>
        <v/>
      </c>
      <c r="J46" s="14">
        <f>IF($A46="","",IF(J$4="","",IF(AND($B46&lt;=J$4+$G$3-1,$C46&gt;=J$4),"█","")))</f>
        <v/>
      </c>
      <c r="K46" s="14">
        <f>IF($A46="","",IF(K$4="","",IF(AND($B46&lt;=K$4+$G$3-1,$C46&gt;=K$4),"█","")))</f>
        <v/>
      </c>
      <c r="L46" s="14">
        <f>IF($A46="","",IF(L$4="","",IF(AND($B46&lt;=L$4+$G$3-1,$C46&gt;=L$4),"█","")))</f>
        <v/>
      </c>
      <c r="M46" s="14">
        <f>IF($A46="","",IF(M$4="","",IF(AND($B46&lt;=M$4+$G$3-1,$C46&gt;=M$4),"█","")))</f>
        <v/>
      </c>
      <c r="N46" s="14">
        <f>IF($A46="","",IF(N$4="","",IF(AND($B46&lt;=N$4+$G$3-1,$C46&gt;=N$4),"█","")))</f>
        <v/>
      </c>
      <c r="O46" s="14">
        <f>IF($A46="","",IF(O$4="","",IF(AND($B46&lt;=O$4+$G$3-1,$C46&gt;=O$4),"█","")))</f>
        <v/>
      </c>
      <c r="P46" s="14">
        <f>IF($A46="","",IF(P$4="","",IF(AND($B46&lt;=P$4+$G$3-1,$C46&gt;=P$4),"█","")))</f>
        <v/>
      </c>
      <c r="Q46" s="14">
        <f>IF($A46="","",IF(Q$4="","",IF(AND($B46&lt;=Q$4+$G$3-1,$C46&gt;=Q$4),"█","")))</f>
        <v/>
      </c>
      <c r="R46" s="14">
        <f>IF($A46="","",IF(R$4="","",IF(AND($B46&lt;=R$4+$G$3-1,$C46&gt;=R$4),"█","")))</f>
        <v/>
      </c>
      <c r="S46" s="14">
        <f>IF($A46="","",IF(S$4="","",IF(AND($B46&lt;=S$4+$G$3-1,$C46&gt;=S$4),"█","")))</f>
        <v/>
      </c>
      <c r="T46" s="14">
        <f>IF($A46="","",IF(T$4="","",IF(AND($B46&lt;=T$4+$G$3-1,$C46&gt;=T$4),"█","")))</f>
        <v/>
      </c>
      <c r="U46" s="14">
        <f>IF($A46="","",IF(U$4="","",IF(AND($B46&lt;=U$4+$G$3-1,$C46&gt;=U$4),"█","")))</f>
        <v/>
      </c>
      <c r="V46" s="14">
        <f>IF($A46="","",IF(V$4="","",IF(AND($B46&lt;=V$4+$G$3-1,$C46&gt;=V$4),"█","")))</f>
        <v/>
      </c>
      <c r="W46" s="14">
        <f>IF($A46="","",IF(W$4="","",IF(AND($B46&lt;=W$4+$G$3-1,$C46&gt;=W$4),"█","")))</f>
        <v/>
      </c>
      <c r="X46" s="14">
        <f>IF($A46="","",IF(X$4="","",IF(AND($B46&lt;=X$4+$G$3-1,$C46&gt;=X$4),"█","")))</f>
        <v/>
      </c>
      <c r="Y46" s="14">
        <f>IF($A46="","",IF(Y$4="","",IF(AND($B46&lt;=Y$4+$G$3-1,$C46&gt;=Y$4),"█","")))</f>
        <v/>
      </c>
      <c r="Z46" s="14">
        <f>IF($A46="","",IF(Z$4="","",IF(AND($B46&lt;=Z$4+$G$3-1,$C46&gt;=Z$4),"█","")))</f>
        <v/>
      </c>
      <c r="AA46" s="14">
        <f>IF($A46="","",IF(AA$4="","",IF(AND($B46&lt;=AA$4+$G$3-1,$C46&gt;=AA$4),"█","")))</f>
        <v/>
      </c>
      <c r="AB46" s="14">
        <f>IF($A46="","",IF(AB$4="","",IF(AND($B46&lt;=AB$4+$G$3-1,$C46&gt;=AB$4),"█","")))</f>
        <v/>
      </c>
      <c r="AC46" s="14">
        <f>IF($A46="","",IF(AC$4="","",IF(AND($B46&lt;=AC$4+$G$3-1,$C46&gt;=AC$4),"█","")))</f>
        <v/>
      </c>
      <c r="AD46" s="14">
        <f>IF($A46="","",IF(AD$4="","",IF(AND($B46&lt;=AD$4+$G$3-1,$C46&gt;=AD$4),"█","")))</f>
        <v/>
      </c>
      <c r="AE46" s="14">
        <f>IF($A46="","",IF(AE$4="","",IF(AND($B46&lt;=AE$4+$G$3-1,$C46&gt;=AE$4),"█","")))</f>
        <v/>
      </c>
      <c r="AF46" s="14">
        <f>IF($A46="","",IF(AF$4="","",IF(AND($B46&lt;=AF$4+$G$3-1,$C46&gt;=AF$4),"█","")))</f>
        <v/>
      </c>
      <c r="AG46" s="14">
        <f>IF($A46="","",IF(AG$4="","",IF(AND($B46&lt;=AG$4+$G$3-1,$C46&gt;=AG$4),"█","")))</f>
        <v/>
      </c>
      <c r="AH46" s="14">
        <f>IF($A46="","",IF(AH$4="","",IF(AND($B46&lt;=AH$4+$G$3-1,$C46&gt;=AH$4),"█","")))</f>
        <v/>
      </c>
      <c r="AI46" s="14">
        <f>IF($A46="","",IF(AI$4="","",IF(AND($B46&lt;=AI$4+$G$3-1,$C46&gt;=AI$4),"█","")))</f>
        <v/>
      </c>
      <c r="AJ46" s="14">
        <f>IF($A46="","",IF(AJ$4="","",IF(AND($B46&lt;=AJ$4+$G$3-1,$C46&gt;=AJ$4),"█","")))</f>
        <v/>
      </c>
      <c r="AK46" s="14">
        <f>IF($A46="","",IF(AK$4="","",IF(AND($B46&lt;=AK$4+$G$3-1,$C46&gt;=AK$4),"█","")))</f>
        <v/>
      </c>
      <c r="AL46" s="14">
        <f>IF($A46="","",IF(AL$4="","",IF(AND($B46&lt;=AL$4+$G$3-1,$C46&gt;=AL$4),"█","")))</f>
        <v/>
      </c>
      <c r="AM46" s="14">
        <f>IF($A46="","",IF(AM$4="","",IF(AND($B46&lt;=AM$4+$G$3-1,$C46&gt;=AM$4),"█","")))</f>
        <v/>
      </c>
      <c r="AN46" s="14">
        <f>IF($A46="","",IF(AN$4="","",IF(AND($B46&lt;=AN$4+$G$3-1,$C46&gt;=AN$4),"█","")))</f>
        <v/>
      </c>
      <c r="AO46" s="14">
        <f>IF($A46="","",IF(AO$4="","",IF(AND($B46&lt;=AO$4+$G$3-1,$C46&gt;=AO$4),"█","")))</f>
        <v/>
      </c>
      <c r="AP46" s="14">
        <f>IF($A46="","",IF(AP$4="","",IF(AND($B46&lt;=AP$4+$G$3-1,$C46&gt;=AP$4),"█","")))</f>
        <v/>
      </c>
      <c r="AQ46" s="14">
        <f>IF($A46="","",IF(AQ$4="","",IF(AND($B46&lt;=AQ$4+$G$3-1,$C46&gt;=AQ$4),"█","")))</f>
        <v/>
      </c>
      <c r="AR46" s="14">
        <f>IF($A46="","",IF(AR$4="","",IF(AND($B46&lt;=AR$4+$G$3-1,$C46&gt;=AR$4),"█","")))</f>
        <v/>
      </c>
      <c r="AS46" s="14">
        <f>IF($A46="","",IF(AS$4="","",IF(AND($B46&lt;=AS$4+$G$3-1,$C46&gt;=AS$4),"█","")))</f>
        <v/>
      </c>
      <c r="AT46" s="14">
        <f>IF($A46="","",IF(AT$4="","",IF(AND($B46&lt;=AT$4+$G$3-1,$C46&gt;=AT$4),"█","")))</f>
        <v/>
      </c>
      <c r="AU46" s="14">
        <f>IF($A46="","",IF(AU$4="","",IF(AND($B46&lt;=AU$4+$G$3-1,$C46&gt;=AU$4),"█","")))</f>
        <v/>
      </c>
      <c r="AV46" s="14">
        <f>IF($A46="","",IF(AV$4="","",IF(AND($B46&lt;=AV$4+$G$3-1,$C46&gt;=AV$4),"█","")))</f>
        <v/>
      </c>
      <c r="AW46" s="14">
        <f>IF($A46="","",IF(AW$4="","",IF(AND($B46&lt;=AW$4+$G$3-1,$C46&gt;=AW$4),"█","")))</f>
        <v/>
      </c>
      <c r="AX46" s="14">
        <f>IF($A46="","",IF(AX$4="","",IF(AND($B46&lt;=AX$4+$G$3-1,$C46&gt;=AX$4),"█","")))</f>
        <v/>
      </c>
      <c r="AY46" s="14">
        <f>IF($A46="","",IF(AY$4="","",IF(AND($B46&lt;=AY$4+$G$3-1,$C46&gt;=AY$4),"█","")))</f>
        <v/>
      </c>
      <c r="AZ46" s="14">
        <f>IF($A46="","",IF(AZ$4="","",IF(AND($B46&lt;=AZ$4+$G$3-1,$C46&gt;=AZ$4),"█","")))</f>
        <v/>
      </c>
      <c r="BA46" s="14">
        <f>IF($A46="","",IF(BA$4="","",IF(AND($B46&lt;=BA$4+$G$3-1,$C46&gt;=BA$4),"█","")))</f>
        <v/>
      </c>
      <c r="BB46" s="14">
        <f>IF($A46="","",IF(BB$4="","",IF(AND($B46&lt;=BB$4+$G$3-1,$C46&gt;=BB$4),"█","")))</f>
        <v/>
      </c>
      <c r="BC46" s="14">
        <f>IF($A46="","",IF(BC$4="","",IF(AND($B46&lt;=BC$4+$G$3-1,$C46&gt;=BC$4),"█","")))</f>
        <v/>
      </c>
      <c r="BD46" s="14">
        <f>IF($A46="","",IF(BD$4="","",IF(AND($B46&lt;=BD$4+$G$3-1,$C46&gt;=BD$4),"█","")))</f>
        <v/>
      </c>
      <c r="BE46" s="14">
        <f>IF($A46="","",IF(BE$4="","",IF(AND($B46&lt;=BE$4+$G$3-1,$C46&gt;=BE$4),"█","")))</f>
        <v/>
      </c>
    </row>
    <row r="47">
      <c r="A47" s="14">
        <f>IF(Tasks!$A47="","",Tasks!$A47)</f>
        <v/>
      </c>
      <c r="B47" s="9">
        <f>IF(Tasks!$A47="","",Tasks!$C47)</f>
        <v/>
      </c>
      <c r="C47" s="9">
        <f>IF(Tasks!$A47="","",Tasks!$E47)</f>
        <v/>
      </c>
      <c r="D47" s="13">
        <f>IF(Tasks!$A47="","",Tasks!$F47)</f>
        <v/>
      </c>
      <c r="E47" s="14">
        <f>IF($A47="","",IF(E$4="","",IF(AND($B47&lt;=E$4+$G$3-1,$C47&gt;=E$4),"█","")))</f>
        <v/>
      </c>
      <c r="F47" s="14">
        <f>IF($A47="","",IF(F$4="","",IF(AND($B47&lt;=F$4+$G$3-1,$C47&gt;=F$4),"█","")))</f>
        <v/>
      </c>
      <c r="G47" s="14">
        <f>IF($A47="","",IF(G$4="","",IF(AND($B47&lt;=G$4+$G$3-1,$C47&gt;=G$4),"█","")))</f>
        <v/>
      </c>
      <c r="H47" s="14">
        <f>IF($A47="","",IF(H$4="","",IF(AND($B47&lt;=H$4+$G$3-1,$C47&gt;=H$4),"█","")))</f>
        <v/>
      </c>
      <c r="I47" s="14">
        <f>IF($A47="","",IF(I$4="","",IF(AND($B47&lt;=I$4+$G$3-1,$C47&gt;=I$4),"█","")))</f>
        <v/>
      </c>
      <c r="J47" s="14">
        <f>IF($A47="","",IF(J$4="","",IF(AND($B47&lt;=J$4+$G$3-1,$C47&gt;=J$4),"█","")))</f>
        <v/>
      </c>
      <c r="K47" s="14">
        <f>IF($A47="","",IF(K$4="","",IF(AND($B47&lt;=K$4+$G$3-1,$C47&gt;=K$4),"█","")))</f>
        <v/>
      </c>
      <c r="L47" s="14">
        <f>IF($A47="","",IF(L$4="","",IF(AND($B47&lt;=L$4+$G$3-1,$C47&gt;=L$4),"█","")))</f>
        <v/>
      </c>
      <c r="M47" s="14">
        <f>IF($A47="","",IF(M$4="","",IF(AND($B47&lt;=M$4+$G$3-1,$C47&gt;=M$4),"█","")))</f>
        <v/>
      </c>
      <c r="N47" s="14">
        <f>IF($A47="","",IF(N$4="","",IF(AND($B47&lt;=N$4+$G$3-1,$C47&gt;=N$4),"█","")))</f>
        <v/>
      </c>
      <c r="O47" s="14">
        <f>IF($A47="","",IF(O$4="","",IF(AND($B47&lt;=O$4+$G$3-1,$C47&gt;=O$4),"█","")))</f>
        <v/>
      </c>
      <c r="P47" s="14">
        <f>IF($A47="","",IF(P$4="","",IF(AND($B47&lt;=P$4+$G$3-1,$C47&gt;=P$4),"█","")))</f>
        <v/>
      </c>
      <c r="Q47" s="14">
        <f>IF($A47="","",IF(Q$4="","",IF(AND($B47&lt;=Q$4+$G$3-1,$C47&gt;=Q$4),"█","")))</f>
        <v/>
      </c>
      <c r="R47" s="14">
        <f>IF($A47="","",IF(R$4="","",IF(AND($B47&lt;=R$4+$G$3-1,$C47&gt;=R$4),"█","")))</f>
        <v/>
      </c>
      <c r="S47" s="14">
        <f>IF($A47="","",IF(S$4="","",IF(AND($B47&lt;=S$4+$G$3-1,$C47&gt;=S$4),"█","")))</f>
        <v/>
      </c>
      <c r="T47" s="14">
        <f>IF($A47="","",IF(T$4="","",IF(AND($B47&lt;=T$4+$G$3-1,$C47&gt;=T$4),"█","")))</f>
        <v/>
      </c>
      <c r="U47" s="14">
        <f>IF($A47="","",IF(U$4="","",IF(AND($B47&lt;=U$4+$G$3-1,$C47&gt;=U$4),"█","")))</f>
        <v/>
      </c>
      <c r="V47" s="14">
        <f>IF($A47="","",IF(V$4="","",IF(AND($B47&lt;=V$4+$G$3-1,$C47&gt;=V$4),"█","")))</f>
        <v/>
      </c>
      <c r="W47" s="14">
        <f>IF($A47="","",IF(W$4="","",IF(AND($B47&lt;=W$4+$G$3-1,$C47&gt;=W$4),"█","")))</f>
        <v/>
      </c>
      <c r="X47" s="14">
        <f>IF($A47="","",IF(X$4="","",IF(AND($B47&lt;=X$4+$G$3-1,$C47&gt;=X$4),"█","")))</f>
        <v/>
      </c>
      <c r="Y47" s="14">
        <f>IF($A47="","",IF(Y$4="","",IF(AND($B47&lt;=Y$4+$G$3-1,$C47&gt;=Y$4),"█","")))</f>
        <v/>
      </c>
      <c r="Z47" s="14">
        <f>IF($A47="","",IF(Z$4="","",IF(AND($B47&lt;=Z$4+$G$3-1,$C47&gt;=Z$4),"█","")))</f>
        <v/>
      </c>
      <c r="AA47" s="14">
        <f>IF($A47="","",IF(AA$4="","",IF(AND($B47&lt;=AA$4+$G$3-1,$C47&gt;=AA$4),"█","")))</f>
        <v/>
      </c>
      <c r="AB47" s="14">
        <f>IF($A47="","",IF(AB$4="","",IF(AND($B47&lt;=AB$4+$G$3-1,$C47&gt;=AB$4),"█","")))</f>
        <v/>
      </c>
      <c r="AC47" s="14">
        <f>IF($A47="","",IF(AC$4="","",IF(AND($B47&lt;=AC$4+$G$3-1,$C47&gt;=AC$4),"█","")))</f>
        <v/>
      </c>
      <c r="AD47" s="14">
        <f>IF($A47="","",IF(AD$4="","",IF(AND($B47&lt;=AD$4+$G$3-1,$C47&gt;=AD$4),"█","")))</f>
        <v/>
      </c>
      <c r="AE47" s="14">
        <f>IF($A47="","",IF(AE$4="","",IF(AND($B47&lt;=AE$4+$G$3-1,$C47&gt;=AE$4),"█","")))</f>
        <v/>
      </c>
      <c r="AF47" s="14">
        <f>IF($A47="","",IF(AF$4="","",IF(AND($B47&lt;=AF$4+$G$3-1,$C47&gt;=AF$4),"█","")))</f>
        <v/>
      </c>
      <c r="AG47" s="14">
        <f>IF($A47="","",IF(AG$4="","",IF(AND($B47&lt;=AG$4+$G$3-1,$C47&gt;=AG$4),"█","")))</f>
        <v/>
      </c>
      <c r="AH47" s="14">
        <f>IF($A47="","",IF(AH$4="","",IF(AND($B47&lt;=AH$4+$G$3-1,$C47&gt;=AH$4),"█","")))</f>
        <v/>
      </c>
      <c r="AI47" s="14">
        <f>IF($A47="","",IF(AI$4="","",IF(AND($B47&lt;=AI$4+$G$3-1,$C47&gt;=AI$4),"█","")))</f>
        <v/>
      </c>
      <c r="AJ47" s="14">
        <f>IF($A47="","",IF(AJ$4="","",IF(AND($B47&lt;=AJ$4+$G$3-1,$C47&gt;=AJ$4),"█","")))</f>
        <v/>
      </c>
      <c r="AK47" s="14">
        <f>IF($A47="","",IF(AK$4="","",IF(AND($B47&lt;=AK$4+$G$3-1,$C47&gt;=AK$4),"█","")))</f>
        <v/>
      </c>
      <c r="AL47" s="14">
        <f>IF($A47="","",IF(AL$4="","",IF(AND($B47&lt;=AL$4+$G$3-1,$C47&gt;=AL$4),"█","")))</f>
        <v/>
      </c>
      <c r="AM47" s="14">
        <f>IF($A47="","",IF(AM$4="","",IF(AND($B47&lt;=AM$4+$G$3-1,$C47&gt;=AM$4),"█","")))</f>
        <v/>
      </c>
      <c r="AN47" s="14">
        <f>IF($A47="","",IF(AN$4="","",IF(AND($B47&lt;=AN$4+$G$3-1,$C47&gt;=AN$4),"█","")))</f>
        <v/>
      </c>
      <c r="AO47" s="14">
        <f>IF($A47="","",IF(AO$4="","",IF(AND($B47&lt;=AO$4+$G$3-1,$C47&gt;=AO$4),"█","")))</f>
        <v/>
      </c>
      <c r="AP47" s="14">
        <f>IF($A47="","",IF(AP$4="","",IF(AND($B47&lt;=AP$4+$G$3-1,$C47&gt;=AP$4),"█","")))</f>
        <v/>
      </c>
      <c r="AQ47" s="14">
        <f>IF($A47="","",IF(AQ$4="","",IF(AND($B47&lt;=AQ$4+$G$3-1,$C47&gt;=AQ$4),"█","")))</f>
        <v/>
      </c>
      <c r="AR47" s="14">
        <f>IF($A47="","",IF(AR$4="","",IF(AND($B47&lt;=AR$4+$G$3-1,$C47&gt;=AR$4),"█","")))</f>
        <v/>
      </c>
      <c r="AS47" s="14">
        <f>IF($A47="","",IF(AS$4="","",IF(AND($B47&lt;=AS$4+$G$3-1,$C47&gt;=AS$4),"█","")))</f>
        <v/>
      </c>
      <c r="AT47" s="14">
        <f>IF($A47="","",IF(AT$4="","",IF(AND($B47&lt;=AT$4+$G$3-1,$C47&gt;=AT$4),"█","")))</f>
        <v/>
      </c>
      <c r="AU47" s="14">
        <f>IF($A47="","",IF(AU$4="","",IF(AND($B47&lt;=AU$4+$G$3-1,$C47&gt;=AU$4),"█","")))</f>
        <v/>
      </c>
      <c r="AV47" s="14">
        <f>IF($A47="","",IF(AV$4="","",IF(AND($B47&lt;=AV$4+$G$3-1,$C47&gt;=AV$4),"█","")))</f>
        <v/>
      </c>
      <c r="AW47" s="14">
        <f>IF($A47="","",IF(AW$4="","",IF(AND($B47&lt;=AW$4+$G$3-1,$C47&gt;=AW$4),"█","")))</f>
        <v/>
      </c>
      <c r="AX47" s="14">
        <f>IF($A47="","",IF(AX$4="","",IF(AND($B47&lt;=AX$4+$G$3-1,$C47&gt;=AX$4),"█","")))</f>
        <v/>
      </c>
      <c r="AY47" s="14">
        <f>IF($A47="","",IF(AY$4="","",IF(AND($B47&lt;=AY$4+$G$3-1,$C47&gt;=AY$4),"█","")))</f>
        <v/>
      </c>
      <c r="AZ47" s="14">
        <f>IF($A47="","",IF(AZ$4="","",IF(AND($B47&lt;=AZ$4+$G$3-1,$C47&gt;=AZ$4),"█","")))</f>
        <v/>
      </c>
      <c r="BA47" s="14">
        <f>IF($A47="","",IF(BA$4="","",IF(AND($B47&lt;=BA$4+$G$3-1,$C47&gt;=BA$4),"█","")))</f>
        <v/>
      </c>
      <c r="BB47" s="14">
        <f>IF($A47="","",IF(BB$4="","",IF(AND($B47&lt;=BB$4+$G$3-1,$C47&gt;=BB$4),"█","")))</f>
        <v/>
      </c>
      <c r="BC47" s="14">
        <f>IF($A47="","",IF(BC$4="","",IF(AND($B47&lt;=BC$4+$G$3-1,$C47&gt;=BC$4),"█","")))</f>
        <v/>
      </c>
      <c r="BD47" s="14">
        <f>IF($A47="","",IF(BD$4="","",IF(AND($B47&lt;=BD$4+$G$3-1,$C47&gt;=BD$4),"█","")))</f>
        <v/>
      </c>
      <c r="BE47" s="14">
        <f>IF($A47="","",IF(BE$4="","",IF(AND($B47&lt;=BE$4+$G$3-1,$C47&gt;=BE$4),"█","")))</f>
        <v/>
      </c>
    </row>
    <row r="48">
      <c r="A48" s="14">
        <f>IF(Tasks!$A48="","",Tasks!$A48)</f>
        <v/>
      </c>
      <c r="B48" s="9">
        <f>IF(Tasks!$A48="","",Tasks!$C48)</f>
        <v/>
      </c>
      <c r="C48" s="9">
        <f>IF(Tasks!$A48="","",Tasks!$E48)</f>
        <v/>
      </c>
      <c r="D48" s="13">
        <f>IF(Tasks!$A48="","",Tasks!$F48)</f>
        <v/>
      </c>
      <c r="E48" s="14">
        <f>IF($A48="","",IF(E$4="","",IF(AND($B48&lt;=E$4+$G$3-1,$C48&gt;=E$4),"█","")))</f>
        <v/>
      </c>
      <c r="F48" s="14">
        <f>IF($A48="","",IF(F$4="","",IF(AND($B48&lt;=F$4+$G$3-1,$C48&gt;=F$4),"█","")))</f>
        <v/>
      </c>
      <c r="G48" s="14">
        <f>IF($A48="","",IF(G$4="","",IF(AND($B48&lt;=G$4+$G$3-1,$C48&gt;=G$4),"█","")))</f>
        <v/>
      </c>
      <c r="H48" s="14">
        <f>IF($A48="","",IF(H$4="","",IF(AND($B48&lt;=H$4+$G$3-1,$C48&gt;=H$4),"█","")))</f>
        <v/>
      </c>
      <c r="I48" s="14">
        <f>IF($A48="","",IF(I$4="","",IF(AND($B48&lt;=I$4+$G$3-1,$C48&gt;=I$4),"█","")))</f>
        <v/>
      </c>
      <c r="J48" s="14">
        <f>IF($A48="","",IF(J$4="","",IF(AND($B48&lt;=J$4+$G$3-1,$C48&gt;=J$4),"█","")))</f>
        <v/>
      </c>
      <c r="K48" s="14">
        <f>IF($A48="","",IF(K$4="","",IF(AND($B48&lt;=K$4+$G$3-1,$C48&gt;=K$4),"█","")))</f>
        <v/>
      </c>
      <c r="L48" s="14">
        <f>IF($A48="","",IF(L$4="","",IF(AND($B48&lt;=L$4+$G$3-1,$C48&gt;=L$4),"█","")))</f>
        <v/>
      </c>
      <c r="M48" s="14">
        <f>IF($A48="","",IF(M$4="","",IF(AND($B48&lt;=M$4+$G$3-1,$C48&gt;=M$4),"█","")))</f>
        <v/>
      </c>
      <c r="N48" s="14">
        <f>IF($A48="","",IF(N$4="","",IF(AND($B48&lt;=N$4+$G$3-1,$C48&gt;=N$4),"█","")))</f>
        <v/>
      </c>
      <c r="O48" s="14">
        <f>IF($A48="","",IF(O$4="","",IF(AND($B48&lt;=O$4+$G$3-1,$C48&gt;=O$4),"█","")))</f>
        <v/>
      </c>
      <c r="P48" s="14">
        <f>IF($A48="","",IF(P$4="","",IF(AND($B48&lt;=P$4+$G$3-1,$C48&gt;=P$4),"█","")))</f>
        <v/>
      </c>
      <c r="Q48" s="14">
        <f>IF($A48="","",IF(Q$4="","",IF(AND($B48&lt;=Q$4+$G$3-1,$C48&gt;=Q$4),"█","")))</f>
        <v/>
      </c>
      <c r="R48" s="14">
        <f>IF($A48="","",IF(R$4="","",IF(AND($B48&lt;=R$4+$G$3-1,$C48&gt;=R$4),"█","")))</f>
        <v/>
      </c>
      <c r="S48" s="14">
        <f>IF($A48="","",IF(S$4="","",IF(AND($B48&lt;=S$4+$G$3-1,$C48&gt;=S$4),"█","")))</f>
        <v/>
      </c>
      <c r="T48" s="14">
        <f>IF($A48="","",IF(T$4="","",IF(AND($B48&lt;=T$4+$G$3-1,$C48&gt;=T$4),"█","")))</f>
        <v/>
      </c>
      <c r="U48" s="14">
        <f>IF($A48="","",IF(U$4="","",IF(AND($B48&lt;=U$4+$G$3-1,$C48&gt;=U$4),"█","")))</f>
        <v/>
      </c>
      <c r="V48" s="14">
        <f>IF($A48="","",IF(V$4="","",IF(AND($B48&lt;=V$4+$G$3-1,$C48&gt;=V$4),"█","")))</f>
        <v/>
      </c>
      <c r="W48" s="14">
        <f>IF($A48="","",IF(W$4="","",IF(AND($B48&lt;=W$4+$G$3-1,$C48&gt;=W$4),"█","")))</f>
        <v/>
      </c>
      <c r="X48" s="14">
        <f>IF($A48="","",IF(X$4="","",IF(AND($B48&lt;=X$4+$G$3-1,$C48&gt;=X$4),"█","")))</f>
        <v/>
      </c>
      <c r="Y48" s="14">
        <f>IF($A48="","",IF(Y$4="","",IF(AND($B48&lt;=Y$4+$G$3-1,$C48&gt;=Y$4),"█","")))</f>
        <v/>
      </c>
      <c r="Z48" s="14">
        <f>IF($A48="","",IF(Z$4="","",IF(AND($B48&lt;=Z$4+$G$3-1,$C48&gt;=Z$4),"█","")))</f>
        <v/>
      </c>
      <c r="AA48" s="14">
        <f>IF($A48="","",IF(AA$4="","",IF(AND($B48&lt;=AA$4+$G$3-1,$C48&gt;=AA$4),"█","")))</f>
        <v/>
      </c>
      <c r="AB48" s="14">
        <f>IF($A48="","",IF(AB$4="","",IF(AND($B48&lt;=AB$4+$G$3-1,$C48&gt;=AB$4),"█","")))</f>
        <v/>
      </c>
      <c r="AC48" s="14">
        <f>IF($A48="","",IF(AC$4="","",IF(AND($B48&lt;=AC$4+$G$3-1,$C48&gt;=AC$4),"█","")))</f>
        <v/>
      </c>
      <c r="AD48" s="14">
        <f>IF($A48="","",IF(AD$4="","",IF(AND($B48&lt;=AD$4+$G$3-1,$C48&gt;=AD$4),"█","")))</f>
        <v/>
      </c>
      <c r="AE48" s="14">
        <f>IF($A48="","",IF(AE$4="","",IF(AND($B48&lt;=AE$4+$G$3-1,$C48&gt;=AE$4),"█","")))</f>
        <v/>
      </c>
      <c r="AF48" s="14">
        <f>IF($A48="","",IF(AF$4="","",IF(AND($B48&lt;=AF$4+$G$3-1,$C48&gt;=AF$4),"█","")))</f>
        <v/>
      </c>
      <c r="AG48" s="14">
        <f>IF($A48="","",IF(AG$4="","",IF(AND($B48&lt;=AG$4+$G$3-1,$C48&gt;=AG$4),"█","")))</f>
        <v/>
      </c>
      <c r="AH48" s="14">
        <f>IF($A48="","",IF(AH$4="","",IF(AND($B48&lt;=AH$4+$G$3-1,$C48&gt;=AH$4),"█","")))</f>
        <v/>
      </c>
      <c r="AI48" s="14">
        <f>IF($A48="","",IF(AI$4="","",IF(AND($B48&lt;=AI$4+$G$3-1,$C48&gt;=AI$4),"█","")))</f>
        <v/>
      </c>
      <c r="AJ48" s="14">
        <f>IF($A48="","",IF(AJ$4="","",IF(AND($B48&lt;=AJ$4+$G$3-1,$C48&gt;=AJ$4),"█","")))</f>
        <v/>
      </c>
      <c r="AK48" s="14">
        <f>IF($A48="","",IF(AK$4="","",IF(AND($B48&lt;=AK$4+$G$3-1,$C48&gt;=AK$4),"█","")))</f>
        <v/>
      </c>
      <c r="AL48" s="14">
        <f>IF($A48="","",IF(AL$4="","",IF(AND($B48&lt;=AL$4+$G$3-1,$C48&gt;=AL$4),"█","")))</f>
        <v/>
      </c>
      <c r="AM48" s="14">
        <f>IF($A48="","",IF(AM$4="","",IF(AND($B48&lt;=AM$4+$G$3-1,$C48&gt;=AM$4),"█","")))</f>
        <v/>
      </c>
      <c r="AN48" s="14">
        <f>IF($A48="","",IF(AN$4="","",IF(AND($B48&lt;=AN$4+$G$3-1,$C48&gt;=AN$4),"█","")))</f>
        <v/>
      </c>
      <c r="AO48" s="14">
        <f>IF($A48="","",IF(AO$4="","",IF(AND($B48&lt;=AO$4+$G$3-1,$C48&gt;=AO$4),"█","")))</f>
        <v/>
      </c>
      <c r="AP48" s="14">
        <f>IF($A48="","",IF(AP$4="","",IF(AND($B48&lt;=AP$4+$G$3-1,$C48&gt;=AP$4),"█","")))</f>
        <v/>
      </c>
      <c r="AQ48" s="14">
        <f>IF($A48="","",IF(AQ$4="","",IF(AND($B48&lt;=AQ$4+$G$3-1,$C48&gt;=AQ$4),"█","")))</f>
        <v/>
      </c>
      <c r="AR48" s="14">
        <f>IF($A48="","",IF(AR$4="","",IF(AND($B48&lt;=AR$4+$G$3-1,$C48&gt;=AR$4),"█","")))</f>
        <v/>
      </c>
      <c r="AS48" s="14">
        <f>IF($A48="","",IF(AS$4="","",IF(AND($B48&lt;=AS$4+$G$3-1,$C48&gt;=AS$4),"█","")))</f>
        <v/>
      </c>
      <c r="AT48" s="14">
        <f>IF($A48="","",IF(AT$4="","",IF(AND($B48&lt;=AT$4+$G$3-1,$C48&gt;=AT$4),"█","")))</f>
        <v/>
      </c>
      <c r="AU48" s="14">
        <f>IF($A48="","",IF(AU$4="","",IF(AND($B48&lt;=AU$4+$G$3-1,$C48&gt;=AU$4),"█","")))</f>
        <v/>
      </c>
      <c r="AV48" s="14">
        <f>IF($A48="","",IF(AV$4="","",IF(AND($B48&lt;=AV$4+$G$3-1,$C48&gt;=AV$4),"█","")))</f>
        <v/>
      </c>
      <c r="AW48" s="14">
        <f>IF($A48="","",IF(AW$4="","",IF(AND($B48&lt;=AW$4+$G$3-1,$C48&gt;=AW$4),"█","")))</f>
        <v/>
      </c>
      <c r="AX48" s="14">
        <f>IF($A48="","",IF(AX$4="","",IF(AND($B48&lt;=AX$4+$G$3-1,$C48&gt;=AX$4),"█","")))</f>
        <v/>
      </c>
      <c r="AY48" s="14">
        <f>IF($A48="","",IF(AY$4="","",IF(AND($B48&lt;=AY$4+$G$3-1,$C48&gt;=AY$4),"█","")))</f>
        <v/>
      </c>
      <c r="AZ48" s="14">
        <f>IF($A48="","",IF(AZ$4="","",IF(AND($B48&lt;=AZ$4+$G$3-1,$C48&gt;=AZ$4),"█","")))</f>
        <v/>
      </c>
      <c r="BA48" s="14">
        <f>IF($A48="","",IF(BA$4="","",IF(AND($B48&lt;=BA$4+$G$3-1,$C48&gt;=BA$4),"█","")))</f>
        <v/>
      </c>
      <c r="BB48" s="14">
        <f>IF($A48="","",IF(BB$4="","",IF(AND($B48&lt;=BB$4+$G$3-1,$C48&gt;=BB$4),"█","")))</f>
        <v/>
      </c>
      <c r="BC48" s="14">
        <f>IF($A48="","",IF(BC$4="","",IF(AND($B48&lt;=BC$4+$G$3-1,$C48&gt;=BC$4),"█","")))</f>
        <v/>
      </c>
      <c r="BD48" s="14">
        <f>IF($A48="","",IF(BD$4="","",IF(AND($B48&lt;=BD$4+$G$3-1,$C48&gt;=BD$4),"█","")))</f>
        <v/>
      </c>
      <c r="BE48" s="14">
        <f>IF($A48="","",IF(BE$4="","",IF(AND($B48&lt;=BE$4+$G$3-1,$C48&gt;=BE$4),"█","")))</f>
        <v/>
      </c>
    </row>
    <row r="49">
      <c r="A49" s="14">
        <f>IF(Tasks!$A49="","",Tasks!$A49)</f>
        <v/>
      </c>
      <c r="B49" s="9">
        <f>IF(Tasks!$A49="","",Tasks!$C49)</f>
        <v/>
      </c>
      <c r="C49" s="9">
        <f>IF(Tasks!$A49="","",Tasks!$E49)</f>
        <v/>
      </c>
      <c r="D49" s="13">
        <f>IF(Tasks!$A49="","",Tasks!$F49)</f>
        <v/>
      </c>
      <c r="E49" s="14">
        <f>IF($A49="","",IF(E$4="","",IF(AND($B49&lt;=E$4+$G$3-1,$C49&gt;=E$4),"█","")))</f>
        <v/>
      </c>
      <c r="F49" s="14">
        <f>IF($A49="","",IF(F$4="","",IF(AND($B49&lt;=F$4+$G$3-1,$C49&gt;=F$4),"█","")))</f>
        <v/>
      </c>
      <c r="G49" s="14">
        <f>IF($A49="","",IF(G$4="","",IF(AND($B49&lt;=G$4+$G$3-1,$C49&gt;=G$4),"█","")))</f>
        <v/>
      </c>
      <c r="H49" s="14">
        <f>IF($A49="","",IF(H$4="","",IF(AND($B49&lt;=H$4+$G$3-1,$C49&gt;=H$4),"█","")))</f>
        <v/>
      </c>
      <c r="I49" s="14">
        <f>IF($A49="","",IF(I$4="","",IF(AND($B49&lt;=I$4+$G$3-1,$C49&gt;=I$4),"█","")))</f>
        <v/>
      </c>
      <c r="J49" s="14">
        <f>IF($A49="","",IF(J$4="","",IF(AND($B49&lt;=J$4+$G$3-1,$C49&gt;=J$4),"█","")))</f>
        <v/>
      </c>
      <c r="K49" s="14">
        <f>IF($A49="","",IF(K$4="","",IF(AND($B49&lt;=K$4+$G$3-1,$C49&gt;=K$4),"█","")))</f>
        <v/>
      </c>
      <c r="L49" s="14">
        <f>IF($A49="","",IF(L$4="","",IF(AND($B49&lt;=L$4+$G$3-1,$C49&gt;=L$4),"█","")))</f>
        <v/>
      </c>
      <c r="M49" s="14">
        <f>IF($A49="","",IF(M$4="","",IF(AND($B49&lt;=M$4+$G$3-1,$C49&gt;=M$4),"█","")))</f>
        <v/>
      </c>
      <c r="N49" s="14">
        <f>IF($A49="","",IF(N$4="","",IF(AND($B49&lt;=N$4+$G$3-1,$C49&gt;=N$4),"█","")))</f>
        <v/>
      </c>
      <c r="O49" s="14">
        <f>IF($A49="","",IF(O$4="","",IF(AND($B49&lt;=O$4+$G$3-1,$C49&gt;=O$4),"█","")))</f>
        <v/>
      </c>
      <c r="P49" s="14">
        <f>IF($A49="","",IF(P$4="","",IF(AND($B49&lt;=P$4+$G$3-1,$C49&gt;=P$4),"█","")))</f>
        <v/>
      </c>
      <c r="Q49" s="14">
        <f>IF($A49="","",IF(Q$4="","",IF(AND($B49&lt;=Q$4+$G$3-1,$C49&gt;=Q$4),"█","")))</f>
        <v/>
      </c>
      <c r="R49" s="14">
        <f>IF($A49="","",IF(R$4="","",IF(AND($B49&lt;=R$4+$G$3-1,$C49&gt;=R$4),"█","")))</f>
        <v/>
      </c>
      <c r="S49" s="14">
        <f>IF($A49="","",IF(S$4="","",IF(AND($B49&lt;=S$4+$G$3-1,$C49&gt;=S$4),"█","")))</f>
        <v/>
      </c>
      <c r="T49" s="14">
        <f>IF($A49="","",IF(T$4="","",IF(AND($B49&lt;=T$4+$G$3-1,$C49&gt;=T$4),"█","")))</f>
        <v/>
      </c>
      <c r="U49" s="14">
        <f>IF($A49="","",IF(U$4="","",IF(AND($B49&lt;=U$4+$G$3-1,$C49&gt;=U$4),"█","")))</f>
        <v/>
      </c>
      <c r="V49" s="14">
        <f>IF($A49="","",IF(V$4="","",IF(AND($B49&lt;=V$4+$G$3-1,$C49&gt;=V$4),"█","")))</f>
        <v/>
      </c>
      <c r="W49" s="14">
        <f>IF($A49="","",IF(W$4="","",IF(AND($B49&lt;=W$4+$G$3-1,$C49&gt;=W$4),"█","")))</f>
        <v/>
      </c>
      <c r="X49" s="14">
        <f>IF($A49="","",IF(X$4="","",IF(AND($B49&lt;=X$4+$G$3-1,$C49&gt;=X$4),"█","")))</f>
        <v/>
      </c>
      <c r="Y49" s="14">
        <f>IF($A49="","",IF(Y$4="","",IF(AND($B49&lt;=Y$4+$G$3-1,$C49&gt;=Y$4),"█","")))</f>
        <v/>
      </c>
      <c r="Z49" s="14">
        <f>IF($A49="","",IF(Z$4="","",IF(AND($B49&lt;=Z$4+$G$3-1,$C49&gt;=Z$4),"█","")))</f>
        <v/>
      </c>
      <c r="AA49" s="14">
        <f>IF($A49="","",IF(AA$4="","",IF(AND($B49&lt;=AA$4+$G$3-1,$C49&gt;=AA$4),"█","")))</f>
        <v/>
      </c>
      <c r="AB49" s="14">
        <f>IF($A49="","",IF(AB$4="","",IF(AND($B49&lt;=AB$4+$G$3-1,$C49&gt;=AB$4),"█","")))</f>
        <v/>
      </c>
      <c r="AC49" s="14">
        <f>IF($A49="","",IF(AC$4="","",IF(AND($B49&lt;=AC$4+$G$3-1,$C49&gt;=AC$4),"█","")))</f>
        <v/>
      </c>
      <c r="AD49" s="14">
        <f>IF($A49="","",IF(AD$4="","",IF(AND($B49&lt;=AD$4+$G$3-1,$C49&gt;=AD$4),"█","")))</f>
        <v/>
      </c>
      <c r="AE49" s="14">
        <f>IF($A49="","",IF(AE$4="","",IF(AND($B49&lt;=AE$4+$G$3-1,$C49&gt;=AE$4),"█","")))</f>
        <v/>
      </c>
      <c r="AF49" s="14">
        <f>IF($A49="","",IF(AF$4="","",IF(AND($B49&lt;=AF$4+$G$3-1,$C49&gt;=AF$4),"█","")))</f>
        <v/>
      </c>
      <c r="AG49" s="14">
        <f>IF($A49="","",IF(AG$4="","",IF(AND($B49&lt;=AG$4+$G$3-1,$C49&gt;=AG$4),"█","")))</f>
        <v/>
      </c>
      <c r="AH49" s="14">
        <f>IF($A49="","",IF(AH$4="","",IF(AND($B49&lt;=AH$4+$G$3-1,$C49&gt;=AH$4),"█","")))</f>
        <v/>
      </c>
      <c r="AI49" s="14">
        <f>IF($A49="","",IF(AI$4="","",IF(AND($B49&lt;=AI$4+$G$3-1,$C49&gt;=AI$4),"█","")))</f>
        <v/>
      </c>
      <c r="AJ49" s="14">
        <f>IF($A49="","",IF(AJ$4="","",IF(AND($B49&lt;=AJ$4+$G$3-1,$C49&gt;=AJ$4),"█","")))</f>
        <v/>
      </c>
      <c r="AK49" s="14">
        <f>IF($A49="","",IF(AK$4="","",IF(AND($B49&lt;=AK$4+$G$3-1,$C49&gt;=AK$4),"█","")))</f>
        <v/>
      </c>
      <c r="AL49" s="14">
        <f>IF($A49="","",IF(AL$4="","",IF(AND($B49&lt;=AL$4+$G$3-1,$C49&gt;=AL$4),"█","")))</f>
        <v/>
      </c>
      <c r="AM49" s="14">
        <f>IF($A49="","",IF(AM$4="","",IF(AND($B49&lt;=AM$4+$G$3-1,$C49&gt;=AM$4),"█","")))</f>
        <v/>
      </c>
      <c r="AN49" s="14">
        <f>IF($A49="","",IF(AN$4="","",IF(AND($B49&lt;=AN$4+$G$3-1,$C49&gt;=AN$4),"█","")))</f>
        <v/>
      </c>
      <c r="AO49" s="14">
        <f>IF($A49="","",IF(AO$4="","",IF(AND($B49&lt;=AO$4+$G$3-1,$C49&gt;=AO$4),"█","")))</f>
        <v/>
      </c>
      <c r="AP49" s="14">
        <f>IF($A49="","",IF(AP$4="","",IF(AND($B49&lt;=AP$4+$G$3-1,$C49&gt;=AP$4),"█","")))</f>
        <v/>
      </c>
      <c r="AQ49" s="14">
        <f>IF($A49="","",IF(AQ$4="","",IF(AND($B49&lt;=AQ$4+$G$3-1,$C49&gt;=AQ$4),"█","")))</f>
        <v/>
      </c>
      <c r="AR49" s="14">
        <f>IF($A49="","",IF(AR$4="","",IF(AND($B49&lt;=AR$4+$G$3-1,$C49&gt;=AR$4),"█","")))</f>
        <v/>
      </c>
      <c r="AS49" s="14">
        <f>IF($A49="","",IF(AS$4="","",IF(AND($B49&lt;=AS$4+$G$3-1,$C49&gt;=AS$4),"█","")))</f>
        <v/>
      </c>
      <c r="AT49" s="14">
        <f>IF($A49="","",IF(AT$4="","",IF(AND($B49&lt;=AT$4+$G$3-1,$C49&gt;=AT$4),"█","")))</f>
        <v/>
      </c>
      <c r="AU49" s="14">
        <f>IF($A49="","",IF(AU$4="","",IF(AND($B49&lt;=AU$4+$G$3-1,$C49&gt;=AU$4),"█","")))</f>
        <v/>
      </c>
      <c r="AV49" s="14">
        <f>IF($A49="","",IF(AV$4="","",IF(AND($B49&lt;=AV$4+$G$3-1,$C49&gt;=AV$4),"█","")))</f>
        <v/>
      </c>
      <c r="AW49" s="14">
        <f>IF($A49="","",IF(AW$4="","",IF(AND($B49&lt;=AW$4+$G$3-1,$C49&gt;=AW$4),"█","")))</f>
        <v/>
      </c>
      <c r="AX49" s="14">
        <f>IF($A49="","",IF(AX$4="","",IF(AND($B49&lt;=AX$4+$G$3-1,$C49&gt;=AX$4),"█","")))</f>
        <v/>
      </c>
      <c r="AY49" s="14">
        <f>IF($A49="","",IF(AY$4="","",IF(AND($B49&lt;=AY$4+$G$3-1,$C49&gt;=AY$4),"█","")))</f>
        <v/>
      </c>
      <c r="AZ49" s="14">
        <f>IF($A49="","",IF(AZ$4="","",IF(AND($B49&lt;=AZ$4+$G$3-1,$C49&gt;=AZ$4),"█","")))</f>
        <v/>
      </c>
      <c r="BA49" s="14">
        <f>IF($A49="","",IF(BA$4="","",IF(AND($B49&lt;=BA$4+$G$3-1,$C49&gt;=BA$4),"█","")))</f>
        <v/>
      </c>
      <c r="BB49" s="14">
        <f>IF($A49="","",IF(BB$4="","",IF(AND($B49&lt;=BB$4+$G$3-1,$C49&gt;=BB$4),"█","")))</f>
        <v/>
      </c>
      <c r="BC49" s="14">
        <f>IF($A49="","",IF(BC$4="","",IF(AND($B49&lt;=BC$4+$G$3-1,$C49&gt;=BC$4),"█","")))</f>
        <v/>
      </c>
      <c r="BD49" s="14">
        <f>IF($A49="","",IF(BD$4="","",IF(AND($B49&lt;=BD$4+$G$3-1,$C49&gt;=BD$4),"█","")))</f>
        <v/>
      </c>
      <c r="BE49" s="14">
        <f>IF($A49="","",IF(BE$4="","",IF(AND($B49&lt;=BE$4+$G$3-1,$C49&gt;=BE$4),"█","")))</f>
        <v/>
      </c>
    </row>
    <row r="50">
      <c r="A50" s="14">
        <f>IF(Tasks!$A50="","",Tasks!$A50)</f>
        <v/>
      </c>
      <c r="B50" s="9">
        <f>IF(Tasks!$A50="","",Tasks!$C50)</f>
        <v/>
      </c>
      <c r="C50" s="9">
        <f>IF(Tasks!$A50="","",Tasks!$E50)</f>
        <v/>
      </c>
      <c r="D50" s="13">
        <f>IF(Tasks!$A50="","",Tasks!$F50)</f>
        <v/>
      </c>
      <c r="E50" s="14">
        <f>IF($A50="","",IF(E$4="","",IF(AND($B50&lt;=E$4+$G$3-1,$C50&gt;=E$4),"█","")))</f>
        <v/>
      </c>
      <c r="F50" s="14">
        <f>IF($A50="","",IF(F$4="","",IF(AND($B50&lt;=F$4+$G$3-1,$C50&gt;=F$4),"█","")))</f>
        <v/>
      </c>
      <c r="G50" s="14">
        <f>IF($A50="","",IF(G$4="","",IF(AND($B50&lt;=G$4+$G$3-1,$C50&gt;=G$4),"█","")))</f>
        <v/>
      </c>
      <c r="H50" s="14">
        <f>IF($A50="","",IF(H$4="","",IF(AND($B50&lt;=H$4+$G$3-1,$C50&gt;=H$4),"█","")))</f>
        <v/>
      </c>
      <c r="I50" s="14">
        <f>IF($A50="","",IF(I$4="","",IF(AND($B50&lt;=I$4+$G$3-1,$C50&gt;=I$4),"█","")))</f>
        <v/>
      </c>
      <c r="J50" s="14">
        <f>IF($A50="","",IF(J$4="","",IF(AND($B50&lt;=J$4+$G$3-1,$C50&gt;=J$4),"█","")))</f>
        <v/>
      </c>
      <c r="K50" s="14">
        <f>IF($A50="","",IF(K$4="","",IF(AND($B50&lt;=K$4+$G$3-1,$C50&gt;=K$4),"█","")))</f>
        <v/>
      </c>
      <c r="L50" s="14">
        <f>IF($A50="","",IF(L$4="","",IF(AND($B50&lt;=L$4+$G$3-1,$C50&gt;=L$4),"█","")))</f>
        <v/>
      </c>
      <c r="M50" s="14">
        <f>IF($A50="","",IF(M$4="","",IF(AND($B50&lt;=M$4+$G$3-1,$C50&gt;=M$4),"█","")))</f>
        <v/>
      </c>
      <c r="N50" s="14">
        <f>IF($A50="","",IF(N$4="","",IF(AND($B50&lt;=N$4+$G$3-1,$C50&gt;=N$4),"█","")))</f>
        <v/>
      </c>
      <c r="O50" s="14">
        <f>IF($A50="","",IF(O$4="","",IF(AND($B50&lt;=O$4+$G$3-1,$C50&gt;=O$4),"█","")))</f>
        <v/>
      </c>
      <c r="P50" s="14">
        <f>IF($A50="","",IF(P$4="","",IF(AND($B50&lt;=P$4+$G$3-1,$C50&gt;=P$4),"█","")))</f>
        <v/>
      </c>
      <c r="Q50" s="14">
        <f>IF($A50="","",IF(Q$4="","",IF(AND($B50&lt;=Q$4+$G$3-1,$C50&gt;=Q$4),"█","")))</f>
        <v/>
      </c>
      <c r="R50" s="14">
        <f>IF($A50="","",IF(R$4="","",IF(AND($B50&lt;=R$4+$G$3-1,$C50&gt;=R$4),"█","")))</f>
        <v/>
      </c>
      <c r="S50" s="14">
        <f>IF($A50="","",IF(S$4="","",IF(AND($B50&lt;=S$4+$G$3-1,$C50&gt;=S$4),"█","")))</f>
        <v/>
      </c>
      <c r="T50" s="14">
        <f>IF($A50="","",IF(T$4="","",IF(AND($B50&lt;=T$4+$G$3-1,$C50&gt;=T$4),"█","")))</f>
        <v/>
      </c>
      <c r="U50" s="14">
        <f>IF($A50="","",IF(U$4="","",IF(AND($B50&lt;=U$4+$G$3-1,$C50&gt;=U$4),"█","")))</f>
        <v/>
      </c>
      <c r="V50" s="14">
        <f>IF($A50="","",IF(V$4="","",IF(AND($B50&lt;=V$4+$G$3-1,$C50&gt;=V$4),"█","")))</f>
        <v/>
      </c>
      <c r="W50" s="14">
        <f>IF($A50="","",IF(W$4="","",IF(AND($B50&lt;=W$4+$G$3-1,$C50&gt;=W$4),"█","")))</f>
        <v/>
      </c>
      <c r="X50" s="14">
        <f>IF($A50="","",IF(X$4="","",IF(AND($B50&lt;=X$4+$G$3-1,$C50&gt;=X$4),"█","")))</f>
        <v/>
      </c>
      <c r="Y50" s="14">
        <f>IF($A50="","",IF(Y$4="","",IF(AND($B50&lt;=Y$4+$G$3-1,$C50&gt;=Y$4),"█","")))</f>
        <v/>
      </c>
      <c r="Z50" s="14">
        <f>IF($A50="","",IF(Z$4="","",IF(AND($B50&lt;=Z$4+$G$3-1,$C50&gt;=Z$4),"█","")))</f>
        <v/>
      </c>
      <c r="AA50" s="14">
        <f>IF($A50="","",IF(AA$4="","",IF(AND($B50&lt;=AA$4+$G$3-1,$C50&gt;=AA$4),"█","")))</f>
        <v/>
      </c>
      <c r="AB50" s="14">
        <f>IF($A50="","",IF(AB$4="","",IF(AND($B50&lt;=AB$4+$G$3-1,$C50&gt;=AB$4),"█","")))</f>
        <v/>
      </c>
      <c r="AC50" s="14">
        <f>IF($A50="","",IF(AC$4="","",IF(AND($B50&lt;=AC$4+$G$3-1,$C50&gt;=AC$4),"█","")))</f>
        <v/>
      </c>
      <c r="AD50" s="14">
        <f>IF($A50="","",IF(AD$4="","",IF(AND($B50&lt;=AD$4+$G$3-1,$C50&gt;=AD$4),"█","")))</f>
        <v/>
      </c>
      <c r="AE50" s="14">
        <f>IF($A50="","",IF(AE$4="","",IF(AND($B50&lt;=AE$4+$G$3-1,$C50&gt;=AE$4),"█","")))</f>
        <v/>
      </c>
      <c r="AF50" s="14">
        <f>IF($A50="","",IF(AF$4="","",IF(AND($B50&lt;=AF$4+$G$3-1,$C50&gt;=AF$4),"█","")))</f>
        <v/>
      </c>
      <c r="AG50" s="14">
        <f>IF($A50="","",IF(AG$4="","",IF(AND($B50&lt;=AG$4+$G$3-1,$C50&gt;=AG$4),"█","")))</f>
        <v/>
      </c>
      <c r="AH50" s="14">
        <f>IF($A50="","",IF(AH$4="","",IF(AND($B50&lt;=AH$4+$G$3-1,$C50&gt;=AH$4),"█","")))</f>
        <v/>
      </c>
      <c r="AI50" s="14">
        <f>IF($A50="","",IF(AI$4="","",IF(AND($B50&lt;=AI$4+$G$3-1,$C50&gt;=AI$4),"█","")))</f>
        <v/>
      </c>
      <c r="AJ50" s="14">
        <f>IF($A50="","",IF(AJ$4="","",IF(AND($B50&lt;=AJ$4+$G$3-1,$C50&gt;=AJ$4),"█","")))</f>
        <v/>
      </c>
      <c r="AK50" s="14">
        <f>IF($A50="","",IF(AK$4="","",IF(AND($B50&lt;=AK$4+$G$3-1,$C50&gt;=AK$4),"█","")))</f>
        <v/>
      </c>
      <c r="AL50" s="14">
        <f>IF($A50="","",IF(AL$4="","",IF(AND($B50&lt;=AL$4+$G$3-1,$C50&gt;=AL$4),"█","")))</f>
        <v/>
      </c>
      <c r="AM50" s="14">
        <f>IF($A50="","",IF(AM$4="","",IF(AND($B50&lt;=AM$4+$G$3-1,$C50&gt;=AM$4),"█","")))</f>
        <v/>
      </c>
      <c r="AN50" s="14">
        <f>IF($A50="","",IF(AN$4="","",IF(AND($B50&lt;=AN$4+$G$3-1,$C50&gt;=AN$4),"█","")))</f>
        <v/>
      </c>
      <c r="AO50" s="14">
        <f>IF($A50="","",IF(AO$4="","",IF(AND($B50&lt;=AO$4+$G$3-1,$C50&gt;=AO$4),"█","")))</f>
        <v/>
      </c>
      <c r="AP50" s="14">
        <f>IF($A50="","",IF(AP$4="","",IF(AND($B50&lt;=AP$4+$G$3-1,$C50&gt;=AP$4),"█","")))</f>
        <v/>
      </c>
      <c r="AQ50" s="14">
        <f>IF($A50="","",IF(AQ$4="","",IF(AND($B50&lt;=AQ$4+$G$3-1,$C50&gt;=AQ$4),"█","")))</f>
        <v/>
      </c>
      <c r="AR50" s="14">
        <f>IF($A50="","",IF(AR$4="","",IF(AND($B50&lt;=AR$4+$G$3-1,$C50&gt;=AR$4),"█","")))</f>
        <v/>
      </c>
      <c r="AS50" s="14">
        <f>IF($A50="","",IF(AS$4="","",IF(AND($B50&lt;=AS$4+$G$3-1,$C50&gt;=AS$4),"█","")))</f>
        <v/>
      </c>
      <c r="AT50" s="14">
        <f>IF($A50="","",IF(AT$4="","",IF(AND($B50&lt;=AT$4+$G$3-1,$C50&gt;=AT$4),"█","")))</f>
        <v/>
      </c>
      <c r="AU50" s="14">
        <f>IF($A50="","",IF(AU$4="","",IF(AND($B50&lt;=AU$4+$G$3-1,$C50&gt;=AU$4),"█","")))</f>
        <v/>
      </c>
      <c r="AV50" s="14">
        <f>IF($A50="","",IF(AV$4="","",IF(AND($B50&lt;=AV$4+$G$3-1,$C50&gt;=AV$4),"█","")))</f>
        <v/>
      </c>
      <c r="AW50" s="14">
        <f>IF($A50="","",IF(AW$4="","",IF(AND($B50&lt;=AW$4+$G$3-1,$C50&gt;=AW$4),"█","")))</f>
        <v/>
      </c>
      <c r="AX50" s="14">
        <f>IF($A50="","",IF(AX$4="","",IF(AND($B50&lt;=AX$4+$G$3-1,$C50&gt;=AX$4),"█","")))</f>
        <v/>
      </c>
      <c r="AY50" s="14">
        <f>IF($A50="","",IF(AY$4="","",IF(AND($B50&lt;=AY$4+$G$3-1,$C50&gt;=AY$4),"█","")))</f>
        <v/>
      </c>
      <c r="AZ50" s="14">
        <f>IF($A50="","",IF(AZ$4="","",IF(AND($B50&lt;=AZ$4+$G$3-1,$C50&gt;=AZ$4),"█","")))</f>
        <v/>
      </c>
      <c r="BA50" s="14">
        <f>IF($A50="","",IF(BA$4="","",IF(AND($B50&lt;=BA$4+$G$3-1,$C50&gt;=BA$4),"█","")))</f>
        <v/>
      </c>
      <c r="BB50" s="14">
        <f>IF($A50="","",IF(BB$4="","",IF(AND($B50&lt;=BB$4+$G$3-1,$C50&gt;=BB$4),"█","")))</f>
        <v/>
      </c>
      <c r="BC50" s="14">
        <f>IF($A50="","",IF(BC$4="","",IF(AND($B50&lt;=BC$4+$G$3-1,$C50&gt;=BC$4),"█","")))</f>
        <v/>
      </c>
      <c r="BD50" s="14">
        <f>IF($A50="","",IF(BD$4="","",IF(AND($B50&lt;=BD$4+$G$3-1,$C50&gt;=BD$4),"█","")))</f>
        <v/>
      </c>
      <c r="BE50" s="14">
        <f>IF($A50="","",IF(BE$4="","",IF(AND($B50&lt;=BE$4+$G$3-1,$C50&gt;=BE$4),"█","")))</f>
        <v/>
      </c>
    </row>
    <row r="51">
      <c r="A51" s="14">
        <f>IF(Tasks!$A51="","",Tasks!$A51)</f>
        <v/>
      </c>
      <c r="B51" s="9">
        <f>IF(Tasks!$A51="","",Tasks!$C51)</f>
        <v/>
      </c>
      <c r="C51" s="9">
        <f>IF(Tasks!$A51="","",Tasks!$E51)</f>
        <v/>
      </c>
      <c r="D51" s="13">
        <f>IF(Tasks!$A51="","",Tasks!$F51)</f>
        <v/>
      </c>
      <c r="E51" s="14">
        <f>IF($A51="","",IF(E$4="","",IF(AND($B51&lt;=E$4+$G$3-1,$C51&gt;=E$4),"█","")))</f>
        <v/>
      </c>
      <c r="F51" s="14">
        <f>IF($A51="","",IF(F$4="","",IF(AND($B51&lt;=F$4+$G$3-1,$C51&gt;=F$4),"█","")))</f>
        <v/>
      </c>
      <c r="G51" s="14">
        <f>IF($A51="","",IF(G$4="","",IF(AND($B51&lt;=G$4+$G$3-1,$C51&gt;=G$4),"█","")))</f>
        <v/>
      </c>
      <c r="H51" s="14">
        <f>IF($A51="","",IF(H$4="","",IF(AND($B51&lt;=H$4+$G$3-1,$C51&gt;=H$4),"█","")))</f>
        <v/>
      </c>
      <c r="I51" s="14">
        <f>IF($A51="","",IF(I$4="","",IF(AND($B51&lt;=I$4+$G$3-1,$C51&gt;=I$4),"█","")))</f>
        <v/>
      </c>
      <c r="J51" s="14">
        <f>IF($A51="","",IF(J$4="","",IF(AND($B51&lt;=J$4+$G$3-1,$C51&gt;=J$4),"█","")))</f>
        <v/>
      </c>
      <c r="K51" s="14">
        <f>IF($A51="","",IF(K$4="","",IF(AND($B51&lt;=K$4+$G$3-1,$C51&gt;=K$4),"█","")))</f>
        <v/>
      </c>
      <c r="L51" s="14">
        <f>IF($A51="","",IF(L$4="","",IF(AND($B51&lt;=L$4+$G$3-1,$C51&gt;=L$4),"█","")))</f>
        <v/>
      </c>
      <c r="M51" s="14">
        <f>IF($A51="","",IF(M$4="","",IF(AND($B51&lt;=M$4+$G$3-1,$C51&gt;=M$4),"█","")))</f>
        <v/>
      </c>
      <c r="N51" s="14">
        <f>IF($A51="","",IF(N$4="","",IF(AND($B51&lt;=N$4+$G$3-1,$C51&gt;=N$4),"█","")))</f>
        <v/>
      </c>
      <c r="O51" s="14">
        <f>IF($A51="","",IF(O$4="","",IF(AND($B51&lt;=O$4+$G$3-1,$C51&gt;=O$4),"█","")))</f>
        <v/>
      </c>
      <c r="P51" s="14">
        <f>IF($A51="","",IF(P$4="","",IF(AND($B51&lt;=P$4+$G$3-1,$C51&gt;=P$4),"█","")))</f>
        <v/>
      </c>
      <c r="Q51" s="14">
        <f>IF($A51="","",IF(Q$4="","",IF(AND($B51&lt;=Q$4+$G$3-1,$C51&gt;=Q$4),"█","")))</f>
        <v/>
      </c>
      <c r="R51" s="14">
        <f>IF($A51="","",IF(R$4="","",IF(AND($B51&lt;=R$4+$G$3-1,$C51&gt;=R$4),"█","")))</f>
        <v/>
      </c>
      <c r="S51" s="14">
        <f>IF($A51="","",IF(S$4="","",IF(AND($B51&lt;=S$4+$G$3-1,$C51&gt;=S$4),"█","")))</f>
        <v/>
      </c>
      <c r="T51" s="14">
        <f>IF($A51="","",IF(T$4="","",IF(AND($B51&lt;=T$4+$G$3-1,$C51&gt;=T$4),"█","")))</f>
        <v/>
      </c>
      <c r="U51" s="14">
        <f>IF($A51="","",IF(U$4="","",IF(AND($B51&lt;=U$4+$G$3-1,$C51&gt;=U$4),"█","")))</f>
        <v/>
      </c>
      <c r="V51" s="14">
        <f>IF($A51="","",IF(V$4="","",IF(AND($B51&lt;=V$4+$G$3-1,$C51&gt;=V$4),"█","")))</f>
        <v/>
      </c>
      <c r="W51" s="14">
        <f>IF($A51="","",IF(W$4="","",IF(AND($B51&lt;=W$4+$G$3-1,$C51&gt;=W$4),"█","")))</f>
        <v/>
      </c>
      <c r="X51" s="14">
        <f>IF($A51="","",IF(X$4="","",IF(AND($B51&lt;=X$4+$G$3-1,$C51&gt;=X$4),"█","")))</f>
        <v/>
      </c>
      <c r="Y51" s="14">
        <f>IF($A51="","",IF(Y$4="","",IF(AND($B51&lt;=Y$4+$G$3-1,$C51&gt;=Y$4),"█","")))</f>
        <v/>
      </c>
      <c r="Z51" s="14">
        <f>IF($A51="","",IF(Z$4="","",IF(AND($B51&lt;=Z$4+$G$3-1,$C51&gt;=Z$4),"█","")))</f>
        <v/>
      </c>
      <c r="AA51" s="14">
        <f>IF($A51="","",IF(AA$4="","",IF(AND($B51&lt;=AA$4+$G$3-1,$C51&gt;=AA$4),"█","")))</f>
        <v/>
      </c>
      <c r="AB51" s="14">
        <f>IF($A51="","",IF(AB$4="","",IF(AND($B51&lt;=AB$4+$G$3-1,$C51&gt;=AB$4),"█","")))</f>
        <v/>
      </c>
      <c r="AC51" s="14">
        <f>IF($A51="","",IF(AC$4="","",IF(AND($B51&lt;=AC$4+$G$3-1,$C51&gt;=AC$4),"█","")))</f>
        <v/>
      </c>
      <c r="AD51" s="14">
        <f>IF($A51="","",IF(AD$4="","",IF(AND($B51&lt;=AD$4+$G$3-1,$C51&gt;=AD$4),"█","")))</f>
        <v/>
      </c>
      <c r="AE51" s="14">
        <f>IF($A51="","",IF(AE$4="","",IF(AND($B51&lt;=AE$4+$G$3-1,$C51&gt;=AE$4),"█","")))</f>
        <v/>
      </c>
      <c r="AF51" s="14">
        <f>IF($A51="","",IF(AF$4="","",IF(AND($B51&lt;=AF$4+$G$3-1,$C51&gt;=AF$4),"█","")))</f>
        <v/>
      </c>
      <c r="AG51" s="14">
        <f>IF($A51="","",IF(AG$4="","",IF(AND($B51&lt;=AG$4+$G$3-1,$C51&gt;=AG$4),"█","")))</f>
        <v/>
      </c>
      <c r="AH51" s="14">
        <f>IF($A51="","",IF(AH$4="","",IF(AND($B51&lt;=AH$4+$G$3-1,$C51&gt;=AH$4),"█","")))</f>
        <v/>
      </c>
      <c r="AI51" s="14">
        <f>IF($A51="","",IF(AI$4="","",IF(AND($B51&lt;=AI$4+$G$3-1,$C51&gt;=AI$4),"█","")))</f>
        <v/>
      </c>
      <c r="AJ51" s="14">
        <f>IF($A51="","",IF(AJ$4="","",IF(AND($B51&lt;=AJ$4+$G$3-1,$C51&gt;=AJ$4),"█","")))</f>
        <v/>
      </c>
      <c r="AK51" s="14">
        <f>IF($A51="","",IF(AK$4="","",IF(AND($B51&lt;=AK$4+$G$3-1,$C51&gt;=AK$4),"█","")))</f>
        <v/>
      </c>
      <c r="AL51" s="14">
        <f>IF($A51="","",IF(AL$4="","",IF(AND($B51&lt;=AL$4+$G$3-1,$C51&gt;=AL$4),"█","")))</f>
        <v/>
      </c>
      <c r="AM51" s="14">
        <f>IF($A51="","",IF(AM$4="","",IF(AND($B51&lt;=AM$4+$G$3-1,$C51&gt;=AM$4),"█","")))</f>
        <v/>
      </c>
      <c r="AN51" s="14">
        <f>IF($A51="","",IF(AN$4="","",IF(AND($B51&lt;=AN$4+$G$3-1,$C51&gt;=AN$4),"█","")))</f>
        <v/>
      </c>
      <c r="AO51" s="14">
        <f>IF($A51="","",IF(AO$4="","",IF(AND($B51&lt;=AO$4+$G$3-1,$C51&gt;=AO$4),"█","")))</f>
        <v/>
      </c>
      <c r="AP51" s="14">
        <f>IF($A51="","",IF(AP$4="","",IF(AND($B51&lt;=AP$4+$G$3-1,$C51&gt;=AP$4),"█","")))</f>
        <v/>
      </c>
      <c r="AQ51" s="14">
        <f>IF($A51="","",IF(AQ$4="","",IF(AND($B51&lt;=AQ$4+$G$3-1,$C51&gt;=AQ$4),"█","")))</f>
        <v/>
      </c>
      <c r="AR51" s="14">
        <f>IF($A51="","",IF(AR$4="","",IF(AND($B51&lt;=AR$4+$G$3-1,$C51&gt;=AR$4),"█","")))</f>
        <v/>
      </c>
      <c r="AS51" s="14">
        <f>IF($A51="","",IF(AS$4="","",IF(AND($B51&lt;=AS$4+$G$3-1,$C51&gt;=AS$4),"█","")))</f>
        <v/>
      </c>
      <c r="AT51" s="14">
        <f>IF($A51="","",IF(AT$4="","",IF(AND($B51&lt;=AT$4+$G$3-1,$C51&gt;=AT$4),"█","")))</f>
        <v/>
      </c>
      <c r="AU51" s="14">
        <f>IF($A51="","",IF(AU$4="","",IF(AND($B51&lt;=AU$4+$G$3-1,$C51&gt;=AU$4),"█","")))</f>
        <v/>
      </c>
      <c r="AV51" s="14">
        <f>IF($A51="","",IF(AV$4="","",IF(AND($B51&lt;=AV$4+$G$3-1,$C51&gt;=AV$4),"█","")))</f>
        <v/>
      </c>
      <c r="AW51" s="14">
        <f>IF($A51="","",IF(AW$4="","",IF(AND($B51&lt;=AW$4+$G$3-1,$C51&gt;=AW$4),"█","")))</f>
        <v/>
      </c>
      <c r="AX51" s="14">
        <f>IF($A51="","",IF(AX$4="","",IF(AND($B51&lt;=AX$4+$G$3-1,$C51&gt;=AX$4),"█","")))</f>
        <v/>
      </c>
      <c r="AY51" s="14">
        <f>IF($A51="","",IF(AY$4="","",IF(AND($B51&lt;=AY$4+$G$3-1,$C51&gt;=AY$4),"█","")))</f>
        <v/>
      </c>
      <c r="AZ51" s="14">
        <f>IF($A51="","",IF(AZ$4="","",IF(AND($B51&lt;=AZ$4+$G$3-1,$C51&gt;=AZ$4),"█","")))</f>
        <v/>
      </c>
      <c r="BA51" s="14">
        <f>IF($A51="","",IF(BA$4="","",IF(AND($B51&lt;=BA$4+$G$3-1,$C51&gt;=BA$4),"█","")))</f>
        <v/>
      </c>
      <c r="BB51" s="14">
        <f>IF($A51="","",IF(BB$4="","",IF(AND($B51&lt;=BB$4+$G$3-1,$C51&gt;=BB$4),"█","")))</f>
        <v/>
      </c>
      <c r="BC51" s="14">
        <f>IF($A51="","",IF(BC$4="","",IF(AND($B51&lt;=BC$4+$G$3-1,$C51&gt;=BC$4),"█","")))</f>
        <v/>
      </c>
      <c r="BD51" s="14">
        <f>IF($A51="","",IF(BD$4="","",IF(AND($B51&lt;=BD$4+$G$3-1,$C51&gt;=BD$4),"█","")))</f>
        <v/>
      </c>
      <c r="BE51" s="14">
        <f>IF($A51="","",IF(BE$4="","",IF(AND($B51&lt;=BE$4+$G$3-1,$C51&gt;=BE$4),"█","")))</f>
        <v/>
      </c>
    </row>
    <row r="52">
      <c r="A52" s="14">
        <f>IF(Tasks!$A52="","",Tasks!$A52)</f>
        <v/>
      </c>
      <c r="B52" s="9">
        <f>IF(Tasks!$A52="","",Tasks!$C52)</f>
        <v/>
      </c>
      <c r="C52" s="9">
        <f>IF(Tasks!$A52="","",Tasks!$E52)</f>
        <v/>
      </c>
      <c r="D52" s="13">
        <f>IF(Tasks!$A52="","",Tasks!$F52)</f>
        <v/>
      </c>
      <c r="E52" s="14">
        <f>IF($A52="","",IF(E$4="","",IF(AND($B52&lt;=E$4+$G$3-1,$C52&gt;=E$4),"█","")))</f>
        <v/>
      </c>
      <c r="F52" s="14">
        <f>IF($A52="","",IF(F$4="","",IF(AND($B52&lt;=F$4+$G$3-1,$C52&gt;=F$4),"█","")))</f>
        <v/>
      </c>
      <c r="G52" s="14">
        <f>IF($A52="","",IF(G$4="","",IF(AND($B52&lt;=G$4+$G$3-1,$C52&gt;=G$4),"█","")))</f>
        <v/>
      </c>
      <c r="H52" s="14">
        <f>IF($A52="","",IF(H$4="","",IF(AND($B52&lt;=H$4+$G$3-1,$C52&gt;=H$4),"█","")))</f>
        <v/>
      </c>
      <c r="I52" s="14">
        <f>IF($A52="","",IF(I$4="","",IF(AND($B52&lt;=I$4+$G$3-1,$C52&gt;=I$4),"█","")))</f>
        <v/>
      </c>
      <c r="J52" s="14">
        <f>IF($A52="","",IF(J$4="","",IF(AND($B52&lt;=J$4+$G$3-1,$C52&gt;=J$4),"█","")))</f>
        <v/>
      </c>
      <c r="K52" s="14">
        <f>IF($A52="","",IF(K$4="","",IF(AND($B52&lt;=K$4+$G$3-1,$C52&gt;=K$4),"█","")))</f>
        <v/>
      </c>
      <c r="L52" s="14">
        <f>IF($A52="","",IF(L$4="","",IF(AND($B52&lt;=L$4+$G$3-1,$C52&gt;=L$4),"█","")))</f>
        <v/>
      </c>
      <c r="M52" s="14">
        <f>IF($A52="","",IF(M$4="","",IF(AND($B52&lt;=M$4+$G$3-1,$C52&gt;=M$4),"█","")))</f>
        <v/>
      </c>
      <c r="N52" s="14">
        <f>IF($A52="","",IF(N$4="","",IF(AND($B52&lt;=N$4+$G$3-1,$C52&gt;=N$4),"█","")))</f>
        <v/>
      </c>
      <c r="O52" s="14">
        <f>IF($A52="","",IF(O$4="","",IF(AND($B52&lt;=O$4+$G$3-1,$C52&gt;=O$4),"█","")))</f>
        <v/>
      </c>
      <c r="P52" s="14">
        <f>IF($A52="","",IF(P$4="","",IF(AND($B52&lt;=P$4+$G$3-1,$C52&gt;=P$4),"█","")))</f>
        <v/>
      </c>
      <c r="Q52" s="14">
        <f>IF($A52="","",IF(Q$4="","",IF(AND($B52&lt;=Q$4+$G$3-1,$C52&gt;=Q$4),"█","")))</f>
        <v/>
      </c>
      <c r="R52" s="14">
        <f>IF($A52="","",IF(R$4="","",IF(AND($B52&lt;=R$4+$G$3-1,$C52&gt;=R$4),"█","")))</f>
        <v/>
      </c>
      <c r="S52" s="14">
        <f>IF($A52="","",IF(S$4="","",IF(AND($B52&lt;=S$4+$G$3-1,$C52&gt;=S$4),"█","")))</f>
        <v/>
      </c>
      <c r="T52" s="14">
        <f>IF($A52="","",IF(T$4="","",IF(AND($B52&lt;=T$4+$G$3-1,$C52&gt;=T$4),"█","")))</f>
        <v/>
      </c>
      <c r="U52" s="14">
        <f>IF($A52="","",IF(U$4="","",IF(AND($B52&lt;=U$4+$G$3-1,$C52&gt;=U$4),"█","")))</f>
        <v/>
      </c>
      <c r="V52" s="14">
        <f>IF($A52="","",IF(V$4="","",IF(AND($B52&lt;=V$4+$G$3-1,$C52&gt;=V$4),"█","")))</f>
        <v/>
      </c>
      <c r="W52" s="14">
        <f>IF($A52="","",IF(W$4="","",IF(AND($B52&lt;=W$4+$G$3-1,$C52&gt;=W$4),"█","")))</f>
        <v/>
      </c>
      <c r="X52" s="14">
        <f>IF($A52="","",IF(X$4="","",IF(AND($B52&lt;=X$4+$G$3-1,$C52&gt;=X$4),"█","")))</f>
        <v/>
      </c>
      <c r="Y52" s="14">
        <f>IF($A52="","",IF(Y$4="","",IF(AND($B52&lt;=Y$4+$G$3-1,$C52&gt;=Y$4),"█","")))</f>
        <v/>
      </c>
      <c r="Z52" s="14">
        <f>IF($A52="","",IF(Z$4="","",IF(AND($B52&lt;=Z$4+$G$3-1,$C52&gt;=Z$4),"█","")))</f>
        <v/>
      </c>
      <c r="AA52" s="14">
        <f>IF($A52="","",IF(AA$4="","",IF(AND($B52&lt;=AA$4+$G$3-1,$C52&gt;=AA$4),"█","")))</f>
        <v/>
      </c>
      <c r="AB52" s="14">
        <f>IF($A52="","",IF(AB$4="","",IF(AND($B52&lt;=AB$4+$G$3-1,$C52&gt;=AB$4),"█","")))</f>
        <v/>
      </c>
      <c r="AC52" s="14">
        <f>IF($A52="","",IF(AC$4="","",IF(AND($B52&lt;=AC$4+$G$3-1,$C52&gt;=AC$4),"█","")))</f>
        <v/>
      </c>
      <c r="AD52" s="14">
        <f>IF($A52="","",IF(AD$4="","",IF(AND($B52&lt;=AD$4+$G$3-1,$C52&gt;=AD$4),"█","")))</f>
        <v/>
      </c>
      <c r="AE52" s="14">
        <f>IF($A52="","",IF(AE$4="","",IF(AND($B52&lt;=AE$4+$G$3-1,$C52&gt;=AE$4),"█","")))</f>
        <v/>
      </c>
      <c r="AF52" s="14">
        <f>IF($A52="","",IF(AF$4="","",IF(AND($B52&lt;=AF$4+$G$3-1,$C52&gt;=AF$4),"█","")))</f>
        <v/>
      </c>
      <c r="AG52" s="14">
        <f>IF($A52="","",IF(AG$4="","",IF(AND($B52&lt;=AG$4+$G$3-1,$C52&gt;=AG$4),"█","")))</f>
        <v/>
      </c>
      <c r="AH52" s="14">
        <f>IF($A52="","",IF(AH$4="","",IF(AND($B52&lt;=AH$4+$G$3-1,$C52&gt;=AH$4),"█","")))</f>
        <v/>
      </c>
      <c r="AI52" s="14">
        <f>IF($A52="","",IF(AI$4="","",IF(AND($B52&lt;=AI$4+$G$3-1,$C52&gt;=AI$4),"█","")))</f>
        <v/>
      </c>
      <c r="AJ52" s="14">
        <f>IF($A52="","",IF(AJ$4="","",IF(AND($B52&lt;=AJ$4+$G$3-1,$C52&gt;=AJ$4),"█","")))</f>
        <v/>
      </c>
      <c r="AK52" s="14">
        <f>IF($A52="","",IF(AK$4="","",IF(AND($B52&lt;=AK$4+$G$3-1,$C52&gt;=AK$4),"█","")))</f>
        <v/>
      </c>
      <c r="AL52" s="14">
        <f>IF($A52="","",IF(AL$4="","",IF(AND($B52&lt;=AL$4+$G$3-1,$C52&gt;=AL$4),"█","")))</f>
        <v/>
      </c>
      <c r="AM52" s="14">
        <f>IF($A52="","",IF(AM$4="","",IF(AND($B52&lt;=AM$4+$G$3-1,$C52&gt;=AM$4),"█","")))</f>
        <v/>
      </c>
      <c r="AN52" s="14">
        <f>IF($A52="","",IF(AN$4="","",IF(AND($B52&lt;=AN$4+$G$3-1,$C52&gt;=AN$4),"█","")))</f>
        <v/>
      </c>
      <c r="AO52" s="14">
        <f>IF($A52="","",IF(AO$4="","",IF(AND($B52&lt;=AO$4+$G$3-1,$C52&gt;=AO$4),"█","")))</f>
        <v/>
      </c>
      <c r="AP52" s="14">
        <f>IF($A52="","",IF(AP$4="","",IF(AND($B52&lt;=AP$4+$G$3-1,$C52&gt;=AP$4),"█","")))</f>
        <v/>
      </c>
      <c r="AQ52" s="14">
        <f>IF($A52="","",IF(AQ$4="","",IF(AND($B52&lt;=AQ$4+$G$3-1,$C52&gt;=AQ$4),"█","")))</f>
        <v/>
      </c>
      <c r="AR52" s="14">
        <f>IF($A52="","",IF(AR$4="","",IF(AND($B52&lt;=AR$4+$G$3-1,$C52&gt;=AR$4),"█","")))</f>
        <v/>
      </c>
      <c r="AS52" s="14">
        <f>IF($A52="","",IF(AS$4="","",IF(AND($B52&lt;=AS$4+$G$3-1,$C52&gt;=AS$4),"█","")))</f>
        <v/>
      </c>
      <c r="AT52" s="14">
        <f>IF($A52="","",IF(AT$4="","",IF(AND($B52&lt;=AT$4+$G$3-1,$C52&gt;=AT$4),"█","")))</f>
        <v/>
      </c>
      <c r="AU52" s="14">
        <f>IF($A52="","",IF(AU$4="","",IF(AND($B52&lt;=AU$4+$G$3-1,$C52&gt;=AU$4),"█","")))</f>
        <v/>
      </c>
      <c r="AV52" s="14">
        <f>IF($A52="","",IF(AV$4="","",IF(AND($B52&lt;=AV$4+$G$3-1,$C52&gt;=AV$4),"█","")))</f>
        <v/>
      </c>
      <c r="AW52" s="14">
        <f>IF($A52="","",IF(AW$4="","",IF(AND($B52&lt;=AW$4+$G$3-1,$C52&gt;=AW$4),"█","")))</f>
        <v/>
      </c>
      <c r="AX52" s="14">
        <f>IF($A52="","",IF(AX$4="","",IF(AND($B52&lt;=AX$4+$G$3-1,$C52&gt;=AX$4),"█","")))</f>
        <v/>
      </c>
      <c r="AY52" s="14">
        <f>IF($A52="","",IF(AY$4="","",IF(AND($B52&lt;=AY$4+$G$3-1,$C52&gt;=AY$4),"█","")))</f>
        <v/>
      </c>
      <c r="AZ52" s="14">
        <f>IF($A52="","",IF(AZ$4="","",IF(AND($B52&lt;=AZ$4+$G$3-1,$C52&gt;=AZ$4),"█","")))</f>
        <v/>
      </c>
      <c r="BA52" s="14">
        <f>IF($A52="","",IF(BA$4="","",IF(AND($B52&lt;=BA$4+$G$3-1,$C52&gt;=BA$4),"█","")))</f>
        <v/>
      </c>
      <c r="BB52" s="14">
        <f>IF($A52="","",IF(BB$4="","",IF(AND($B52&lt;=BB$4+$G$3-1,$C52&gt;=BB$4),"█","")))</f>
        <v/>
      </c>
      <c r="BC52" s="14">
        <f>IF($A52="","",IF(BC$4="","",IF(AND($B52&lt;=BC$4+$G$3-1,$C52&gt;=BC$4),"█","")))</f>
        <v/>
      </c>
      <c r="BD52" s="14">
        <f>IF($A52="","",IF(BD$4="","",IF(AND($B52&lt;=BD$4+$G$3-1,$C52&gt;=BD$4),"█","")))</f>
        <v/>
      </c>
      <c r="BE52" s="14">
        <f>IF($A52="","",IF(BE$4="","",IF(AND($B52&lt;=BE$4+$G$3-1,$C52&gt;=BE$4),"█","")))</f>
        <v/>
      </c>
    </row>
    <row r="53">
      <c r="A53" s="14">
        <f>IF(Tasks!$A53="","",Tasks!$A53)</f>
        <v/>
      </c>
      <c r="B53" s="9">
        <f>IF(Tasks!$A53="","",Tasks!$C53)</f>
        <v/>
      </c>
      <c r="C53" s="9">
        <f>IF(Tasks!$A53="","",Tasks!$E53)</f>
        <v/>
      </c>
      <c r="D53" s="13">
        <f>IF(Tasks!$A53="","",Tasks!$F53)</f>
        <v/>
      </c>
      <c r="E53" s="14">
        <f>IF($A53="","",IF(E$4="","",IF(AND($B53&lt;=E$4+$G$3-1,$C53&gt;=E$4),"█","")))</f>
        <v/>
      </c>
      <c r="F53" s="14">
        <f>IF($A53="","",IF(F$4="","",IF(AND($B53&lt;=F$4+$G$3-1,$C53&gt;=F$4),"█","")))</f>
        <v/>
      </c>
      <c r="G53" s="14">
        <f>IF($A53="","",IF(G$4="","",IF(AND($B53&lt;=G$4+$G$3-1,$C53&gt;=G$4),"█","")))</f>
        <v/>
      </c>
      <c r="H53" s="14">
        <f>IF($A53="","",IF(H$4="","",IF(AND($B53&lt;=H$4+$G$3-1,$C53&gt;=H$4),"█","")))</f>
        <v/>
      </c>
      <c r="I53" s="14">
        <f>IF($A53="","",IF(I$4="","",IF(AND($B53&lt;=I$4+$G$3-1,$C53&gt;=I$4),"█","")))</f>
        <v/>
      </c>
      <c r="J53" s="14">
        <f>IF($A53="","",IF(J$4="","",IF(AND($B53&lt;=J$4+$G$3-1,$C53&gt;=J$4),"█","")))</f>
        <v/>
      </c>
      <c r="K53" s="14">
        <f>IF($A53="","",IF(K$4="","",IF(AND($B53&lt;=K$4+$G$3-1,$C53&gt;=K$4),"█","")))</f>
        <v/>
      </c>
      <c r="L53" s="14">
        <f>IF($A53="","",IF(L$4="","",IF(AND($B53&lt;=L$4+$G$3-1,$C53&gt;=L$4),"█","")))</f>
        <v/>
      </c>
      <c r="M53" s="14">
        <f>IF($A53="","",IF(M$4="","",IF(AND($B53&lt;=M$4+$G$3-1,$C53&gt;=M$4),"█","")))</f>
        <v/>
      </c>
      <c r="N53" s="14">
        <f>IF($A53="","",IF(N$4="","",IF(AND($B53&lt;=N$4+$G$3-1,$C53&gt;=N$4),"█","")))</f>
        <v/>
      </c>
      <c r="O53" s="14">
        <f>IF($A53="","",IF(O$4="","",IF(AND($B53&lt;=O$4+$G$3-1,$C53&gt;=O$4),"█","")))</f>
        <v/>
      </c>
      <c r="P53" s="14">
        <f>IF($A53="","",IF(P$4="","",IF(AND($B53&lt;=P$4+$G$3-1,$C53&gt;=P$4),"█","")))</f>
        <v/>
      </c>
      <c r="Q53" s="14">
        <f>IF($A53="","",IF(Q$4="","",IF(AND($B53&lt;=Q$4+$G$3-1,$C53&gt;=Q$4),"█","")))</f>
        <v/>
      </c>
      <c r="R53" s="14">
        <f>IF($A53="","",IF(R$4="","",IF(AND($B53&lt;=R$4+$G$3-1,$C53&gt;=R$4),"█","")))</f>
        <v/>
      </c>
      <c r="S53" s="14">
        <f>IF($A53="","",IF(S$4="","",IF(AND($B53&lt;=S$4+$G$3-1,$C53&gt;=S$4),"█","")))</f>
        <v/>
      </c>
      <c r="T53" s="14">
        <f>IF($A53="","",IF(T$4="","",IF(AND($B53&lt;=T$4+$G$3-1,$C53&gt;=T$4),"█","")))</f>
        <v/>
      </c>
      <c r="U53" s="14">
        <f>IF($A53="","",IF(U$4="","",IF(AND($B53&lt;=U$4+$G$3-1,$C53&gt;=U$4),"█","")))</f>
        <v/>
      </c>
      <c r="V53" s="14">
        <f>IF($A53="","",IF(V$4="","",IF(AND($B53&lt;=V$4+$G$3-1,$C53&gt;=V$4),"█","")))</f>
        <v/>
      </c>
      <c r="W53" s="14">
        <f>IF($A53="","",IF(W$4="","",IF(AND($B53&lt;=W$4+$G$3-1,$C53&gt;=W$4),"█","")))</f>
        <v/>
      </c>
      <c r="X53" s="14">
        <f>IF($A53="","",IF(X$4="","",IF(AND($B53&lt;=X$4+$G$3-1,$C53&gt;=X$4),"█","")))</f>
        <v/>
      </c>
      <c r="Y53" s="14">
        <f>IF($A53="","",IF(Y$4="","",IF(AND($B53&lt;=Y$4+$G$3-1,$C53&gt;=Y$4),"█","")))</f>
        <v/>
      </c>
      <c r="Z53" s="14">
        <f>IF($A53="","",IF(Z$4="","",IF(AND($B53&lt;=Z$4+$G$3-1,$C53&gt;=Z$4),"█","")))</f>
        <v/>
      </c>
      <c r="AA53" s="14">
        <f>IF($A53="","",IF(AA$4="","",IF(AND($B53&lt;=AA$4+$G$3-1,$C53&gt;=AA$4),"█","")))</f>
        <v/>
      </c>
      <c r="AB53" s="14">
        <f>IF($A53="","",IF(AB$4="","",IF(AND($B53&lt;=AB$4+$G$3-1,$C53&gt;=AB$4),"█","")))</f>
        <v/>
      </c>
      <c r="AC53" s="14">
        <f>IF($A53="","",IF(AC$4="","",IF(AND($B53&lt;=AC$4+$G$3-1,$C53&gt;=AC$4),"█","")))</f>
        <v/>
      </c>
      <c r="AD53" s="14">
        <f>IF($A53="","",IF(AD$4="","",IF(AND($B53&lt;=AD$4+$G$3-1,$C53&gt;=AD$4),"█","")))</f>
        <v/>
      </c>
      <c r="AE53" s="14">
        <f>IF($A53="","",IF(AE$4="","",IF(AND($B53&lt;=AE$4+$G$3-1,$C53&gt;=AE$4),"█","")))</f>
        <v/>
      </c>
      <c r="AF53" s="14">
        <f>IF($A53="","",IF(AF$4="","",IF(AND($B53&lt;=AF$4+$G$3-1,$C53&gt;=AF$4),"█","")))</f>
        <v/>
      </c>
      <c r="AG53" s="14">
        <f>IF($A53="","",IF(AG$4="","",IF(AND($B53&lt;=AG$4+$G$3-1,$C53&gt;=AG$4),"█","")))</f>
        <v/>
      </c>
      <c r="AH53" s="14">
        <f>IF($A53="","",IF(AH$4="","",IF(AND($B53&lt;=AH$4+$G$3-1,$C53&gt;=AH$4),"█","")))</f>
        <v/>
      </c>
      <c r="AI53" s="14">
        <f>IF($A53="","",IF(AI$4="","",IF(AND($B53&lt;=AI$4+$G$3-1,$C53&gt;=AI$4),"█","")))</f>
        <v/>
      </c>
      <c r="AJ53" s="14">
        <f>IF($A53="","",IF(AJ$4="","",IF(AND($B53&lt;=AJ$4+$G$3-1,$C53&gt;=AJ$4),"█","")))</f>
        <v/>
      </c>
      <c r="AK53" s="14">
        <f>IF($A53="","",IF(AK$4="","",IF(AND($B53&lt;=AK$4+$G$3-1,$C53&gt;=AK$4),"█","")))</f>
        <v/>
      </c>
      <c r="AL53" s="14">
        <f>IF($A53="","",IF(AL$4="","",IF(AND($B53&lt;=AL$4+$G$3-1,$C53&gt;=AL$4),"█","")))</f>
        <v/>
      </c>
      <c r="AM53" s="14">
        <f>IF($A53="","",IF(AM$4="","",IF(AND($B53&lt;=AM$4+$G$3-1,$C53&gt;=AM$4),"█","")))</f>
        <v/>
      </c>
      <c r="AN53" s="14">
        <f>IF($A53="","",IF(AN$4="","",IF(AND($B53&lt;=AN$4+$G$3-1,$C53&gt;=AN$4),"█","")))</f>
        <v/>
      </c>
      <c r="AO53" s="14">
        <f>IF($A53="","",IF(AO$4="","",IF(AND($B53&lt;=AO$4+$G$3-1,$C53&gt;=AO$4),"█","")))</f>
        <v/>
      </c>
      <c r="AP53" s="14">
        <f>IF($A53="","",IF(AP$4="","",IF(AND($B53&lt;=AP$4+$G$3-1,$C53&gt;=AP$4),"█","")))</f>
        <v/>
      </c>
      <c r="AQ53" s="14">
        <f>IF($A53="","",IF(AQ$4="","",IF(AND($B53&lt;=AQ$4+$G$3-1,$C53&gt;=AQ$4),"█","")))</f>
        <v/>
      </c>
      <c r="AR53" s="14">
        <f>IF($A53="","",IF(AR$4="","",IF(AND($B53&lt;=AR$4+$G$3-1,$C53&gt;=AR$4),"█","")))</f>
        <v/>
      </c>
      <c r="AS53" s="14">
        <f>IF($A53="","",IF(AS$4="","",IF(AND($B53&lt;=AS$4+$G$3-1,$C53&gt;=AS$4),"█","")))</f>
        <v/>
      </c>
      <c r="AT53" s="14">
        <f>IF($A53="","",IF(AT$4="","",IF(AND($B53&lt;=AT$4+$G$3-1,$C53&gt;=AT$4),"█","")))</f>
        <v/>
      </c>
      <c r="AU53" s="14">
        <f>IF($A53="","",IF(AU$4="","",IF(AND($B53&lt;=AU$4+$G$3-1,$C53&gt;=AU$4),"█","")))</f>
        <v/>
      </c>
      <c r="AV53" s="14">
        <f>IF($A53="","",IF(AV$4="","",IF(AND($B53&lt;=AV$4+$G$3-1,$C53&gt;=AV$4),"█","")))</f>
        <v/>
      </c>
      <c r="AW53" s="14">
        <f>IF($A53="","",IF(AW$4="","",IF(AND($B53&lt;=AW$4+$G$3-1,$C53&gt;=AW$4),"█","")))</f>
        <v/>
      </c>
      <c r="AX53" s="14">
        <f>IF($A53="","",IF(AX$4="","",IF(AND($B53&lt;=AX$4+$G$3-1,$C53&gt;=AX$4),"█","")))</f>
        <v/>
      </c>
      <c r="AY53" s="14">
        <f>IF($A53="","",IF(AY$4="","",IF(AND($B53&lt;=AY$4+$G$3-1,$C53&gt;=AY$4),"█","")))</f>
        <v/>
      </c>
      <c r="AZ53" s="14">
        <f>IF($A53="","",IF(AZ$4="","",IF(AND($B53&lt;=AZ$4+$G$3-1,$C53&gt;=AZ$4),"█","")))</f>
        <v/>
      </c>
      <c r="BA53" s="14">
        <f>IF($A53="","",IF(BA$4="","",IF(AND($B53&lt;=BA$4+$G$3-1,$C53&gt;=BA$4),"█","")))</f>
        <v/>
      </c>
      <c r="BB53" s="14">
        <f>IF($A53="","",IF(BB$4="","",IF(AND($B53&lt;=BB$4+$G$3-1,$C53&gt;=BB$4),"█","")))</f>
        <v/>
      </c>
      <c r="BC53" s="14">
        <f>IF($A53="","",IF(BC$4="","",IF(AND($B53&lt;=BC$4+$G$3-1,$C53&gt;=BC$4),"█","")))</f>
        <v/>
      </c>
      <c r="BD53" s="14">
        <f>IF($A53="","",IF(BD$4="","",IF(AND($B53&lt;=BD$4+$G$3-1,$C53&gt;=BD$4),"█","")))</f>
        <v/>
      </c>
      <c r="BE53" s="14">
        <f>IF($A53="","",IF(BE$4="","",IF(AND($B53&lt;=BE$4+$G$3-1,$C53&gt;=BE$4),"█","")))</f>
        <v/>
      </c>
    </row>
    <row r="54">
      <c r="A54" s="14">
        <f>IF(Tasks!$A54="","",Tasks!$A54)</f>
        <v/>
      </c>
      <c r="B54" s="9">
        <f>IF(Tasks!$A54="","",Tasks!$C54)</f>
        <v/>
      </c>
      <c r="C54" s="9">
        <f>IF(Tasks!$A54="","",Tasks!$E54)</f>
        <v/>
      </c>
      <c r="D54" s="13">
        <f>IF(Tasks!$A54="","",Tasks!$F54)</f>
        <v/>
      </c>
      <c r="E54" s="14">
        <f>IF($A54="","",IF(E$4="","",IF(AND($B54&lt;=E$4+$G$3-1,$C54&gt;=E$4),"█","")))</f>
        <v/>
      </c>
      <c r="F54" s="14">
        <f>IF($A54="","",IF(F$4="","",IF(AND($B54&lt;=F$4+$G$3-1,$C54&gt;=F$4),"█","")))</f>
        <v/>
      </c>
      <c r="G54" s="14">
        <f>IF($A54="","",IF(G$4="","",IF(AND($B54&lt;=G$4+$G$3-1,$C54&gt;=G$4),"█","")))</f>
        <v/>
      </c>
      <c r="H54" s="14">
        <f>IF($A54="","",IF(H$4="","",IF(AND($B54&lt;=H$4+$G$3-1,$C54&gt;=H$4),"█","")))</f>
        <v/>
      </c>
      <c r="I54" s="14">
        <f>IF($A54="","",IF(I$4="","",IF(AND($B54&lt;=I$4+$G$3-1,$C54&gt;=I$4),"█","")))</f>
        <v/>
      </c>
      <c r="J54" s="14">
        <f>IF($A54="","",IF(J$4="","",IF(AND($B54&lt;=J$4+$G$3-1,$C54&gt;=J$4),"█","")))</f>
        <v/>
      </c>
      <c r="K54" s="14">
        <f>IF($A54="","",IF(K$4="","",IF(AND($B54&lt;=K$4+$G$3-1,$C54&gt;=K$4),"█","")))</f>
        <v/>
      </c>
      <c r="L54" s="14">
        <f>IF($A54="","",IF(L$4="","",IF(AND($B54&lt;=L$4+$G$3-1,$C54&gt;=L$4),"█","")))</f>
        <v/>
      </c>
      <c r="M54" s="14">
        <f>IF($A54="","",IF(M$4="","",IF(AND($B54&lt;=M$4+$G$3-1,$C54&gt;=M$4),"█","")))</f>
        <v/>
      </c>
      <c r="N54" s="14">
        <f>IF($A54="","",IF(N$4="","",IF(AND($B54&lt;=N$4+$G$3-1,$C54&gt;=N$4),"█","")))</f>
        <v/>
      </c>
      <c r="O54" s="14">
        <f>IF($A54="","",IF(O$4="","",IF(AND($B54&lt;=O$4+$G$3-1,$C54&gt;=O$4),"█","")))</f>
        <v/>
      </c>
      <c r="P54" s="14">
        <f>IF($A54="","",IF(P$4="","",IF(AND($B54&lt;=P$4+$G$3-1,$C54&gt;=P$4),"█","")))</f>
        <v/>
      </c>
      <c r="Q54" s="14">
        <f>IF($A54="","",IF(Q$4="","",IF(AND($B54&lt;=Q$4+$G$3-1,$C54&gt;=Q$4),"█","")))</f>
        <v/>
      </c>
      <c r="R54" s="14">
        <f>IF($A54="","",IF(R$4="","",IF(AND($B54&lt;=R$4+$G$3-1,$C54&gt;=R$4),"█","")))</f>
        <v/>
      </c>
      <c r="S54" s="14">
        <f>IF($A54="","",IF(S$4="","",IF(AND($B54&lt;=S$4+$G$3-1,$C54&gt;=S$4),"█","")))</f>
        <v/>
      </c>
      <c r="T54" s="14">
        <f>IF($A54="","",IF(T$4="","",IF(AND($B54&lt;=T$4+$G$3-1,$C54&gt;=T$4),"█","")))</f>
        <v/>
      </c>
      <c r="U54" s="14">
        <f>IF($A54="","",IF(U$4="","",IF(AND($B54&lt;=U$4+$G$3-1,$C54&gt;=U$4),"█","")))</f>
        <v/>
      </c>
      <c r="V54" s="14">
        <f>IF($A54="","",IF(V$4="","",IF(AND($B54&lt;=V$4+$G$3-1,$C54&gt;=V$4),"█","")))</f>
        <v/>
      </c>
      <c r="W54" s="14">
        <f>IF($A54="","",IF(W$4="","",IF(AND($B54&lt;=W$4+$G$3-1,$C54&gt;=W$4),"█","")))</f>
        <v/>
      </c>
      <c r="X54" s="14">
        <f>IF($A54="","",IF(X$4="","",IF(AND($B54&lt;=X$4+$G$3-1,$C54&gt;=X$4),"█","")))</f>
        <v/>
      </c>
      <c r="Y54" s="14">
        <f>IF($A54="","",IF(Y$4="","",IF(AND($B54&lt;=Y$4+$G$3-1,$C54&gt;=Y$4),"█","")))</f>
        <v/>
      </c>
      <c r="Z54" s="14">
        <f>IF($A54="","",IF(Z$4="","",IF(AND($B54&lt;=Z$4+$G$3-1,$C54&gt;=Z$4),"█","")))</f>
        <v/>
      </c>
      <c r="AA54" s="14">
        <f>IF($A54="","",IF(AA$4="","",IF(AND($B54&lt;=AA$4+$G$3-1,$C54&gt;=AA$4),"█","")))</f>
        <v/>
      </c>
      <c r="AB54" s="14">
        <f>IF($A54="","",IF(AB$4="","",IF(AND($B54&lt;=AB$4+$G$3-1,$C54&gt;=AB$4),"█","")))</f>
        <v/>
      </c>
      <c r="AC54" s="14">
        <f>IF($A54="","",IF(AC$4="","",IF(AND($B54&lt;=AC$4+$G$3-1,$C54&gt;=AC$4),"█","")))</f>
        <v/>
      </c>
      <c r="AD54" s="14">
        <f>IF($A54="","",IF(AD$4="","",IF(AND($B54&lt;=AD$4+$G$3-1,$C54&gt;=AD$4),"█","")))</f>
        <v/>
      </c>
      <c r="AE54" s="14">
        <f>IF($A54="","",IF(AE$4="","",IF(AND($B54&lt;=AE$4+$G$3-1,$C54&gt;=AE$4),"█","")))</f>
        <v/>
      </c>
      <c r="AF54" s="14">
        <f>IF($A54="","",IF(AF$4="","",IF(AND($B54&lt;=AF$4+$G$3-1,$C54&gt;=AF$4),"█","")))</f>
        <v/>
      </c>
      <c r="AG54" s="14">
        <f>IF($A54="","",IF(AG$4="","",IF(AND($B54&lt;=AG$4+$G$3-1,$C54&gt;=AG$4),"█","")))</f>
        <v/>
      </c>
      <c r="AH54" s="14">
        <f>IF($A54="","",IF(AH$4="","",IF(AND($B54&lt;=AH$4+$G$3-1,$C54&gt;=AH$4),"█","")))</f>
        <v/>
      </c>
      <c r="AI54" s="14">
        <f>IF($A54="","",IF(AI$4="","",IF(AND($B54&lt;=AI$4+$G$3-1,$C54&gt;=AI$4),"█","")))</f>
        <v/>
      </c>
      <c r="AJ54" s="14">
        <f>IF($A54="","",IF(AJ$4="","",IF(AND($B54&lt;=AJ$4+$G$3-1,$C54&gt;=AJ$4),"█","")))</f>
        <v/>
      </c>
      <c r="AK54" s="14">
        <f>IF($A54="","",IF(AK$4="","",IF(AND($B54&lt;=AK$4+$G$3-1,$C54&gt;=AK$4),"█","")))</f>
        <v/>
      </c>
      <c r="AL54" s="14">
        <f>IF($A54="","",IF(AL$4="","",IF(AND($B54&lt;=AL$4+$G$3-1,$C54&gt;=AL$4),"█","")))</f>
        <v/>
      </c>
      <c r="AM54" s="14">
        <f>IF($A54="","",IF(AM$4="","",IF(AND($B54&lt;=AM$4+$G$3-1,$C54&gt;=AM$4),"█","")))</f>
        <v/>
      </c>
      <c r="AN54" s="14">
        <f>IF($A54="","",IF(AN$4="","",IF(AND($B54&lt;=AN$4+$G$3-1,$C54&gt;=AN$4),"█","")))</f>
        <v/>
      </c>
      <c r="AO54" s="14">
        <f>IF($A54="","",IF(AO$4="","",IF(AND($B54&lt;=AO$4+$G$3-1,$C54&gt;=AO$4),"█","")))</f>
        <v/>
      </c>
      <c r="AP54" s="14">
        <f>IF($A54="","",IF(AP$4="","",IF(AND($B54&lt;=AP$4+$G$3-1,$C54&gt;=AP$4),"█","")))</f>
        <v/>
      </c>
      <c r="AQ54" s="14">
        <f>IF($A54="","",IF(AQ$4="","",IF(AND($B54&lt;=AQ$4+$G$3-1,$C54&gt;=AQ$4),"█","")))</f>
        <v/>
      </c>
      <c r="AR54" s="14">
        <f>IF($A54="","",IF(AR$4="","",IF(AND($B54&lt;=AR$4+$G$3-1,$C54&gt;=AR$4),"█","")))</f>
        <v/>
      </c>
      <c r="AS54" s="14">
        <f>IF($A54="","",IF(AS$4="","",IF(AND($B54&lt;=AS$4+$G$3-1,$C54&gt;=AS$4),"█","")))</f>
        <v/>
      </c>
      <c r="AT54" s="14">
        <f>IF($A54="","",IF(AT$4="","",IF(AND($B54&lt;=AT$4+$G$3-1,$C54&gt;=AT$4),"█","")))</f>
        <v/>
      </c>
      <c r="AU54" s="14">
        <f>IF($A54="","",IF(AU$4="","",IF(AND($B54&lt;=AU$4+$G$3-1,$C54&gt;=AU$4),"█","")))</f>
        <v/>
      </c>
      <c r="AV54" s="14">
        <f>IF($A54="","",IF(AV$4="","",IF(AND($B54&lt;=AV$4+$G$3-1,$C54&gt;=AV$4),"█","")))</f>
        <v/>
      </c>
      <c r="AW54" s="14">
        <f>IF($A54="","",IF(AW$4="","",IF(AND($B54&lt;=AW$4+$G$3-1,$C54&gt;=AW$4),"█","")))</f>
        <v/>
      </c>
      <c r="AX54" s="14">
        <f>IF($A54="","",IF(AX$4="","",IF(AND($B54&lt;=AX$4+$G$3-1,$C54&gt;=AX$4),"█","")))</f>
        <v/>
      </c>
      <c r="AY54" s="14">
        <f>IF($A54="","",IF(AY$4="","",IF(AND($B54&lt;=AY$4+$G$3-1,$C54&gt;=AY$4),"█","")))</f>
        <v/>
      </c>
      <c r="AZ54" s="14">
        <f>IF($A54="","",IF(AZ$4="","",IF(AND($B54&lt;=AZ$4+$G$3-1,$C54&gt;=AZ$4),"█","")))</f>
        <v/>
      </c>
      <c r="BA54" s="14">
        <f>IF($A54="","",IF(BA$4="","",IF(AND($B54&lt;=BA$4+$G$3-1,$C54&gt;=BA$4),"█","")))</f>
        <v/>
      </c>
      <c r="BB54" s="14">
        <f>IF($A54="","",IF(BB$4="","",IF(AND($B54&lt;=BB$4+$G$3-1,$C54&gt;=BB$4),"█","")))</f>
        <v/>
      </c>
      <c r="BC54" s="14">
        <f>IF($A54="","",IF(BC$4="","",IF(AND($B54&lt;=BC$4+$G$3-1,$C54&gt;=BC$4),"█","")))</f>
        <v/>
      </c>
      <c r="BD54" s="14">
        <f>IF($A54="","",IF(BD$4="","",IF(AND($B54&lt;=BD$4+$G$3-1,$C54&gt;=BD$4),"█","")))</f>
        <v/>
      </c>
      <c r="BE54" s="14">
        <f>IF($A54="","",IF(BE$4="","",IF(AND($B54&lt;=BE$4+$G$3-1,$C54&gt;=BE$4),"█","")))</f>
        <v/>
      </c>
    </row>
    <row r="55">
      <c r="A55" s="14">
        <f>IF(Tasks!$A55="","",Tasks!$A55)</f>
        <v/>
      </c>
      <c r="B55" s="9">
        <f>IF(Tasks!$A55="","",Tasks!$C55)</f>
        <v/>
      </c>
      <c r="C55" s="9">
        <f>IF(Tasks!$A55="","",Tasks!$E55)</f>
        <v/>
      </c>
      <c r="D55" s="13">
        <f>IF(Tasks!$A55="","",Tasks!$F55)</f>
        <v/>
      </c>
      <c r="E55" s="14">
        <f>IF($A55="","",IF(E$4="","",IF(AND($B55&lt;=E$4+$G$3-1,$C55&gt;=E$4),"█","")))</f>
        <v/>
      </c>
      <c r="F55" s="14">
        <f>IF($A55="","",IF(F$4="","",IF(AND($B55&lt;=F$4+$G$3-1,$C55&gt;=F$4),"█","")))</f>
        <v/>
      </c>
      <c r="G55" s="14">
        <f>IF($A55="","",IF(G$4="","",IF(AND($B55&lt;=G$4+$G$3-1,$C55&gt;=G$4),"█","")))</f>
        <v/>
      </c>
      <c r="H55" s="14">
        <f>IF($A55="","",IF(H$4="","",IF(AND($B55&lt;=H$4+$G$3-1,$C55&gt;=H$4),"█","")))</f>
        <v/>
      </c>
      <c r="I55" s="14">
        <f>IF($A55="","",IF(I$4="","",IF(AND($B55&lt;=I$4+$G$3-1,$C55&gt;=I$4),"█","")))</f>
        <v/>
      </c>
      <c r="J55" s="14">
        <f>IF($A55="","",IF(J$4="","",IF(AND($B55&lt;=J$4+$G$3-1,$C55&gt;=J$4),"█","")))</f>
        <v/>
      </c>
      <c r="K55" s="14">
        <f>IF($A55="","",IF(K$4="","",IF(AND($B55&lt;=K$4+$G$3-1,$C55&gt;=K$4),"█","")))</f>
        <v/>
      </c>
      <c r="L55" s="14">
        <f>IF($A55="","",IF(L$4="","",IF(AND($B55&lt;=L$4+$G$3-1,$C55&gt;=L$4),"█","")))</f>
        <v/>
      </c>
      <c r="M55" s="14">
        <f>IF($A55="","",IF(M$4="","",IF(AND($B55&lt;=M$4+$G$3-1,$C55&gt;=M$4),"█","")))</f>
        <v/>
      </c>
      <c r="N55" s="14">
        <f>IF($A55="","",IF(N$4="","",IF(AND($B55&lt;=N$4+$G$3-1,$C55&gt;=N$4),"█","")))</f>
        <v/>
      </c>
      <c r="O55" s="14">
        <f>IF($A55="","",IF(O$4="","",IF(AND($B55&lt;=O$4+$G$3-1,$C55&gt;=O$4),"█","")))</f>
        <v/>
      </c>
      <c r="P55" s="14">
        <f>IF($A55="","",IF(P$4="","",IF(AND($B55&lt;=P$4+$G$3-1,$C55&gt;=P$4),"█","")))</f>
        <v/>
      </c>
      <c r="Q55" s="14">
        <f>IF($A55="","",IF(Q$4="","",IF(AND($B55&lt;=Q$4+$G$3-1,$C55&gt;=Q$4),"█","")))</f>
        <v/>
      </c>
      <c r="R55" s="14">
        <f>IF($A55="","",IF(R$4="","",IF(AND($B55&lt;=R$4+$G$3-1,$C55&gt;=R$4),"█","")))</f>
        <v/>
      </c>
      <c r="S55" s="14">
        <f>IF($A55="","",IF(S$4="","",IF(AND($B55&lt;=S$4+$G$3-1,$C55&gt;=S$4),"█","")))</f>
        <v/>
      </c>
      <c r="T55" s="14">
        <f>IF($A55="","",IF(T$4="","",IF(AND($B55&lt;=T$4+$G$3-1,$C55&gt;=T$4),"█","")))</f>
        <v/>
      </c>
      <c r="U55" s="14">
        <f>IF($A55="","",IF(U$4="","",IF(AND($B55&lt;=U$4+$G$3-1,$C55&gt;=U$4),"█","")))</f>
        <v/>
      </c>
      <c r="V55" s="14">
        <f>IF($A55="","",IF(V$4="","",IF(AND($B55&lt;=V$4+$G$3-1,$C55&gt;=V$4),"█","")))</f>
        <v/>
      </c>
      <c r="W55" s="14">
        <f>IF($A55="","",IF(W$4="","",IF(AND($B55&lt;=W$4+$G$3-1,$C55&gt;=W$4),"█","")))</f>
        <v/>
      </c>
      <c r="X55" s="14">
        <f>IF($A55="","",IF(X$4="","",IF(AND($B55&lt;=X$4+$G$3-1,$C55&gt;=X$4),"█","")))</f>
        <v/>
      </c>
      <c r="Y55" s="14">
        <f>IF($A55="","",IF(Y$4="","",IF(AND($B55&lt;=Y$4+$G$3-1,$C55&gt;=Y$4),"█","")))</f>
        <v/>
      </c>
      <c r="Z55" s="14">
        <f>IF($A55="","",IF(Z$4="","",IF(AND($B55&lt;=Z$4+$G$3-1,$C55&gt;=Z$4),"█","")))</f>
        <v/>
      </c>
      <c r="AA55" s="14">
        <f>IF($A55="","",IF(AA$4="","",IF(AND($B55&lt;=AA$4+$G$3-1,$C55&gt;=AA$4),"█","")))</f>
        <v/>
      </c>
      <c r="AB55" s="14">
        <f>IF($A55="","",IF(AB$4="","",IF(AND($B55&lt;=AB$4+$G$3-1,$C55&gt;=AB$4),"█","")))</f>
        <v/>
      </c>
      <c r="AC55" s="14">
        <f>IF($A55="","",IF(AC$4="","",IF(AND($B55&lt;=AC$4+$G$3-1,$C55&gt;=AC$4),"█","")))</f>
        <v/>
      </c>
      <c r="AD55" s="14">
        <f>IF($A55="","",IF(AD$4="","",IF(AND($B55&lt;=AD$4+$G$3-1,$C55&gt;=AD$4),"█","")))</f>
        <v/>
      </c>
      <c r="AE55" s="14">
        <f>IF($A55="","",IF(AE$4="","",IF(AND($B55&lt;=AE$4+$G$3-1,$C55&gt;=AE$4),"█","")))</f>
        <v/>
      </c>
      <c r="AF55" s="14">
        <f>IF($A55="","",IF(AF$4="","",IF(AND($B55&lt;=AF$4+$G$3-1,$C55&gt;=AF$4),"█","")))</f>
        <v/>
      </c>
      <c r="AG55" s="14">
        <f>IF($A55="","",IF(AG$4="","",IF(AND($B55&lt;=AG$4+$G$3-1,$C55&gt;=AG$4),"█","")))</f>
        <v/>
      </c>
      <c r="AH55" s="14">
        <f>IF($A55="","",IF(AH$4="","",IF(AND($B55&lt;=AH$4+$G$3-1,$C55&gt;=AH$4),"█","")))</f>
        <v/>
      </c>
      <c r="AI55" s="14">
        <f>IF($A55="","",IF(AI$4="","",IF(AND($B55&lt;=AI$4+$G$3-1,$C55&gt;=AI$4),"█","")))</f>
        <v/>
      </c>
      <c r="AJ55" s="14">
        <f>IF($A55="","",IF(AJ$4="","",IF(AND($B55&lt;=AJ$4+$G$3-1,$C55&gt;=AJ$4),"█","")))</f>
        <v/>
      </c>
      <c r="AK55" s="14">
        <f>IF($A55="","",IF(AK$4="","",IF(AND($B55&lt;=AK$4+$G$3-1,$C55&gt;=AK$4),"█","")))</f>
        <v/>
      </c>
      <c r="AL55" s="14">
        <f>IF($A55="","",IF(AL$4="","",IF(AND($B55&lt;=AL$4+$G$3-1,$C55&gt;=AL$4),"█","")))</f>
        <v/>
      </c>
      <c r="AM55" s="14">
        <f>IF($A55="","",IF(AM$4="","",IF(AND($B55&lt;=AM$4+$G$3-1,$C55&gt;=AM$4),"█","")))</f>
        <v/>
      </c>
      <c r="AN55" s="14">
        <f>IF($A55="","",IF(AN$4="","",IF(AND($B55&lt;=AN$4+$G$3-1,$C55&gt;=AN$4),"█","")))</f>
        <v/>
      </c>
      <c r="AO55" s="14">
        <f>IF($A55="","",IF(AO$4="","",IF(AND($B55&lt;=AO$4+$G$3-1,$C55&gt;=AO$4),"█","")))</f>
        <v/>
      </c>
      <c r="AP55" s="14">
        <f>IF($A55="","",IF(AP$4="","",IF(AND($B55&lt;=AP$4+$G$3-1,$C55&gt;=AP$4),"█","")))</f>
        <v/>
      </c>
      <c r="AQ55" s="14">
        <f>IF($A55="","",IF(AQ$4="","",IF(AND($B55&lt;=AQ$4+$G$3-1,$C55&gt;=AQ$4),"█","")))</f>
        <v/>
      </c>
      <c r="AR55" s="14">
        <f>IF($A55="","",IF(AR$4="","",IF(AND($B55&lt;=AR$4+$G$3-1,$C55&gt;=AR$4),"█","")))</f>
        <v/>
      </c>
      <c r="AS55" s="14">
        <f>IF($A55="","",IF(AS$4="","",IF(AND($B55&lt;=AS$4+$G$3-1,$C55&gt;=AS$4),"█","")))</f>
        <v/>
      </c>
      <c r="AT55" s="14">
        <f>IF($A55="","",IF(AT$4="","",IF(AND($B55&lt;=AT$4+$G$3-1,$C55&gt;=AT$4),"█","")))</f>
        <v/>
      </c>
      <c r="AU55" s="14">
        <f>IF($A55="","",IF(AU$4="","",IF(AND($B55&lt;=AU$4+$G$3-1,$C55&gt;=AU$4),"█","")))</f>
        <v/>
      </c>
      <c r="AV55" s="14">
        <f>IF($A55="","",IF(AV$4="","",IF(AND($B55&lt;=AV$4+$G$3-1,$C55&gt;=AV$4),"█","")))</f>
        <v/>
      </c>
      <c r="AW55" s="14">
        <f>IF($A55="","",IF(AW$4="","",IF(AND($B55&lt;=AW$4+$G$3-1,$C55&gt;=AW$4),"█","")))</f>
        <v/>
      </c>
      <c r="AX55" s="14">
        <f>IF($A55="","",IF(AX$4="","",IF(AND($B55&lt;=AX$4+$G$3-1,$C55&gt;=AX$4),"█","")))</f>
        <v/>
      </c>
      <c r="AY55" s="14">
        <f>IF($A55="","",IF(AY$4="","",IF(AND($B55&lt;=AY$4+$G$3-1,$C55&gt;=AY$4),"█","")))</f>
        <v/>
      </c>
      <c r="AZ55" s="14">
        <f>IF($A55="","",IF(AZ$4="","",IF(AND($B55&lt;=AZ$4+$G$3-1,$C55&gt;=AZ$4),"█","")))</f>
        <v/>
      </c>
      <c r="BA55" s="14">
        <f>IF($A55="","",IF(BA$4="","",IF(AND($B55&lt;=BA$4+$G$3-1,$C55&gt;=BA$4),"█","")))</f>
        <v/>
      </c>
      <c r="BB55" s="14">
        <f>IF($A55="","",IF(BB$4="","",IF(AND($B55&lt;=BB$4+$G$3-1,$C55&gt;=BB$4),"█","")))</f>
        <v/>
      </c>
      <c r="BC55" s="14">
        <f>IF($A55="","",IF(BC$4="","",IF(AND($B55&lt;=BC$4+$G$3-1,$C55&gt;=BC$4),"█","")))</f>
        <v/>
      </c>
      <c r="BD55" s="14">
        <f>IF($A55="","",IF(BD$4="","",IF(AND($B55&lt;=BD$4+$G$3-1,$C55&gt;=BD$4),"█","")))</f>
        <v/>
      </c>
      <c r="BE55" s="14">
        <f>IF($A55="","",IF(BE$4="","",IF(AND($B55&lt;=BE$4+$G$3-1,$C55&gt;=BE$4),"█","")))</f>
        <v/>
      </c>
    </row>
    <row r="56">
      <c r="A56" s="14">
        <f>IF(Tasks!$A56="","",Tasks!$A56)</f>
        <v/>
      </c>
      <c r="B56" s="9">
        <f>IF(Tasks!$A56="","",Tasks!$C56)</f>
        <v/>
      </c>
      <c r="C56" s="9">
        <f>IF(Tasks!$A56="","",Tasks!$E56)</f>
        <v/>
      </c>
      <c r="D56" s="13">
        <f>IF(Tasks!$A56="","",Tasks!$F56)</f>
        <v/>
      </c>
      <c r="E56" s="14">
        <f>IF($A56="","",IF(E$4="","",IF(AND($B56&lt;=E$4+$G$3-1,$C56&gt;=E$4),"█","")))</f>
        <v/>
      </c>
      <c r="F56" s="14">
        <f>IF($A56="","",IF(F$4="","",IF(AND($B56&lt;=F$4+$G$3-1,$C56&gt;=F$4),"█","")))</f>
        <v/>
      </c>
      <c r="G56" s="14">
        <f>IF($A56="","",IF(G$4="","",IF(AND($B56&lt;=G$4+$G$3-1,$C56&gt;=G$4),"█","")))</f>
        <v/>
      </c>
      <c r="H56" s="14">
        <f>IF($A56="","",IF(H$4="","",IF(AND($B56&lt;=H$4+$G$3-1,$C56&gt;=H$4),"█","")))</f>
        <v/>
      </c>
      <c r="I56" s="14">
        <f>IF($A56="","",IF(I$4="","",IF(AND($B56&lt;=I$4+$G$3-1,$C56&gt;=I$4),"█","")))</f>
        <v/>
      </c>
      <c r="J56" s="14">
        <f>IF($A56="","",IF(J$4="","",IF(AND($B56&lt;=J$4+$G$3-1,$C56&gt;=J$4),"█","")))</f>
        <v/>
      </c>
      <c r="K56" s="14">
        <f>IF($A56="","",IF(K$4="","",IF(AND($B56&lt;=K$4+$G$3-1,$C56&gt;=K$4),"█","")))</f>
        <v/>
      </c>
      <c r="L56" s="14">
        <f>IF($A56="","",IF(L$4="","",IF(AND($B56&lt;=L$4+$G$3-1,$C56&gt;=L$4),"█","")))</f>
        <v/>
      </c>
      <c r="M56" s="14">
        <f>IF($A56="","",IF(M$4="","",IF(AND($B56&lt;=M$4+$G$3-1,$C56&gt;=M$4),"█","")))</f>
        <v/>
      </c>
      <c r="N56" s="14">
        <f>IF($A56="","",IF(N$4="","",IF(AND($B56&lt;=N$4+$G$3-1,$C56&gt;=N$4),"█","")))</f>
        <v/>
      </c>
      <c r="O56" s="14">
        <f>IF($A56="","",IF(O$4="","",IF(AND($B56&lt;=O$4+$G$3-1,$C56&gt;=O$4),"█","")))</f>
        <v/>
      </c>
      <c r="P56" s="14">
        <f>IF($A56="","",IF(P$4="","",IF(AND($B56&lt;=P$4+$G$3-1,$C56&gt;=P$4),"█","")))</f>
        <v/>
      </c>
      <c r="Q56" s="14">
        <f>IF($A56="","",IF(Q$4="","",IF(AND($B56&lt;=Q$4+$G$3-1,$C56&gt;=Q$4),"█","")))</f>
        <v/>
      </c>
      <c r="R56" s="14">
        <f>IF($A56="","",IF(R$4="","",IF(AND($B56&lt;=R$4+$G$3-1,$C56&gt;=R$4),"█","")))</f>
        <v/>
      </c>
      <c r="S56" s="14">
        <f>IF($A56="","",IF(S$4="","",IF(AND($B56&lt;=S$4+$G$3-1,$C56&gt;=S$4),"█","")))</f>
        <v/>
      </c>
      <c r="T56" s="14">
        <f>IF($A56="","",IF(T$4="","",IF(AND($B56&lt;=T$4+$G$3-1,$C56&gt;=T$4),"█","")))</f>
        <v/>
      </c>
      <c r="U56" s="14">
        <f>IF($A56="","",IF(U$4="","",IF(AND($B56&lt;=U$4+$G$3-1,$C56&gt;=U$4),"█","")))</f>
        <v/>
      </c>
      <c r="V56" s="14">
        <f>IF($A56="","",IF(V$4="","",IF(AND($B56&lt;=V$4+$G$3-1,$C56&gt;=V$4),"█","")))</f>
        <v/>
      </c>
      <c r="W56" s="14">
        <f>IF($A56="","",IF(W$4="","",IF(AND($B56&lt;=W$4+$G$3-1,$C56&gt;=W$4),"█","")))</f>
        <v/>
      </c>
      <c r="X56" s="14">
        <f>IF($A56="","",IF(X$4="","",IF(AND($B56&lt;=X$4+$G$3-1,$C56&gt;=X$4),"█","")))</f>
        <v/>
      </c>
      <c r="Y56" s="14">
        <f>IF($A56="","",IF(Y$4="","",IF(AND($B56&lt;=Y$4+$G$3-1,$C56&gt;=Y$4),"█","")))</f>
        <v/>
      </c>
      <c r="Z56" s="14">
        <f>IF($A56="","",IF(Z$4="","",IF(AND($B56&lt;=Z$4+$G$3-1,$C56&gt;=Z$4),"█","")))</f>
        <v/>
      </c>
      <c r="AA56" s="14">
        <f>IF($A56="","",IF(AA$4="","",IF(AND($B56&lt;=AA$4+$G$3-1,$C56&gt;=AA$4),"█","")))</f>
        <v/>
      </c>
      <c r="AB56" s="14">
        <f>IF($A56="","",IF(AB$4="","",IF(AND($B56&lt;=AB$4+$G$3-1,$C56&gt;=AB$4),"█","")))</f>
        <v/>
      </c>
      <c r="AC56" s="14">
        <f>IF($A56="","",IF(AC$4="","",IF(AND($B56&lt;=AC$4+$G$3-1,$C56&gt;=AC$4),"█","")))</f>
        <v/>
      </c>
      <c r="AD56" s="14">
        <f>IF($A56="","",IF(AD$4="","",IF(AND($B56&lt;=AD$4+$G$3-1,$C56&gt;=AD$4),"█","")))</f>
        <v/>
      </c>
      <c r="AE56" s="14">
        <f>IF($A56="","",IF(AE$4="","",IF(AND($B56&lt;=AE$4+$G$3-1,$C56&gt;=AE$4),"█","")))</f>
        <v/>
      </c>
      <c r="AF56" s="14">
        <f>IF($A56="","",IF(AF$4="","",IF(AND($B56&lt;=AF$4+$G$3-1,$C56&gt;=AF$4),"█","")))</f>
        <v/>
      </c>
      <c r="AG56" s="14">
        <f>IF($A56="","",IF(AG$4="","",IF(AND($B56&lt;=AG$4+$G$3-1,$C56&gt;=AG$4),"█","")))</f>
        <v/>
      </c>
      <c r="AH56" s="14">
        <f>IF($A56="","",IF(AH$4="","",IF(AND($B56&lt;=AH$4+$G$3-1,$C56&gt;=AH$4),"█","")))</f>
        <v/>
      </c>
      <c r="AI56" s="14">
        <f>IF($A56="","",IF(AI$4="","",IF(AND($B56&lt;=AI$4+$G$3-1,$C56&gt;=AI$4),"█","")))</f>
        <v/>
      </c>
      <c r="AJ56" s="14">
        <f>IF($A56="","",IF(AJ$4="","",IF(AND($B56&lt;=AJ$4+$G$3-1,$C56&gt;=AJ$4),"█","")))</f>
        <v/>
      </c>
      <c r="AK56" s="14">
        <f>IF($A56="","",IF(AK$4="","",IF(AND($B56&lt;=AK$4+$G$3-1,$C56&gt;=AK$4),"█","")))</f>
        <v/>
      </c>
      <c r="AL56" s="14">
        <f>IF($A56="","",IF(AL$4="","",IF(AND($B56&lt;=AL$4+$G$3-1,$C56&gt;=AL$4),"█","")))</f>
        <v/>
      </c>
      <c r="AM56" s="14">
        <f>IF($A56="","",IF(AM$4="","",IF(AND($B56&lt;=AM$4+$G$3-1,$C56&gt;=AM$4),"█","")))</f>
        <v/>
      </c>
      <c r="AN56" s="14">
        <f>IF($A56="","",IF(AN$4="","",IF(AND($B56&lt;=AN$4+$G$3-1,$C56&gt;=AN$4),"█","")))</f>
        <v/>
      </c>
      <c r="AO56" s="14">
        <f>IF($A56="","",IF(AO$4="","",IF(AND($B56&lt;=AO$4+$G$3-1,$C56&gt;=AO$4),"█","")))</f>
        <v/>
      </c>
      <c r="AP56" s="14">
        <f>IF($A56="","",IF(AP$4="","",IF(AND($B56&lt;=AP$4+$G$3-1,$C56&gt;=AP$4),"█","")))</f>
        <v/>
      </c>
      <c r="AQ56" s="14">
        <f>IF($A56="","",IF(AQ$4="","",IF(AND($B56&lt;=AQ$4+$G$3-1,$C56&gt;=AQ$4),"█","")))</f>
        <v/>
      </c>
      <c r="AR56" s="14">
        <f>IF($A56="","",IF(AR$4="","",IF(AND($B56&lt;=AR$4+$G$3-1,$C56&gt;=AR$4),"█","")))</f>
        <v/>
      </c>
      <c r="AS56" s="14">
        <f>IF($A56="","",IF(AS$4="","",IF(AND($B56&lt;=AS$4+$G$3-1,$C56&gt;=AS$4),"█","")))</f>
        <v/>
      </c>
      <c r="AT56" s="14">
        <f>IF($A56="","",IF(AT$4="","",IF(AND($B56&lt;=AT$4+$G$3-1,$C56&gt;=AT$4),"█","")))</f>
        <v/>
      </c>
      <c r="AU56" s="14">
        <f>IF($A56="","",IF(AU$4="","",IF(AND($B56&lt;=AU$4+$G$3-1,$C56&gt;=AU$4),"█","")))</f>
        <v/>
      </c>
      <c r="AV56" s="14">
        <f>IF($A56="","",IF(AV$4="","",IF(AND($B56&lt;=AV$4+$G$3-1,$C56&gt;=AV$4),"█","")))</f>
        <v/>
      </c>
      <c r="AW56" s="14">
        <f>IF($A56="","",IF(AW$4="","",IF(AND($B56&lt;=AW$4+$G$3-1,$C56&gt;=AW$4),"█","")))</f>
        <v/>
      </c>
      <c r="AX56" s="14">
        <f>IF($A56="","",IF(AX$4="","",IF(AND($B56&lt;=AX$4+$G$3-1,$C56&gt;=AX$4),"█","")))</f>
        <v/>
      </c>
      <c r="AY56" s="14">
        <f>IF($A56="","",IF(AY$4="","",IF(AND($B56&lt;=AY$4+$G$3-1,$C56&gt;=AY$4),"█","")))</f>
        <v/>
      </c>
      <c r="AZ56" s="14">
        <f>IF($A56="","",IF(AZ$4="","",IF(AND($B56&lt;=AZ$4+$G$3-1,$C56&gt;=AZ$4),"█","")))</f>
        <v/>
      </c>
      <c r="BA56" s="14">
        <f>IF($A56="","",IF(BA$4="","",IF(AND($B56&lt;=BA$4+$G$3-1,$C56&gt;=BA$4),"█","")))</f>
        <v/>
      </c>
      <c r="BB56" s="14">
        <f>IF($A56="","",IF(BB$4="","",IF(AND($B56&lt;=BB$4+$G$3-1,$C56&gt;=BB$4),"█","")))</f>
        <v/>
      </c>
      <c r="BC56" s="14">
        <f>IF($A56="","",IF(BC$4="","",IF(AND($B56&lt;=BC$4+$G$3-1,$C56&gt;=BC$4),"█","")))</f>
        <v/>
      </c>
      <c r="BD56" s="14">
        <f>IF($A56="","",IF(BD$4="","",IF(AND($B56&lt;=BD$4+$G$3-1,$C56&gt;=BD$4),"█","")))</f>
        <v/>
      </c>
      <c r="BE56" s="14">
        <f>IF($A56="","",IF(BE$4="","",IF(AND($B56&lt;=BE$4+$G$3-1,$C56&gt;=BE$4),"█","")))</f>
        <v/>
      </c>
    </row>
    <row r="57">
      <c r="A57" s="14">
        <f>IF(Tasks!$A57="","",Tasks!$A57)</f>
        <v/>
      </c>
      <c r="B57" s="9">
        <f>IF(Tasks!$A57="","",Tasks!$C57)</f>
        <v/>
      </c>
      <c r="C57" s="9">
        <f>IF(Tasks!$A57="","",Tasks!$E57)</f>
        <v/>
      </c>
      <c r="D57" s="13">
        <f>IF(Tasks!$A57="","",Tasks!$F57)</f>
        <v/>
      </c>
      <c r="E57" s="14">
        <f>IF($A57="","",IF(E$4="","",IF(AND($B57&lt;=E$4+$G$3-1,$C57&gt;=E$4),"█","")))</f>
        <v/>
      </c>
      <c r="F57" s="14">
        <f>IF($A57="","",IF(F$4="","",IF(AND($B57&lt;=F$4+$G$3-1,$C57&gt;=F$4),"█","")))</f>
        <v/>
      </c>
      <c r="G57" s="14">
        <f>IF($A57="","",IF(G$4="","",IF(AND($B57&lt;=G$4+$G$3-1,$C57&gt;=G$4),"█","")))</f>
        <v/>
      </c>
      <c r="H57" s="14">
        <f>IF($A57="","",IF(H$4="","",IF(AND($B57&lt;=H$4+$G$3-1,$C57&gt;=H$4),"█","")))</f>
        <v/>
      </c>
      <c r="I57" s="14">
        <f>IF($A57="","",IF(I$4="","",IF(AND($B57&lt;=I$4+$G$3-1,$C57&gt;=I$4),"█","")))</f>
        <v/>
      </c>
      <c r="J57" s="14">
        <f>IF($A57="","",IF(J$4="","",IF(AND($B57&lt;=J$4+$G$3-1,$C57&gt;=J$4),"█","")))</f>
        <v/>
      </c>
      <c r="K57" s="14">
        <f>IF($A57="","",IF(K$4="","",IF(AND($B57&lt;=K$4+$G$3-1,$C57&gt;=K$4),"█","")))</f>
        <v/>
      </c>
      <c r="L57" s="14">
        <f>IF($A57="","",IF(L$4="","",IF(AND($B57&lt;=L$4+$G$3-1,$C57&gt;=L$4),"█","")))</f>
        <v/>
      </c>
      <c r="M57" s="14">
        <f>IF($A57="","",IF(M$4="","",IF(AND($B57&lt;=M$4+$G$3-1,$C57&gt;=M$4),"█","")))</f>
        <v/>
      </c>
      <c r="N57" s="14">
        <f>IF($A57="","",IF(N$4="","",IF(AND($B57&lt;=N$4+$G$3-1,$C57&gt;=N$4),"█","")))</f>
        <v/>
      </c>
      <c r="O57" s="14">
        <f>IF($A57="","",IF(O$4="","",IF(AND($B57&lt;=O$4+$G$3-1,$C57&gt;=O$4),"█","")))</f>
        <v/>
      </c>
      <c r="P57" s="14">
        <f>IF($A57="","",IF(P$4="","",IF(AND($B57&lt;=P$4+$G$3-1,$C57&gt;=P$4),"█","")))</f>
        <v/>
      </c>
      <c r="Q57" s="14">
        <f>IF($A57="","",IF(Q$4="","",IF(AND($B57&lt;=Q$4+$G$3-1,$C57&gt;=Q$4),"█","")))</f>
        <v/>
      </c>
      <c r="R57" s="14">
        <f>IF($A57="","",IF(R$4="","",IF(AND($B57&lt;=R$4+$G$3-1,$C57&gt;=R$4),"█","")))</f>
        <v/>
      </c>
      <c r="S57" s="14">
        <f>IF($A57="","",IF(S$4="","",IF(AND($B57&lt;=S$4+$G$3-1,$C57&gt;=S$4),"█","")))</f>
        <v/>
      </c>
      <c r="T57" s="14">
        <f>IF($A57="","",IF(T$4="","",IF(AND($B57&lt;=T$4+$G$3-1,$C57&gt;=T$4),"█","")))</f>
        <v/>
      </c>
      <c r="U57" s="14">
        <f>IF($A57="","",IF(U$4="","",IF(AND($B57&lt;=U$4+$G$3-1,$C57&gt;=U$4),"█","")))</f>
        <v/>
      </c>
      <c r="V57" s="14">
        <f>IF($A57="","",IF(V$4="","",IF(AND($B57&lt;=V$4+$G$3-1,$C57&gt;=V$4),"█","")))</f>
        <v/>
      </c>
      <c r="W57" s="14">
        <f>IF($A57="","",IF(W$4="","",IF(AND($B57&lt;=W$4+$G$3-1,$C57&gt;=W$4),"█","")))</f>
        <v/>
      </c>
      <c r="X57" s="14">
        <f>IF($A57="","",IF(X$4="","",IF(AND($B57&lt;=X$4+$G$3-1,$C57&gt;=X$4),"█","")))</f>
        <v/>
      </c>
      <c r="Y57" s="14">
        <f>IF($A57="","",IF(Y$4="","",IF(AND($B57&lt;=Y$4+$G$3-1,$C57&gt;=Y$4),"█","")))</f>
        <v/>
      </c>
      <c r="Z57" s="14">
        <f>IF($A57="","",IF(Z$4="","",IF(AND($B57&lt;=Z$4+$G$3-1,$C57&gt;=Z$4),"█","")))</f>
        <v/>
      </c>
      <c r="AA57" s="14">
        <f>IF($A57="","",IF(AA$4="","",IF(AND($B57&lt;=AA$4+$G$3-1,$C57&gt;=AA$4),"█","")))</f>
        <v/>
      </c>
      <c r="AB57" s="14">
        <f>IF($A57="","",IF(AB$4="","",IF(AND($B57&lt;=AB$4+$G$3-1,$C57&gt;=AB$4),"█","")))</f>
        <v/>
      </c>
      <c r="AC57" s="14">
        <f>IF($A57="","",IF(AC$4="","",IF(AND($B57&lt;=AC$4+$G$3-1,$C57&gt;=AC$4),"█","")))</f>
        <v/>
      </c>
      <c r="AD57" s="14">
        <f>IF($A57="","",IF(AD$4="","",IF(AND($B57&lt;=AD$4+$G$3-1,$C57&gt;=AD$4),"█","")))</f>
        <v/>
      </c>
      <c r="AE57" s="14">
        <f>IF($A57="","",IF(AE$4="","",IF(AND($B57&lt;=AE$4+$G$3-1,$C57&gt;=AE$4),"█","")))</f>
        <v/>
      </c>
      <c r="AF57" s="14">
        <f>IF($A57="","",IF(AF$4="","",IF(AND($B57&lt;=AF$4+$G$3-1,$C57&gt;=AF$4),"█","")))</f>
        <v/>
      </c>
      <c r="AG57" s="14">
        <f>IF($A57="","",IF(AG$4="","",IF(AND($B57&lt;=AG$4+$G$3-1,$C57&gt;=AG$4),"█","")))</f>
        <v/>
      </c>
      <c r="AH57" s="14">
        <f>IF($A57="","",IF(AH$4="","",IF(AND($B57&lt;=AH$4+$G$3-1,$C57&gt;=AH$4),"█","")))</f>
        <v/>
      </c>
      <c r="AI57" s="14">
        <f>IF($A57="","",IF(AI$4="","",IF(AND($B57&lt;=AI$4+$G$3-1,$C57&gt;=AI$4),"█","")))</f>
        <v/>
      </c>
      <c r="AJ57" s="14">
        <f>IF($A57="","",IF(AJ$4="","",IF(AND($B57&lt;=AJ$4+$G$3-1,$C57&gt;=AJ$4),"█","")))</f>
        <v/>
      </c>
      <c r="AK57" s="14">
        <f>IF($A57="","",IF(AK$4="","",IF(AND($B57&lt;=AK$4+$G$3-1,$C57&gt;=AK$4),"█","")))</f>
        <v/>
      </c>
      <c r="AL57" s="14">
        <f>IF($A57="","",IF(AL$4="","",IF(AND($B57&lt;=AL$4+$G$3-1,$C57&gt;=AL$4),"█","")))</f>
        <v/>
      </c>
      <c r="AM57" s="14">
        <f>IF($A57="","",IF(AM$4="","",IF(AND($B57&lt;=AM$4+$G$3-1,$C57&gt;=AM$4),"█","")))</f>
        <v/>
      </c>
      <c r="AN57" s="14">
        <f>IF($A57="","",IF(AN$4="","",IF(AND($B57&lt;=AN$4+$G$3-1,$C57&gt;=AN$4),"█","")))</f>
        <v/>
      </c>
      <c r="AO57" s="14">
        <f>IF($A57="","",IF(AO$4="","",IF(AND($B57&lt;=AO$4+$G$3-1,$C57&gt;=AO$4),"█","")))</f>
        <v/>
      </c>
      <c r="AP57" s="14">
        <f>IF($A57="","",IF(AP$4="","",IF(AND($B57&lt;=AP$4+$G$3-1,$C57&gt;=AP$4),"█","")))</f>
        <v/>
      </c>
      <c r="AQ57" s="14">
        <f>IF($A57="","",IF(AQ$4="","",IF(AND($B57&lt;=AQ$4+$G$3-1,$C57&gt;=AQ$4),"█","")))</f>
        <v/>
      </c>
      <c r="AR57" s="14">
        <f>IF($A57="","",IF(AR$4="","",IF(AND($B57&lt;=AR$4+$G$3-1,$C57&gt;=AR$4),"█","")))</f>
        <v/>
      </c>
      <c r="AS57" s="14">
        <f>IF($A57="","",IF(AS$4="","",IF(AND($B57&lt;=AS$4+$G$3-1,$C57&gt;=AS$4),"█","")))</f>
        <v/>
      </c>
      <c r="AT57" s="14">
        <f>IF($A57="","",IF(AT$4="","",IF(AND($B57&lt;=AT$4+$G$3-1,$C57&gt;=AT$4),"█","")))</f>
        <v/>
      </c>
      <c r="AU57" s="14">
        <f>IF($A57="","",IF(AU$4="","",IF(AND($B57&lt;=AU$4+$G$3-1,$C57&gt;=AU$4),"█","")))</f>
        <v/>
      </c>
      <c r="AV57" s="14">
        <f>IF($A57="","",IF(AV$4="","",IF(AND($B57&lt;=AV$4+$G$3-1,$C57&gt;=AV$4),"█","")))</f>
        <v/>
      </c>
      <c r="AW57" s="14">
        <f>IF($A57="","",IF(AW$4="","",IF(AND($B57&lt;=AW$4+$G$3-1,$C57&gt;=AW$4),"█","")))</f>
        <v/>
      </c>
      <c r="AX57" s="14">
        <f>IF($A57="","",IF(AX$4="","",IF(AND($B57&lt;=AX$4+$G$3-1,$C57&gt;=AX$4),"█","")))</f>
        <v/>
      </c>
      <c r="AY57" s="14">
        <f>IF($A57="","",IF(AY$4="","",IF(AND($B57&lt;=AY$4+$G$3-1,$C57&gt;=AY$4),"█","")))</f>
        <v/>
      </c>
      <c r="AZ57" s="14">
        <f>IF($A57="","",IF(AZ$4="","",IF(AND($B57&lt;=AZ$4+$G$3-1,$C57&gt;=AZ$4),"█","")))</f>
        <v/>
      </c>
      <c r="BA57" s="14">
        <f>IF($A57="","",IF(BA$4="","",IF(AND($B57&lt;=BA$4+$G$3-1,$C57&gt;=BA$4),"█","")))</f>
        <v/>
      </c>
      <c r="BB57" s="14">
        <f>IF($A57="","",IF(BB$4="","",IF(AND($B57&lt;=BB$4+$G$3-1,$C57&gt;=BB$4),"█","")))</f>
        <v/>
      </c>
      <c r="BC57" s="14">
        <f>IF($A57="","",IF(BC$4="","",IF(AND($B57&lt;=BC$4+$G$3-1,$C57&gt;=BC$4),"█","")))</f>
        <v/>
      </c>
      <c r="BD57" s="14">
        <f>IF($A57="","",IF(BD$4="","",IF(AND($B57&lt;=BD$4+$G$3-1,$C57&gt;=BD$4),"█","")))</f>
        <v/>
      </c>
      <c r="BE57" s="14">
        <f>IF($A57="","",IF(BE$4="","",IF(AND($B57&lt;=BE$4+$G$3-1,$C57&gt;=BE$4),"█","")))</f>
        <v/>
      </c>
    </row>
    <row r="58">
      <c r="A58" s="14">
        <f>IF(Tasks!$A58="","",Tasks!$A58)</f>
        <v/>
      </c>
      <c r="B58" s="9">
        <f>IF(Tasks!$A58="","",Tasks!$C58)</f>
        <v/>
      </c>
      <c r="C58" s="9">
        <f>IF(Tasks!$A58="","",Tasks!$E58)</f>
        <v/>
      </c>
      <c r="D58" s="13">
        <f>IF(Tasks!$A58="","",Tasks!$F58)</f>
        <v/>
      </c>
      <c r="E58" s="14">
        <f>IF($A58="","",IF(E$4="","",IF(AND($B58&lt;=E$4+$G$3-1,$C58&gt;=E$4),"█","")))</f>
        <v/>
      </c>
      <c r="F58" s="14">
        <f>IF($A58="","",IF(F$4="","",IF(AND($B58&lt;=F$4+$G$3-1,$C58&gt;=F$4),"█","")))</f>
        <v/>
      </c>
      <c r="G58" s="14">
        <f>IF($A58="","",IF(G$4="","",IF(AND($B58&lt;=G$4+$G$3-1,$C58&gt;=G$4),"█","")))</f>
        <v/>
      </c>
      <c r="H58" s="14">
        <f>IF($A58="","",IF(H$4="","",IF(AND($B58&lt;=H$4+$G$3-1,$C58&gt;=H$4),"█","")))</f>
        <v/>
      </c>
      <c r="I58" s="14">
        <f>IF($A58="","",IF(I$4="","",IF(AND($B58&lt;=I$4+$G$3-1,$C58&gt;=I$4),"█","")))</f>
        <v/>
      </c>
      <c r="J58" s="14">
        <f>IF($A58="","",IF(J$4="","",IF(AND($B58&lt;=J$4+$G$3-1,$C58&gt;=J$4),"█","")))</f>
        <v/>
      </c>
      <c r="K58" s="14">
        <f>IF($A58="","",IF(K$4="","",IF(AND($B58&lt;=K$4+$G$3-1,$C58&gt;=K$4),"█","")))</f>
        <v/>
      </c>
      <c r="L58" s="14">
        <f>IF($A58="","",IF(L$4="","",IF(AND($B58&lt;=L$4+$G$3-1,$C58&gt;=L$4),"█","")))</f>
        <v/>
      </c>
      <c r="M58" s="14">
        <f>IF($A58="","",IF(M$4="","",IF(AND($B58&lt;=M$4+$G$3-1,$C58&gt;=M$4),"█","")))</f>
        <v/>
      </c>
      <c r="N58" s="14">
        <f>IF($A58="","",IF(N$4="","",IF(AND($B58&lt;=N$4+$G$3-1,$C58&gt;=N$4),"█","")))</f>
        <v/>
      </c>
      <c r="O58" s="14">
        <f>IF($A58="","",IF(O$4="","",IF(AND($B58&lt;=O$4+$G$3-1,$C58&gt;=O$4),"█","")))</f>
        <v/>
      </c>
      <c r="P58" s="14">
        <f>IF($A58="","",IF(P$4="","",IF(AND($B58&lt;=P$4+$G$3-1,$C58&gt;=P$4),"█","")))</f>
        <v/>
      </c>
      <c r="Q58" s="14">
        <f>IF($A58="","",IF(Q$4="","",IF(AND($B58&lt;=Q$4+$G$3-1,$C58&gt;=Q$4),"█","")))</f>
        <v/>
      </c>
      <c r="R58" s="14">
        <f>IF($A58="","",IF(R$4="","",IF(AND($B58&lt;=R$4+$G$3-1,$C58&gt;=R$4),"█","")))</f>
        <v/>
      </c>
      <c r="S58" s="14">
        <f>IF($A58="","",IF(S$4="","",IF(AND($B58&lt;=S$4+$G$3-1,$C58&gt;=S$4),"█","")))</f>
        <v/>
      </c>
      <c r="T58" s="14">
        <f>IF($A58="","",IF(T$4="","",IF(AND($B58&lt;=T$4+$G$3-1,$C58&gt;=T$4),"█","")))</f>
        <v/>
      </c>
      <c r="U58" s="14">
        <f>IF($A58="","",IF(U$4="","",IF(AND($B58&lt;=U$4+$G$3-1,$C58&gt;=U$4),"█","")))</f>
        <v/>
      </c>
      <c r="V58" s="14">
        <f>IF($A58="","",IF(V$4="","",IF(AND($B58&lt;=V$4+$G$3-1,$C58&gt;=V$4),"█","")))</f>
        <v/>
      </c>
      <c r="W58" s="14">
        <f>IF($A58="","",IF(W$4="","",IF(AND($B58&lt;=W$4+$G$3-1,$C58&gt;=W$4),"█","")))</f>
        <v/>
      </c>
      <c r="X58" s="14">
        <f>IF($A58="","",IF(X$4="","",IF(AND($B58&lt;=X$4+$G$3-1,$C58&gt;=X$4),"█","")))</f>
        <v/>
      </c>
      <c r="Y58" s="14">
        <f>IF($A58="","",IF(Y$4="","",IF(AND($B58&lt;=Y$4+$G$3-1,$C58&gt;=Y$4),"█","")))</f>
        <v/>
      </c>
      <c r="Z58" s="14">
        <f>IF($A58="","",IF(Z$4="","",IF(AND($B58&lt;=Z$4+$G$3-1,$C58&gt;=Z$4),"█","")))</f>
        <v/>
      </c>
      <c r="AA58" s="14">
        <f>IF($A58="","",IF(AA$4="","",IF(AND($B58&lt;=AA$4+$G$3-1,$C58&gt;=AA$4),"█","")))</f>
        <v/>
      </c>
      <c r="AB58" s="14">
        <f>IF($A58="","",IF(AB$4="","",IF(AND($B58&lt;=AB$4+$G$3-1,$C58&gt;=AB$4),"█","")))</f>
        <v/>
      </c>
      <c r="AC58" s="14">
        <f>IF($A58="","",IF(AC$4="","",IF(AND($B58&lt;=AC$4+$G$3-1,$C58&gt;=AC$4),"█","")))</f>
        <v/>
      </c>
      <c r="AD58" s="14">
        <f>IF($A58="","",IF(AD$4="","",IF(AND($B58&lt;=AD$4+$G$3-1,$C58&gt;=AD$4),"█","")))</f>
        <v/>
      </c>
      <c r="AE58" s="14">
        <f>IF($A58="","",IF(AE$4="","",IF(AND($B58&lt;=AE$4+$G$3-1,$C58&gt;=AE$4),"█","")))</f>
        <v/>
      </c>
      <c r="AF58" s="14">
        <f>IF($A58="","",IF(AF$4="","",IF(AND($B58&lt;=AF$4+$G$3-1,$C58&gt;=AF$4),"█","")))</f>
        <v/>
      </c>
      <c r="AG58" s="14">
        <f>IF($A58="","",IF(AG$4="","",IF(AND($B58&lt;=AG$4+$G$3-1,$C58&gt;=AG$4),"█","")))</f>
        <v/>
      </c>
      <c r="AH58" s="14">
        <f>IF($A58="","",IF(AH$4="","",IF(AND($B58&lt;=AH$4+$G$3-1,$C58&gt;=AH$4),"█","")))</f>
        <v/>
      </c>
      <c r="AI58" s="14">
        <f>IF($A58="","",IF(AI$4="","",IF(AND($B58&lt;=AI$4+$G$3-1,$C58&gt;=AI$4),"█","")))</f>
        <v/>
      </c>
      <c r="AJ58" s="14">
        <f>IF($A58="","",IF(AJ$4="","",IF(AND($B58&lt;=AJ$4+$G$3-1,$C58&gt;=AJ$4),"█","")))</f>
        <v/>
      </c>
      <c r="AK58" s="14">
        <f>IF($A58="","",IF(AK$4="","",IF(AND($B58&lt;=AK$4+$G$3-1,$C58&gt;=AK$4),"█","")))</f>
        <v/>
      </c>
      <c r="AL58" s="14">
        <f>IF($A58="","",IF(AL$4="","",IF(AND($B58&lt;=AL$4+$G$3-1,$C58&gt;=AL$4),"█","")))</f>
        <v/>
      </c>
      <c r="AM58" s="14">
        <f>IF($A58="","",IF(AM$4="","",IF(AND($B58&lt;=AM$4+$G$3-1,$C58&gt;=AM$4),"█","")))</f>
        <v/>
      </c>
      <c r="AN58" s="14">
        <f>IF($A58="","",IF(AN$4="","",IF(AND($B58&lt;=AN$4+$G$3-1,$C58&gt;=AN$4),"█","")))</f>
        <v/>
      </c>
      <c r="AO58" s="14">
        <f>IF($A58="","",IF(AO$4="","",IF(AND($B58&lt;=AO$4+$G$3-1,$C58&gt;=AO$4),"█","")))</f>
        <v/>
      </c>
      <c r="AP58" s="14">
        <f>IF($A58="","",IF(AP$4="","",IF(AND($B58&lt;=AP$4+$G$3-1,$C58&gt;=AP$4),"█","")))</f>
        <v/>
      </c>
      <c r="AQ58" s="14">
        <f>IF($A58="","",IF(AQ$4="","",IF(AND($B58&lt;=AQ$4+$G$3-1,$C58&gt;=AQ$4),"█","")))</f>
        <v/>
      </c>
      <c r="AR58" s="14">
        <f>IF($A58="","",IF(AR$4="","",IF(AND($B58&lt;=AR$4+$G$3-1,$C58&gt;=AR$4),"█","")))</f>
        <v/>
      </c>
      <c r="AS58" s="14">
        <f>IF($A58="","",IF(AS$4="","",IF(AND($B58&lt;=AS$4+$G$3-1,$C58&gt;=AS$4),"█","")))</f>
        <v/>
      </c>
      <c r="AT58" s="14">
        <f>IF($A58="","",IF(AT$4="","",IF(AND($B58&lt;=AT$4+$G$3-1,$C58&gt;=AT$4),"█","")))</f>
        <v/>
      </c>
      <c r="AU58" s="14">
        <f>IF($A58="","",IF(AU$4="","",IF(AND($B58&lt;=AU$4+$G$3-1,$C58&gt;=AU$4),"█","")))</f>
        <v/>
      </c>
      <c r="AV58" s="14">
        <f>IF($A58="","",IF(AV$4="","",IF(AND($B58&lt;=AV$4+$G$3-1,$C58&gt;=AV$4),"█","")))</f>
        <v/>
      </c>
      <c r="AW58" s="14">
        <f>IF($A58="","",IF(AW$4="","",IF(AND($B58&lt;=AW$4+$G$3-1,$C58&gt;=AW$4),"█","")))</f>
        <v/>
      </c>
      <c r="AX58" s="14">
        <f>IF($A58="","",IF(AX$4="","",IF(AND($B58&lt;=AX$4+$G$3-1,$C58&gt;=AX$4),"█","")))</f>
        <v/>
      </c>
      <c r="AY58" s="14">
        <f>IF($A58="","",IF(AY$4="","",IF(AND($B58&lt;=AY$4+$G$3-1,$C58&gt;=AY$4),"█","")))</f>
        <v/>
      </c>
      <c r="AZ58" s="14">
        <f>IF($A58="","",IF(AZ$4="","",IF(AND($B58&lt;=AZ$4+$G$3-1,$C58&gt;=AZ$4),"█","")))</f>
        <v/>
      </c>
      <c r="BA58" s="14">
        <f>IF($A58="","",IF(BA$4="","",IF(AND($B58&lt;=BA$4+$G$3-1,$C58&gt;=BA$4),"█","")))</f>
        <v/>
      </c>
      <c r="BB58" s="14">
        <f>IF($A58="","",IF(BB$4="","",IF(AND($B58&lt;=BB$4+$G$3-1,$C58&gt;=BB$4),"█","")))</f>
        <v/>
      </c>
      <c r="BC58" s="14">
        <f>IF($A58="","",IF(BC$4="","",IF(AND($B58&lt;=BC$4+$G$3-1,$C58&gt;=BC$4),"█","")))</f>
        <v/>
      </c>
      <c r="BD58" s="14">
        <f>IF($A58="","",IF(BD$4="","",IF(AND($B58&lt;=BD$4+$G$3-1,$C58&gt;=BD$4),"█","")))</f>
        <v/>
      </c>
      <c r="BE58" s="14">
        <f>IF($A58="","",IF(BE$4="","",IF(AND($B58&lt;=BE$4+$G$3-1,$C58&gt;=BE$4),"█","")))</f>
        <v/>
      </c>
    </row>
    <row r="59">
      <c r="A59" s="14">
        <f>IF(Tasks!$A59="","",Tasks!$A59)</f>
        <v/>
      </c>
      <c r="B59" s="9">
        <f>IF(Tasks!$A59="","",Tasks!$C59)</f>
        <v/>
      </c>
      <c r="C59" s="9">
        <f>IF(Tasks!$A59="","",Tasks!$E59)</f>
        <v/>
      </c>
      <c r="D59" s="13">
        <f>IF(Tasks!$A59="","",Tasks!$F59)</f>
        <v/>
      </c>
      <c r="E59" s="14">
        <f>IF($A59="","",IF(E$4="","",IF(AND($B59&lt;=E$4+$G$3-1,$C59&gt;=E$4),"█","")))</f>
        <v/>
      </c>
      <c r="F59" s="14">
        <f>IF($A59="","",IF(F$4="","",IF(AND($B59&lt;=F$4+$G$3-1,$C59&gt;=F$4),"█","")))</f>
        <v/>
      </c>
      <c r="G59" s="14">
        <f>IF($A59="","",IF(G$4="","",IF(AND($B59&lt;=G$4+$G$3-1,$C59&gt;=G$4),"█","")))</f>
        <v/>
      </c>
      <c r="H59" s="14">
        <f>IF($A59="","",IF(H$4="","",IF(AND($B59&lt;=H$4+$G$3-1,$C59&gt;=H$4),"█","")))</f>
        <v/>
      </c>
      <c r="I59" s="14">
        <f>IF($A59="","",IF(I$4="","",IF(AND($B59&lt;=I$4+$G$3-1,$C59&gt;=I$4),"█","")))</f>
        <v/>
      </c>
      <c r="J59" s="14">
        <f>IF($A59="","",IF(J$4="","",IF(AND($B59&lt;=J$4+$G$3-1,$C59&gt;=J$4),"█","")))</f>
        <v/>
      </c>
      <c r="K59" s="14">
        <f>IF($A59="","",IF(K$4="","",IF(AND($B59&lt;=K$4+$G$3-1,$C59&gt;=K$4),"█","")))</f>
        <v/>
      </c>
      <c r="L59" s="14">
        <f>IF($A59="","",IF(L$4="","",IF(AND($B59&lt;=L$4+$G$3-1,$C59&gt;=L$4),"█","")))</f>
        <v/>
      </c>
      <c r="M59" s="14">
        <f>IF($A59="","",IF(M$4="","",IF(AND($B59&lt;=M$4+$G$3-1,$C59&gt;=M$4),"█","")))</f>
        <v/>
      </c>
      <c r="N59" s="14">
        <f>IF($A59="","",IF(N$4="","",IF(AND($B59&lt;=N$4+$G$3-1,$C59&gt;=N$4),"█","")))</f>
        <v/>
      </c>
      <c r="O59" s="14">
        <f>IF($A59="","",IF(O$4="","",IF(AND($B59&lt;=O$4+$G$3-1,$C59&gt;=O$4),"█","")))</f>
        <v/>
      </c>
      <c r="P59" s="14">
        <f>IF($A59="","",IF(P$4="","",IF(AND($B59&lt;=P$4+$G$3-1,$C59&gt;=P$4),"█","")))</f>
        <v/>
      </c>
      <c r="Q59" s="14">
        <f>IF($A59="","",IF(Q$4="","",IF(AND($B59&lt;=Q$4+$G$3-1,$C59&gt;=Q$4),"█","")))</f>
        <v/>
      </c>
      <c r="R59" s="14">
        <f>IF($A59="","",IF(R$4="","",IF(AND($B59&lt;=R$4+$G$3-1,$C59&gt;=R$4),"█","")))</f>
        <v/>
      </c>
      <c r="S59" s="14">
        <f>IF($A59="","",IF(S$4="","",IF(AND($B59&lt;=S$4+$G$3-1,$C59&gt;=S$4),"█","")))</f>
        <v/>
      </c>
      <c r="T59" s="14">
        <f>IF($A59="","",IF(T$4="","",IF(AND($B59&lt;=T$4+$G$3-1,$C59&gt;=T$4),"█","")))</f>
        <v/>
      </c>
      <c r="U59" s="14">
        <f>IF($A59="","",IF(U$4="","",IF(AND($B59&lt;=U$4+$G$3-1,$C59&gt;=U$4),"█","")))</f>
        <v/>
      </c>
      <c r="V59" s="14">
        <f>IF($A59="","",IF(V$4="","",IF(AND($B59&lt;=V$4+$G$3-1,$C59&gt;=V$4),"█","")))</f>
        <v/>
      </c>
      <c r="W59" s="14">
        <f>IF($A59="","",IF(W$4="","",IF(AND($B59&lt;=W$4+$G$3-1,$C59&gt;=W$4),"█","")))</f>
        <v/>
      </c>
      <c r="X59" s="14">
        <f>IF($A59="","",IF(X$4="","",IF(AND($B59&lt;=X$4+$G$3-1,$C59&gt;=X$4),"█","")))</f>
        <v/>
      </c>
      <c r="Y59" s="14">
        <f>IF($A59="","",IF(Y$4="","",IF(AND($B59&lt;=Y$4+$G$3-1,$C59&gt;=Y$4),"█","")))</f>
        <v/>
      </c>
      <c r="Z59" s="14">
        <f>IF($A59="","",IF(Z$4="","",IF(AND($B59&lt;=Z$4+$G$3-1,$C59&gt;=Z$4),"█","")))</f>
        <v/>
      </c>
      <c r="AA59" s="14">
        <f>IF($A59="","",IF(AA$4="","",IF(AND($B59&lt;=AA$4+$G$3-1,$C59&gt;=AA$4),"█","")))</f>
        <v/>
      </c>
      <c r="AB59" s="14">
        <f>IF($A59="","",IF(AB$4="","",IF(AND($B59&lt;=AB$4+$G$3-1,$C59&gt;=AB$4),"█","")))</f>
        <v/>
      </c>
      <c r="AC59" s="14">
        <f>IF($A59="","",IF(AC$4="","",IF(AND($B59&lt;=AC$4+$G$3-1,$C59&gt;=AC$4),"█","")))</f>
        <v/>
      </c>
      <c r="AD59" s="14">
        <f>IF($A59="","",IF(AD$4="","",IF(AND($B59&lt;=AD$4+$G$3-1,$C59&gt;=AD$4),"█","")))</f>
        <v/>
      </c>
      <c r="AE59" s="14">
        <f>IF($A59="","",IF(AE$4="","",IF(AND($B59&lt;=AE$4+$G$3-1,$C59&gt;=AE$4),"█","")))</f>
        <v/>
      </c>
      <c r="AF59" s="14">
        <f>IF($A59="","",IF(AF$4="","",IF(AND($B59&lt;=AF$4+$G$3-1,$C59&gt;=AF$4),"█","")))</f>
        <v/>
      </c>
      <c r="AG59" s="14">
        <f>IF($A59="","",IF(AG$4="","",IF(AND($B59&lt;=AG$4+$G$3-1,$C59&gt;=AG$4),"█","")))</f>
        <v/>
      </c>
      <c r="AH59" s="14">
        <f>IF($A59="","",IF(AH$4="","",IF(AND($B59&lt;=AH$4+$G$3-1,$C59&gt;=AH$4),"█","")))</f>
        <v/>
      </c>
      <c r="AI59" s="14">
        <f>IF($A59="","",IF(AI$4="","",IF(AND($B59&lt;=AI$4+$G$3-1,$C59&gt;=AI$4),"█","")))</f>
        <v/>
      </c>
      <c r="AJ59" s="14">
        <f>IF($A59="","",IF(AJ$4="","",IF(AND($B59&lt;=AJ$4+$G$3-1,$C59&gt;=AJ$4),"█","")))</f>
        <v/>
      </c>
      <c r="AK59" s="14">
        <f>IF($A59="","",IF(AK$4="","",IF(AND($B59&lt;=AK$4+$G$3-1,$C59&gt;=AK$4),"█","")))</f>
        <v/>
      </c>
      <c r="AL59" s="14">
        <f>IF($A59="","",IF(AL$4="","",IF(AND($B59&lt;=AL$4+$G$3-1,$C59&gt;=AL$4),"█","")))</f>
        <v/>
      </c>
      <c r="AM59" s="14">
        <f>IF($A59="","",IF(AM$4="","",IF(AND($B59&lt;=AM$4+$G$3-1,$C59&gt;=AM$4),"█","")))</f>
        <v/>
      </c>
      <c r="AN59" s="14">
        <f>IF($A59="","",IF(AN$4="","",IF(AND($B59&lt;=AN$4+$G$3-1,$C59&gt;=AN$4),"█","")))</f>
        <v/>
      </c>
      <c r="AO59" s="14">
        <f>IF($A59="","",IF(AO$4="","",IF(AND($B59&lt;=AO$4+$G$3-1,$C59&gt;=AO$4),"█","")))</f>
        <v/>
      </c>
      <c r="AP59" s="14">
        <f>IF($A59="","",IF(AP$4="","",IF(AND($B59&lt;=AP$4+$G$3-1,$C59&gt;=AP$4),"█","")))</f>
        <v/>
      </c>
      <c r="AQ59" s="14">
        <f>IF($A59="","",IF(AQ$4="","",IF(AND($B59&lt;=AQ$4+$G$3-1,$C59&gt;=AQ$4),"█","")))</f>
        <v/>
      </c>
      <c r="AR59" s="14">
        <f>IF($A59="","",IF(AR$4="","",IF(AND($B59&lt;=AR$4+$G$3-1,$C59&gt;=AR$4),"█","")))</f>
        <v/>
      </c>
      <c r="AS59" s="14">
        <f>IF($A59="","",IF(AS$4="","",IF(AND($B59&lt;=AS$4+$G$3-1,$C59&gt;=AS$4),"█","")))</f>
        <v/>
      </c>
      <c r="AT59" s="14">
        <f>IF($A59="","",IF(AT$4="","",IF(AND($B59&lt;=AT$4+$G$3-1,$C59&gt;=AT$4),"█","")))</f>
        <v/>
      </c>
      <c r="AU59" s="14">
        <f>IF($A59="","",IF(AU$4="","",IF(AND($B59&lt;=AU$4+$G$3-1,$C59&gt;=AU$4),"█","")))</f>
        <v/>
      </c>
      <c r="AV59" s="14">
        <f>IF($A59="","",IF(AV$4="","",IF(AND($B59&lt;=AV$4+$G$3-1,$C59&gt;=AV$4),"█","")))</f>
        <v/>
      </c>
      <c r="AW59" s="14">
        <f>IF($A59="","",IF(AW$4="","",IF(AND($B59&lt;=AW$4+$G$3-1,$C59&gt;=AW$4),"█","")))</f>
        <v/>
      </c>
      <c r="AX59" s="14">
        <f>IF($A59="","",IF(AX$4="","",IF(AND($B59&lt;=AX$4+$G$3-1,$C59&gt;=AX$4),"█","")))</f>
        <v/>
      </c>
      <c r="AY59" s="14">
        <f>IF($A59="","",IF(AY$4="","",IF(AND($B59&lt;=AY$4+$G$3-1,$C59&gt;=AY$4),"█","")))</f>
        <v/>
      </c>
      <c r="AZ59" s="14">
        <f>IF($A59="","",IF(AZ$4="","",IF(AND($B59&lt;=AZ$4+$G$3-1,$C59&gt;=AZ$4),"█","")))</f>
        <v/>
      </c>
      <c r="BA59" s="14">
        <f>IF($A59="","",IF(BA$4="","",IF(AND($B59&lt;=BA$4+$G$3-1,$C59&gt;=BA$4),"█","")))</f>
        <v/>
      </c>
      <c r="BB59" s="14">
        <f>IF($A59="","",IF(BB$4="","",IF(AND($B59&lt;=BB$4+$G$3-1,$C59&gt;=BB$4),"█","")))</f>
        <v/>
      </c>
      <c r="BC59" s="14">
        <f>IF($A59="","",IF(BC$4="","",IF(AND($B59&lt;=BC$4+$G$3-1,$C59&gt;=BC$4),"█","")))</f>
        <v/>
      </c>
      <c r="BD59" s="14">
        <f>IF($A59="","",IF(BD$4="","",IF(AND($B59&lt;=BD$4+$G$3-1,$C59&gt;=BD$4),"█","")))</f>
        <v/>
      </c>
      <c r="BE59" s="14">
        <f>IF($A59="","",IF(BE$4="","",IF(AND($B59&lt;=BE$4+$G$3-1,$C59&gt;=BE$4),"█","")))</f>
        <v/>
      </c>
    </row>
    <row r="60">
      <c r="A60" s="14">
        <f>IF(Tasks!$A60="","",Tasks!$A60)</f>
        <v/>
      </c>
      <c r="B60" s="9">
        <f>IF(Tasks!$A60="","",Tasks!$C60)</f>
        <v/>
      </c>
      <c r="C60" s="9">
        <f>IF(Tasks!$A60="","",Tasks!$E60)</f>
        <v/>
      </c>
      <c r="D60" s="13">
        <f>IF(Tasks!$A60="","",Tasks!$F60)</f>
        <v/>
      </c>
      <c r="E60" s="14">
        <f>IF($A60="","",IF(E$4="","",IF(AND($B60&lt;=E$4+$G$3-1,$C60&gt;=E$4),"█","")))</f>
        <v/>
      </c>
      <c r="F60" s="14">
        <f>IF($A60="","",IF(F$4="","",IF(AND($B60&lt;=F$4+$G$3-1,$C60&gt;=F$4),"█","")))</f>
        <v/>
      </c>
      <c r="G60" s="14">
        <f>IF($A60="","",IF(G$4="","",IF(AND($B60&lt;=G$4+$G$3-1,$C60&gt;=G$4),"█","")))</f>
        <v/>
      </c>
      <c r="H60" s="14">
        <f>IF($A60="","",IF(H$4="","",IF(AND($B60&lt;=H$4+$G$3-1,$C60&gt;=H$4),"█","")))</f>
        <v/>
      </c>
      <c r="I60" s="14">
        <f>IF($A60="","",IF(I$4="","",IF(AND($B60&lt;=I$4+$G$3-1,$C60&gt;=I$4),"█","")))</f>
        <v/>
      </c>
      <c r="J60" s="14">
        <f>IF($A60="","",IF(J$4="","",IF(AND($B60&lt;=J$4+$G$3-1,$C60&gt;=J$4),"█","")))</f>
        <v/>
      </c>
      <c r="K60" s="14">
        <f>IF($A60="","",IF(K$4="","",IF(AND($B60&lt;=K$4+$G$3-1,$C60&gt;=K$4),"█","")))</f>
        <v/>
      </c>
      <c r="L60" s="14">
        <f>IF($A60="","",IF(L$4="","",IF(AND($B60&lt;=L$4+$G$3-1,$C60&gt;=L$4),"█","")))</f>
        <v/>
      </c>
      <c r="M60" s="14">
        <f>IF($A60="","",IF(M$4="","",IF(AND($B60&lt;=M$4+$G$3-1,$C60&gt;=M$4),"█","")))</f>
        <v/>
      </c>
      <c r="N60" s="14">
        <f>IF($A60="","",IF(N$4="","",IF(AND($B60&lt;=N$4+$G$3-1,$C60&gt;=N$4),"█","")))</f>
        <v/>
      </c>
      <c r="O60" s="14">
        <f>IF($A60="","",IF(O$4="","",IF(AND($B60&lt;=O$4+$G$3-1,$C60&gt;=O$4),"█","")))</f>
        <v/>
      </c>
      <c r="P60" s="14">
        <f>IF($A60="","",IF(P$4="","",IF(AND($B60&lt;=P$4+$G$3-1,$C60&gt;=P$4),"█","")))</f>
        <v/>
      </c>
      <c r="Q60" s="14">
        <f>IF($A60="","",IF(Q$4="","",IF(AND($B60&lt;=Q$4+$G$3-1,$C60&gt;=Q$4),"█","")))</f>
        <v/>
      </c>
      <c r="R60" s="14">
        <f>IF($A60="","",IF(R$4="","",IF(AND($B60&lt;=R$4+$G$3-1,$C60&gt;=R$4),"█","")))</f>
        <v/>
      </c>
      <c r="S60" s="14">
        <f>IF($A60="","",IF(S$4="","",IF(AND($B60&lt;=S$4+$G$3-1,$C60&gt;=S$4),"█","")))</f>
        <v/>
      </c>
      <c r="T60" s="14">
        <f>IF($A60="","",IF(T$4="","",IF(AND($B60&lt;=T$4+$G$3-1,$C60&gt;=T$4),"█","")))</f>
        <v/>
      </c>
      <c r="U60" s="14">
        <f>IF($A60="","",IF(U$4="","",IF(AND($B60&lt;=U$4+$G$3-1,$C60&gt;=U$4),"█","")))</f>
        <v/>
      </c>
      <c r="V60" s="14">
        <f>IF($A60="","",IF(V$4="","",IF(AND($B60&lt;=V$4+$G$3-1,$C60&gt;=V$4),"█","")))</f>
        <v/>
      </c>
      <c r="W60" s="14">
        <f>IF($A60="","",IF(W$4="","",IF(AND($B60&lt;=W$4+$G$3-1,$C60&gt;=W$4),"█","")))</f>
        <v/>
      </c>
      <c r="X60" s="14">
        <f>IF($A60="","",IF(X$4="","",IF(AND($B60&lt;=X$4+$G$3-1,$C60&gt;=X$4),"█","")))</f>
        <v/>
      </c>
      <c r="Y60" s="14">
        <f>IF($A60="","",IF(Y$4="","",IF(AND($B60&lt;=Y$4+$G$3-1,$C60&gt;=Y$4),"█","")))</f>
        <v/>
      </c>
      <c r="Z60" s="14">
        <f>IF($A60="","",IF(Z$4="","",IF(AND($B60&lt;=Z$4+$G$3-1,$C60&gt;=Z$4),"█","")))</f>
        <v/>
      </c>
      <c r="AA60" s="14">
        <f>IF($A60="","",IF(AA$4="","",IF(AND($B60&lt;=AA$4+$G$3-1,$C60&gt;=AA$4),"█","")))</f>
        <v/>
      </c>
      <c r="AB60" s="14">
        <f>IF($A60="","",IF(AB$4="","",IF(AND($B60&lt;=AB$4+$G$3-1,$C60&gt;=AB$4),"█","")))</f>
        <v/>
      </c>
      <c r="AC60" s="14">
        <f>IF($A60="","",IF(AC$4="","",IF(AND($B60&lt;=AC$4+$G$3-1,$C60&gt;=AC$4),"█","")))</f>
        <v/>
      </c>
      <c r="AD60" s="14">
        <f>IF($A60="","",IF(AD$4="","",IF(AND($B60&lt;=AD$4+$G$3-1,$C60&gt;=AD$4),"█","")))</f>
        <v/>
      </c>
      <c r="AE60" s="14">
        <f>IF($A60="","",IF(AE$4="","",IF(AND($B60&lt;=AE$4+$G$3-1,$C60&gt;=AE$4),"█","")))</f>
        <v/>
      </c>
      <c r="AF60" s="14">
        <f>IF($A60="","",IF(AF$4="","",IF(AND($B60&lt;=AF$4+$G$3-1,$C60&gt;=AF$4),"█","")))</f>
        <v/>
      </c>
      <c r="AG60" s="14">
        <f>IF($A60="","",IF(AG$4="","",IF(AND($B60&lt;=AG$4+$G$3-1,$C60&gt;=AG$4),"█","")))</f>
        <v/>
      </c>
      <c r="AH60" s="14">
        <f>IF($A60="","",IF(AH$4="","",IF(AND($B60&lt;=AH$4+$G$3-1,$C60&gt;=AH$4),"█","")))</f>
        <v/>
      </c>
      <c r="AI60" s="14">
        <f>IF($A60="","",IF(AI$4="","",IF(AND($B60&lt;=AI$4+$G$3-1,$C60&gt;=AI$4),"█","")))</f>
        <v/>
      </c>
      <c r="AJ60" s="14">
        <f>IF($A60="","",IF(AJ$4="","",IF(AND($B60&lt;=AJ$4+$G$3-1,$C60&gt;=AJ$4),"█","")))</f>
        <v/>
      </c>
      <c r="AK60" s="14">
        <f>IF($A60="","",IF(AK$4="","",IF(AND($B60&lt;=AK$4+$G$3-1,$C60&gt;=AK$4),"█","")))</f>
        <v/>
      </c>
      <c r="AL60" s="14">
        <f>IF($A60="","",IF(AL$4="","",IF(AND($B60&lt;=AL$4+$G$3-1,$C60&gt;=AL$4),"█","")))</f>
        <v/>
      </c>
      <c r="AM60" s="14">
        <f>IF($A60="","",IF(AM$4="","",IF(AND($B60&lt;=AM$4+$G$3-1,$C60&gt;=AM$4),"█","")))</f>
        <v/>
      </c>
      <c r="AN60" s="14">
        <f>IF($A60="","",IF(AN$4="","",IF(AND($B60&lt;=AN$4+$G$3-1,$C60&gt;=AN$4),"█","")))</f>
        <v/>
      </c>
      <c r="AO60" s="14">
        <f>IF($A60="","",IF(AO$4="","",IF(AND($B60&lt;=AO$4+$G$3-1,$C60&gt;=AO$4),"█","")))</f>
        <v/>
      </c>
      <c r="AP60" s="14">
        <f>IF($A60="","",IF(AP$4="","",IF(AND($B60&lt;=AP$4+$G$3-1,$C60&gt;=AP$4),"█","")))</f>
        <v/>
      </c>
      <c r="AQ60" s="14">
        <f>IF($A60="","",IF(AQ$4="","",IF(AND($B60&lt;=AQ$4+$G$3-1,$C60&gt;=AQ$4),"█","")))</f>
        <v/>
      </c>
      <c r="AR60" s="14">
        <f>IF($A60="","",IF(AR$4="","",IF(AND($B60&lt;=AR$4+$G$3-1,$C60&gt;=AR$4),"█","")))</f>
        <v/>
      </c>
      <c r="AS60" s="14">
        <f>IF($A60="","",IF(AS$4="","",IF(AND($B60&lt;=AS$4+$G$3-1,$C60&gt;=AS$4),"█","")))</f>
        <v/>
      </c>
      <c r="AT60" s="14">
        <f>IF($A60="","",IF(AT$4="","",IF(AND($B60&lt;=AT$4+$G$3-1,$C60&gt;=AT$4),"█","")))</f>
        <v/>
      </c>
      <c r="AU60" s="14">
        <f>IF($A60="","",IF(AU$4="","",IF(AND($B60&lt;=AU$4+$G$3-1,$C60&gt;=AU$4),"█","")))</f>
        <v/>
      </c>
      <c r="AV60" s="14">
        <f>IF($A60="","",IF(AV$4="","",IF(AND($B60&lt;=AV$4+$G$3-1,$C60&gt;=AV$4),"█","")))</f>
        <v/>
      </c>
      <c r="AW60" s="14">
        <f>IF($A60="","",IF(AW$4="","",IF(AND($B60&lt;=AW$4+$G$3-1,$C60&gt;=AW$4),"█","")))</f>
        <v/>
      </c>
      <c r="AX60" s="14">
        <f>IF($A60="","",IF(AX$4="","",IF(AND($B60&lt;=AX$4+$G$3-1,$C60&gt;=AX$4),"█","")))</f>
        <v/>
      </c>
      <c r="AY60" s="14">
        <f>IF($A60="","",IF(AY$4="","",IF(AND($B60&lt;=AY$4+$G$3-1,$C60&gt;=AY$4),"█","")))</f>
        <v/>
      </c>
      <c r="AZ60" s="14">
        <f>IF($A60="","",IF(AZ$4="","",IF(AND($B60&lt;=AZ$4+$G$3-1,$C60&gt;=AZ$4),"█","")))</f>
        <v/>
      </c>
      <c r="BA60" s="14">
        <f>IF($A60="","",IF(BA$4="","",IF(AND($B60&lt;=BA$4+$G$3-1,$C60&gt;=BA$4),"█","")))</f>
        <v/>
      </c>
      <c r="BB60" s="14">
        <f>IF($A60="","",IF(BB$4="","",IF(AND($B60&lt;=BB$4+$G$3-1,$C60&gt;=BB$4),"█","")))</f>
        <v/>
      </c>
      <c r="BC60" s="14">
        <f>IF($A60="","",IF(BC$4="","",IF(AND($B60&lt;=BC$4+$G$3-1,$C60&gt;=BC$4),"█","")))</f>
        <v/>
      </c>
      <c r="BD60" s="14">
        <f>IF($A60="","",IF(BD$4="","",IF(AND($B60&lt;=BD$4+$G$3-1,$C60&gt;=BD$4),"█","")))</f>
        <v/>
      </c>
      <c r="BE60" s="14">
        <f>IF($A60="","",IF(BE$4="","",IF(AND($B60&lt;=BE$4+$G$3-1,$C60&gt;=BE$4),"█","")))</f>
        <v/>
      </c>
    </row>
    <row r="61">
      <c r="A61" s="14">
        <f>IF(Tasks!$A61="","",Tasks!$A61)</f>
        <v/>
      </c>
      <c r="B61" s="9">
        <f>IF(Tasks!$A61="","",Tasks!$C61)</f>
        <v/>
      </c>
      <c r="C61" s="9">
        <f>IF(Tasks!$A61="","",Tasks!$E61)</f>
        <v/>
      </c>
      <c r="D61" s="13">
        <f>IF(Tasks!$A61="","",Tasks!$F61)</f>
        <v/>
      </c>
      <c r="E61" s="14">
        <f>IF($A61="","",IF(E$4="","",IF(AND($B61&lt;=E$4+$G$3-1,$C61&gt;=E$4),"█","")))</f>
        <v/>
      </c>
      <c r="F61" s="14">
        <f>IF($A61="","",IF(F$4="","",IF(AND($B61&lt;=F$4+$G$3-1,$C61&gt;=F$4),"█","")))</f>
        <v/>
      </c>
      <c r="G61" s="14">
        <f>IF($A61="","",IF(G$4="","",IF(AND($B61&lt;=G$4+$G$3-1,$C61&gt;=G$4),"█","")))</f>
        <v/>
      </c>
      <c r="H61" s="14">
        <f>IF($A61="","",IF(H$4="","",IF(AND($B61&lt;=H$4+$G$3-1,$C61&gt;=H$4),"█","")))</f>
        <v/>
      </c>
      <c r="I61" s="14">
        <f>IF($A61="","",IF(I$4="","",IF(AND($B61&lt;=I$4+$G$3-1,$C61&gt;=I$4),"█","")))</f>
        <v/>
      </c>
      <c r="J61" s="14">
        <f>IF($A61="","",IF(J$4="","",IF(AND($B61&lt;=J$4+$G$3-1,$C61&gt;=J$4),"█","")))</f>
        <v/>
      </c>
      <c r="K61" s="14">
        <f>IF($A61="","",IF(K$4="","",IF(AND($B61&lt;=K$4+$G$3-1,$C61&gt;=K$4),"█","")))</f>
        <v/>
      </c>
      <c r="L61" s="14">
        <f>IF($A61="","",IF(L$4="","",IF(AND($B61&lt;=L$4+$G$3-1,$C61&gt;=L$4),"█","")))</f>
        <v/>
      </c>
      <c r="M61" s="14">
        <f>IF($A61="","",IF(M$4="","",IF(AND($B61&lt;=M$4+$G$3-1,$C61&gt;=M$4),"█","")))</f>
        <v/>
      </c>
      <c r="N61" s="14">
        <f>IF($A61="","",IF(N$4="","",IF(AND($B61&lt;=N$4+$G$3-1,$C61&gt;=N$4),"█","")))</f>
        <v/>
      </c>
      <c r="O61" s="14">
        <f>IF($A61="","",IF(O$4="","",IF(AND($B61&lt;=O$4+$G$3-1,$C61&gt;=O$4),"█","")))</f>
        <v/>
      </c>
      <c r="P61" s="14">
        <f>IF($A61="","",IF(P$4="","",IF(AND($B61&lt;=P$4+$G$3-1,$C61&gt;=P$4),"█","")))</f>
        <v/>
      </c>
      <c r="Q61" s="14">
        <f>IF($A61="","",IF(Q$4="","",IF(AND($B61&lt;=Q$4+$G$3-1,$C61&gt;=Q$4),"█","")))</f>
        <v/>
      </c>
      <c r="R61" s="14">
        <f>IF($A61="","",IF(R$4="","",IF(AND($B61&lt;=R$4+$G$3-1,$C61&gt;=R$4),"█","")))</f>
        <v/>
      </c>
      <c r="S61" s="14">
        <f>IF($A61="","",IF(S$4="","",IF(AND($B61&lt;=S$4+$G$3-1,$C61&gt;=S$4),"█","")))</f>
        <v/>
      </c>
      <c r="T61" s="14">
        <f>IF($A61="","",IF(T$4="","",IF(AND($B61&lt;=T$4+$G$3-1,$C61&gt;=T$4),"█","")))</f>
        <v/>
      </c>
      <c r="U61" s="14">
        <f>IF($A61="","",IF(U$4="","",IF(AND($B61&lt;=U$4+$G$3-1,$C61&gt;=U$4),"█","")))</f>
        <v/>
      </c>
      <c r="V61" s="14">
        <f>IF($A61="","",IF(V$4="","",IF(AND($B61&lt;=V$4+$G$3-1,$C61&gt;=V$4),"█","")))</f>
        <v/>
      </c>
      <c r="W61" s="14">
        <f>IF($A61="","",IF(W$4="","",IF(AND($B61&lt;=W$4+$G$3-1,$C61&gt;=W$4),"█","")))</f>
        <v/>
      </c>
      <c r="X61" s="14">
        <f>IF($A61="","",IF(X$4="","",IF(AND($B61&lt;=X$4+$G$3-1,$C61&gt;=X$4),"█","")))</f>
        <v/>
      </c>
      <c r="Y61" s="14">
        <f>IF($A61="","",IF(Y$4="","",IF(AND($B61&lt;=Y$4+$G$3-1,$C61&gt;=Y$4),"█","")))</f>
        <v/>
      </c>
      <c r="Z61" s="14">
        <f>IF($A61="","",IF(Z$4="","",IF(AND($B61&lt;=Z$4+$G$3-1,$C61&gt;=Z$4),"█","")))</f>
        <v/>
      </c>
      <c r="AA61" s="14">
        <f>IF($A61="","",IF(AA$4="","",IF(AND($B61&lt;=AA$4+$G$3-1,$C61&gt;=AA$4),"█","")))</f>
        <v/>
      </c>
      <c r="AB61" s="14">
        <f>IF($A61="","",IF(AB$4="","",IF(AND($B61&lt;=AB$4+$G$3-1,$C61&gt;=AB$4),"█","")))</f>
        <v/>
      </c>
      <c r="AC61" s="14">
        <f>IF($A61="","",IF(AC$4="","",IF(AND($B61&lt;=AC$4+$G$3-1,$C61&gt;=AC$4),"█","")))</f>
        <v/>
      </c>
      <c r="AD61" s="14">
        <f>IF($A61="","",IF(AD$4="","",IF(AND($B61&lt;=AD$4+$G$3-1,$C61&gt;=AD$4),"█","")))</f>
        <v/>
      </c>
      <c r="AE61" s="14">
        <f>IF($A61="","",IF(AE$4="","",IF(AND($B61&lt;=AE$4+$G$3-1,$C61&gt;=AE$4),"█","")))</f>
        <v/>
      </c>
      <c r="AF61" s="14">
        <f>IF($A61="","",IF(AF$4="","",IF(AND($B61&lt;=AF$4+$G$3-1,$C61&gt;=AF$4),"█","")))</f>
        <v/>
      </c>
      <c r="AG61" s="14">
        <f>IF($A61="","",IF(AG$4="","",IF(AND($B61&lt;=AG$4+$G$3-1,$C61&gt;=AG$4),"█","")))</f>
        <v/>
      </c>
      <c r="AH61" s="14">
        <f>IF($A61="","",IF(AH$4="","",IF(AND($B61&lt;=AH$4+$G$3-1,$C61&gt;=AH$4),"█","")))</f>
        <v/>
      </c>
      <c r="AI61" s="14">
        <f>IF($A61="","",IF(AI$4="","",IF(AND($B61&lt;=AI$4+$G$3-1,$C61&gt;=AI$4),"█","")))</f>
        <v/>
      </c>
      <c r="AJ61" s="14">
        <f>IF($A61="","",IF(AJ$4="","",IF(AND($B61&lt;=AJ$4+$G$3-1,$C61&gt;=AJ$4),"█","")))</f>
        <v/>
      </c>
      <c r="AK61" s="14">
        <f>IF($A61="","",IF(AK$4="","",IF(AND($B61&lt;=AK$4+$G$3-1,$C61&gt;=AK$4),"█","")))</f>
        <v/>
      </c>
      <c r="AL61" s="14">
        <f>IF($A61="","",IF(AL$4="","",IF(AND($B61&lt;=AL$4+$G$3-1,$C61&gt;=AL$4),"█","")))</f>
        <v/>
      </c>
      <c r="AM61" s="14">
        <f>IF($A61="","",IF(AM$4="","",IF(AND($B61&lt;=AM$4+$G$3-1,$C61&gt;=AM$4),"█","")))</f>
        <v/>
      </c>
      <c r="AN61" s="14">
        <f>IF($A61="","",IF(AN$4="","",IF(AND($B61&lt;=AN$4+$G$3-1,$C61&gt;=AN$4),"█","")))</f>
        <v/>
      </c>
      <c r="AO61" s="14">
        <f>IF($A61="","",IF(AO$4="","",IF(AND($B61&lt;=AO$4+$G$3-1,$C61&gt;=AO$4),"█","")))</f>
        <v/>
      </c>
      <c r="AP61" s="14">
        <f>IF($A61="","",IF(AP$4="","",IF(AND($B61&lt;=AP$4+$G$3-1,$C61&gt;=AP$4),"█","")))</f>
        <v/>
      </c>
      <c r="AQ61" s="14">
        <f>IF($A61="","",IF(AQ$4="","",IF(AND($B61&lt;=AQ$4+$G$3-1,$C61&gt;=AQ$4),"█","")))</f>
        <v/>
      </c>
      <c r="AR61" s="14">
        <f>IF($A61="","",IF(AR$4="","",IF(AND($B61&lt;=AR$4+$G$3-1,$C61&gt;=AR$4),"█","")))</f>
        <v/>
      </c>
      <c r="AS61" s="14">
        <f>IF($A61="","",IF(AS$4="","",IF(AND($B61&lt;=AS$4+$G$3-1,$C61&gt;=AS$4),"█","")))</f>
        <v/>
      </c>
      <c r="AT61" s="14">
        <f>IF($A61="","",IF(AT$4="","",IF(AND($B61&lt;=AT$4+$G$3-1,$C61&gt;=AT$4),"█","")))</f>
        <v/>
      </c>
      <c r="AU61" s="14">
        <f>IF($A61="","",IF(AU$4="","",IF(AND($B61&lt;=AU$4+$G$3-1,$C61&gt;=AU$4),"█","")))</f>
        <v/>
      </c>
      <c r="AV61" s="14">
        <f>IF($A61="","",IF(AV$4="","",IF(AND($B61&lt;=AV$4+$G$3-1,$C61&gt;=AV$4),"█","")))</f>
        <v/>
      </c>
      <c r="AW61" s="14">
        <f>IF($A61="","",IF(AW$4="","",IF(AND($B61&lt;=AW$4+$G$3-1,$C61&gt;=AW$4),"█","")))</f>
        <v/>
      </c>
      <c r="AX61" s="14">
        <f>IF($A61="","",IF(AX$4="","",IF(AND($B61&lt;=AX$4+$G$3-1,$C61&gt;=AX$4),"█","")))</f>
        <v/>
      </c>
      <c r="AY61" s="14">
        <f>IF($A61="","",IF(AY$4="","",IF(AND($B61&lt;=AY$4+$G$3-1,$C61&gt;=AY$4),"█","")))</f>
        <v/>
      </c>
      <c r="AZ61" s="14">
        <f>IF($A61="","",IF(AZ$4="","",IF(AND($B61&lt;=AZ$4+$G$3-1,$C61&gt;=AZ$4),"█","")))</f>
        <v/>
      </c>
      <c r="BA61" s="14">
        <f>IF($A61="","",IF(BA$4="","",IF(AND($B61&lt;=BA$4+$G$3-1,$C61&gt;=BA$4),"█","")))</f>
        <v/>
      </c>
      <c r="BB61" s="14">
        <f>IF($A61="","",IF(BB$4="","",IF(AND($B61&lt;=BB$4+$G$3-1,$C61&gt;=BB$4),"█","")))</f>
        <v/>
      </c>
      <c r="BC61" s="14">
        <f>IF($A61="","",IF(BC$4="","",IF(AND($B61&lt;=BC$4+$G$3-1,$C61&gt;=BC$4),"█","")))</f>
        <v/>
      </c>
      <c r="BD61" s="14">
        <f>IF($A61="","",IF(BD$4="","",IF(AND($B61&lt;=BD$4+$G$3-1,$C61&gt;=BD$4),"█","")))</f>
        <v/>
      </c>
      <c r="BE61" s="14">
        <f>IF($A61="","",IF(BE$4="","",IF(AND($B61&lt;=BE$4+$G$3-1,$C61&gt;=BE$4),"█","")))</f>
        <v/>
      </c>
    </row>
    <row r="62">
      <c r="A62" s="14">
        <f>IF(Tasks!$A62="","",Tasks!$A62)</f>
        <v/>
      </c>
      <c r="B62" s="9">
        <f>IF(Tasks!$A62="","",Tasks!$C62)</f>
        <v/>
      </c>
      <c r="C62" s="9">
        <f>IF(Tasks!$A62="","",Tasks!$E62)</f>
        <v/>
      </c>
      <c r="D62" s="13">
        <f>IF(Tasks!$A62="","",Tasks!$F62)</f>
        <v/>
      </c>
      <c r="E62" s="14">
        <f>IF($A62="","",IF(E$4="","",IF(AND($B62&lt;=E$4+$G$3-1,$C62&gt;=E$4),"█","")))</f>
        <v/>
      </c>
      <c r="F62" s="14">
        <f>IF($A62="","",IF(F$4="","",IF(AND($B62&lt;=F$4+$G$3-1,$C62&gt;=F$4),"█","")))</f>
        <v/>
      </c>
      <c r="G62" s="14">
        <f>IF($A62="","",IF(G$4="","",IF(AND($B62&lt;=G$4+$G$3-1,$C62&gt;=G$4),"█","")))</f>
        <v/>
      </c>
      <c r="H62" s="14">
        <f>IF($A62="","",IF(H$4="","",IF(AND($B62&lt;=H$4+$G$3-1,$C62&gt;=H$4),"█","")))</f>
        <v/>
      </c>
      <c r="I62" s="14">
        <f>IF($A62="","",IF(I$4="","",IF(AND($B62&lt;=I$4+$G$3-1,$C62&gt;=I$4),"█","")))</f>
        <v/>
      </c>
      <c r="J62" s="14">
        <f>IF($A62="","",IF(J$4="","",IF(AND($B62&lt;=J$4+$G$3-1,$C62&gt;=J$4),"█","")))</f>
        <v/>
      </c>
      <c r="K62" s="14">
        <f>IF($A62="","",IF(K$4="","",IF(AND($B62&lt;=K$4+$G$3-1,$C62&gt;=K$4),"█","")))</f>
        <v/>
      </c>
      <c r="L62" s="14">
        <f>IF($A62="","",IF(L$4="","",IF(AND($B62&lt;=L$4+$G$3-1,$C62&gt;=L$4),"█","")))</f>
        <v/>
      </c>
      <c r="M62" s="14">
        <f>IF($A62="","",IF(M$4="","",IF(AND($B62&lt;=M$4+$G$3-1,$C62&gt;=M$4),"█","")))</f>
        <v/>
      </c>
      <c r="N62" s="14">
        <f>IF($A62="","",IF(N$4="","",IF(AND($B62&lt;=N$4+$G$3-1,$C62&gt;=N$4),"█","")))</f>
        <v/>
      </c>
      <c r="O62" s="14">
        <f>IF($A62="","",IF(O$4="","",IF(AND($B62&lt;=O$4+$G$3-1,$C62&gt;=O$4),"█","")))</f>
        <v/>
      </c>
      <c r="P62" s="14">
        <f>IF($A62="","",IF(P$4="","",IF(AND($B62&lt;=P$4+$G$3-1,$C62&gt;=P$4),"█","")))</f>
        <v/>
      </c>
      <c r="Q62" s="14">
        <f>IF($A62="","",IF(Q$4="","",IF(AND($B62&lt;=Q$4+$G$3-1,$C62&gt;=Q$4),"█","")))</f>
        <v/>
      </c>
      <c r="R62" s="14">
        <f>IF($A62="","",IF(R$4="","",IF(AND($B62&lt;=R$4+$G$3-1,$C62&gt;=R$4),"█","")))</f>
        <v/>
      </c>
      <c r="S62" s="14">
        <f>IF($A62="","",IF(S$4="","",IF(AND($B62&lt;=S$4+$G$3-1,$C62&gt;=S$4),"█","")))</f>
        <v/>
      </c>
      <c r="T62" s="14">
        <f>IF($A62="","",IF(T$4="","",IF(AND($B62&lt;=T$4+$G$3-1,$C62&gt;=T$4),"█","")))</f>
        <v/>
      </c>
      <c r="U62" s="14">
        <f>IF($A62="","",IF(U$4="","",IF(AND($B62&lt;=U$4+$G$3-1,$C62&gt;=U$4),"█","")))</f>
        <v/>
      </c>
      <c r="V62" s="14">
        <f>IF($A62="","",IF(V$4="","",IF(AND($B62&lt;=V$4+$G$3-1,$C62&gt;=V$4),"█","")))</f>
        <v/>
      </c>
      <c r="W62" s="14">
        <f>IF($A62="","",IF(W$4="","",IF(AND($B62&lt;=W$4+$G$3-1,$C62&gt;=W$4),"█","")))</f>
        <v/>
      </c>
      <c r="X62" s="14">
        <f>IF($A62="","",IF(X$4="","",IF(AND($B62&lt;=X$4+$G$3-1,$C62&gt;=X$4),"█","")))</f>
        <v/>
      </c>
      <c r="Y62" s="14">
        <f>IF($A62="","",IF(Y$4="","",IF(AND($B62&lt;=Y$4+$G$3-1,$C62&gt;=Y$4),"█","")))</f>
        <v/>
      </c>
      <c r="Z62" s="14">
        <f>IF($A62="","",IF(Z$4="","",IF(AND($B62&lt;=Z$4+$G$3-1,$C62&gt;=Z$4),"█","")))</f>
        <v/>
      </c>
      <c r="AA62" s="14">
        <f>IF($A62="","",IF(AA$4="","",IF(AND($B62&lt;=AA$4+$G$3-1,$C62&gt;=AA$4),"█","")))</f>
        <v/>
      </c>
      <c r="AB62" s="14">
        <f>IF($A62="","",IF(AB$4="","",IF(AND($B62&lt;=AB$4+$G$3-1,$C62&gt;=AB$4),"█","")))</f>
        <v/>
      </c>
      <c r="AC62" s="14">
        <f>IF($A62="","",IF(AC$4="","",IF(AND($B62&lt;=AC$4+$G$3-1,$C62&gt;=AC$4),"█","")))</f>
        <v/>
      </c>
      <c r="AD62" s="14">
        <f>IF($A62="","",IF(AD$4="","",IF(AND($B62&lt;=AD$4+$G$3-1,$C62&gt;=AD$4),"█","")))</f>
        <v/>
      </c>
      <c r="AE62" s="14">
        <f>IF($A62="","",IF(AE$4="","",IF(AND($B62&lt;=AE$4+$G$3-1,$C62&gt;=AE$4),"█","")))</f>
        <v/>
      </c>
      <c r="AF62" s="14">
        <f>IF($A62="","",IF(AF$4="","",IF(AND($B62&lt;=AF$4+$G$3-1,$C62&gt;=AF$4),"█","")))</f>
        <v/>
      </c>
      <c r="AG62" s="14">
        <f>IF($A62="","",IF(AG$4="","",IF(AND($B62&lt;=AG$4+$G$3-1,$C62&gt;=AG$4),"█","")))</f>
        <v/>
      </c>
      <c r="AH62" s="14">
        <f>IF($A62="","",IF(AH$4="","",IF(AND($B62&lt;=AH$4+$G$3-1,$C62&gt;=AH$4),"█","")))</f>
        <v/>
      </c>
      <c r="AI62" s="14">
        <f>IF($A62="","",IF(AI$4="","",IF(AND($B62&lt;=AI$4+$G$3-1,$C62&gt;=AI$4),"█","")))</f>
        <v/>
      </c>
      <c r="AJ62" s="14">
        <f>IF($A62="","",IF(AJ$4="","",IF(AND($B62&lt;=AJ$4+$G$3-1,$C62&gt;=AJ$4),"█","")))</f>
        <v/>
      </c>
      <c r="AK62" s="14">
        <f>IF($A62="","",IF(AK$4="","",IF(AND($B62&lt;=AK$4+$G$3-1,$C62&gt;=AK$4),"█","")))</f>
        <v/>
      </c>
      <c r="AL62" s="14">
        <f>IF($A62="","",IF(AL$4="","",IF(AND($B62&lt;=AL$4+$G$3-1,$C62&gt;=AL$4),"█","")))</f>
        <v/>
      </c>
      <c r="AM62" s="14">
        <f>IF($A62="","",IF(AM$4="","",IF(AND($B62&lt;=AM$4+$G$3-1,$C62&gt;=AM$4),"█","")))</f>
        <v/>
      </c>
      <c r="AN62" s="14">
        <f>IF($A62="","",IF(AN$4="","",IF(AND($B62&lt;=AN$4+$G$3-1,$C62&gt;=AN$4),"█","")))</f>
        <v/>
      </c>
      <c r="AO62" s="14">
        <f>IF($A62="","",IF(AO$4="","",IF(AND($B62&lt;=AO$4+$G$3-1,$C62&gt;=AO$4),"█","")))</f>
        <v/>
      </c>
      <c r="AP62" s="14">
        <f>IF($A62="","",IF(AP$4="","",IF(AND($B62&lt;=AP$4+$G$3-1,$C62&gt;=AP$4),"█","")))</f>
        <v/>
      </c>
      <c r="AQ62" s="14">
        <f>IF($A62="","",IF(AQ$4="","",IF(AND($B62&lt;=AQ$4+$G$3-1,$C62&gt;=AQ$4),"█","")))</f>
        <v/>
      </c>
      <c r="AR62" s="14">
        <f>IF($A62="","",IF(AR$4="","",IF(AND($B62&lt;=AR$4+$G$3-1,$C62&gt;=AR$4),"█","")))</f>
        <v/>
      </c>
      <c r="AS62" s="14">
        <f>IF($A62="","",IF(AS$4="","",IF(AND($B62&lt;=AS$4+$G$3-1,$C62&gt;=AS$4),"█","")))</f>
        <v/>
      </c>
      <c r="AT62" s="14">
        <f>IF($A62="","",IF(AT$4="","",IF(AND($B62&lt;=AT$4+$G$3-1,$C62&gt;=AT$4),"█","")))</f>
        <v/>
      </c>
      <c r="AU62" s="14">
        <f>IF($A62="","",IF(AU$4="","",IF(AND($B62&lt;=AU$4+$G$3-1,$C62&gt;=AU$4),"█","")))</f>
        <v/>
      </c>
      <c r="AV62" s="14">
        <f>IF($A62="","",IF(AV$4="","",IF(AND($B62&lt;=AV$4+$G$3-1,$C62&gt;=AV$4),"█","")))</f>
        <v/>
      </c>
      <c r="AW62" s="14">
        <f>IF($A62="","",IF(AW$4="","",IF(AND($B62&lt;=AW$4+$G$3-1,$C62&gt;=AW$4),"█","")))</f>
        <v/>
      </c>
      <c r="AX62" s="14">
        <f>IF($A62="","",IF(AX$4="","",IF(AND($B62&lt;=AX$4+$G$3-1,$C62&gt;=AX$4),"█","")))</f>
        <v/>
      </c>
      <c r="AY62" s="14">
        <f>IF($A62="","",IF(AY$4="","",IF(AND($B62&lt;=AY$4+$G$3-1,$C62&gt;=AY$4),"█","")))</f>
        <v/>
      </c>
      <c r="AZ62" s="14">
        <f>IF($A62="","",IF(AZ$4="","",IF(AND($B62&lt;=AZ$4+$G$3-1,$C62&gt;=AZ$4),"█","")))</f>
        <v/>
      </c>
      <c r="BA62" s="14">
        <f>IF($A62="","",IF(BA$4="","",IF(AND($B62&lt;=BA$4+$G$3-1,$C62&gt;=BA$4),"█","")))</f>
        <v/>
      </c>
      <c r="BB62" s="14">
        <f>IF($A62="","",IF(BB$4="","",IF(AND($B62&lt;=BB$4+$G$3-1,$C62&gt;=BB$4),"█","")))</f>
        <v/>
      </c>
      <c r="BC62" s="14">
        <f>IF($A62="","",IF(BC$4="","",IF(AND($B62&lt;=BC$4+$G$3-1,$C62&gt;=BC$4),"█","")))</f>
        <v/>
      </c>
      <c r="BD62" s="14">
        <f>IF($A62="","",IF(BD$4="","",IF(AND($B62&lt;=BD$4+$G$3-1,$C62&gt;=BD$4),"█","")))</f>
        <v/>
      </c>
      <c r="BE62" s="14">
        <f>IF($A62="","",IF(BE$4="","",IF(AND($B62&lt;=BE$4+$G$3-1,$C62&gt;=BE$4),"█","")))</f>
        <v/>
      </c>
    </row>
    <row r="63">
      <c r="A63" s="14">
        <f>IF(Tasks!$A63="","",Tasks!$A63)</f>
        <v/>
      </c>
      <c r="B63" s="9">
        <f>IF(Tasks!$A63="","",Tasks!$C63)</f>
        <v/>
      </c>
      <c r="C63" s="9">
        <f>IF(Tasks!$A63="","",Tasks!$E63)</f>
        <v/>
      </c>
      <c r="D63" s="13">
        <f>IF(Tasks!$A63="","",Tasks!$F63)</f>
        <v/>
      </c>
      <c r="E63" s="14">
        <f>IF($A63="","",IF(E$4="","",IF(AND($B63&lt;=E$4+$G$3-1,$C63&gt;=E$4),"█","")))</f>
        <v/>
      </c>
      <c r="F63" s="14">
        <f>IF($A63="","",IF(F$4="","",IF(AND($B63&lt;=F$4+$G$3-1,$C63&gt;=F$4),"█","")))</f>
        <v/>
      </c>
      <c r="G63" s="14">
        <f>IF($A63="","",IF(G$4="","",IF(AND($B63&lt;=G$4+$G$3-1,$C63&gt;=G$4),"█","")))</f>
        <v/>
      </c>
      <c r="H63" s="14">
        <f>IF($A63="","",IF(H$4="","",IF(AND($B63&lt;=H$4+$G$3-1,$C63&gt;=H$4),"█","")))</f>
        <v/>
      </c>
      <c r="I63" s="14">
        <f>IF($A63="","",IF(I$4="","",IF(AND($B63&lt;=I$4+$G$3-1,$C63&gt;=I$4),"█","")))</f>
        <v/>
      </c>
      <c r="J63" s="14">
        <f>IF($A63="","",IF(J$4="","",IF(AND($B63&lt;=J$4+$G$3-1,$C63&gt;=J$4),"█","")))</f>
        <v/>
      </c>
      <c r="K63" s="14">
        <f>IF($A63="","",IF(K$4="","",IF(AND($B63&lt;=K$4+$G$3-1,$C63&gt;=K$4),"█","")))</f>
        <v/>
      </c>
      <c r="L63" s="14">
        <f>IF($A63="","",IF(L$4="","",IF(AND($B63&lt;=L$4+$G$3-1,$C63&gt;=L$4),"█","")))</f>
        <v/>
      </c>
      <c r="M63" s="14">
        <f>IF($A63="","",IF(M$4="","",IF(AND($B63&lt;=M$4+$G$3-1,$C63&gt;=M$4),"█","")))</f>
        <v/>
      </c>
      <c r="N63" s="14">
        <f>IF($A63="","",IF(N$4="","",IF(AND($B63&lt;=N$4+$G$3-1,$C63&gt;=N$4),"█","")))</f>
        <v/>
      </c>
      <c r="O63" s="14">
        <f>IF($A63="","",IF(O$4="","",IF(AND($B63&lt;=O$4+$G$3-1,$C63&gt;=O$4),"█","")))</f>
        <v/>
      </c>
      <c r="P63" s="14">
        <f>IF($A63="","",IF(P$4="","",IF(AND($B63&lt;=P$4+$G$3-1,$C63&gt;=P$4),"█","")))</f>
        <v/>
      </c>
      <c r="Q63" s="14">
        <f>IF($A63="","",IF(Q$4="","",IF(AND($B63&lt;=Q$4+$G$3-1,$C63&gt;=Q$4),"█","")))</f>
        <v/>
      </c>
      <c r="R63" s="14">
        <f>IF($A63="","",IF(R$4="","",IF(AND($B63&lt;=R$4+$G$3-1,$C63&gt;=R$4),"█","")))</f>
        <v/>
      </c>
      <c r="S63" s="14">
        <f>IF($A63="","",IF(S$4="","",IF(AND($B63&lt;=S$4+$G$3-1,$C63&gt;=S$4),"█","")))</f>
        <v/>
      </c>
      <c r="T63" s="14">
        <f>IF($A63="","",IF(T$4="","",IF(AND($B63&lt;=T$4+$G$3-1,$C63&gt;=T$4),"█","")))</f>
        <v/>
      </c>
      <c r="U63" s="14">
        <f>IF($A63="","",IF(U$4="","",IF(AND($B63&lt;=U$4+$G$3-1,$C63&gt;=U$4),"█","")))</f>
        <v/>
      </c>
      <c r="V63" s="14">
        <f>IF($A63="","",IF(V$4="","",IF(AND($B63&lt;=V$4+$G$3-1,$C63&gt;=V$4),"█","")))</f>
        <v/>
      </c>
      <c r="W63" s="14">
        <f>IF($A63="","",IF(W$4="","",IF(AND($B63&lt;=W$4+$G$3-1,$C63&gt;=W$4),"█","")))</f>
        <v/>
      </c>
      <c r="X63" s="14">
        <f>IF($A63="","",IF(X$4="","",IF(AND($B63&lt;=X$4+$G$3-1,$C63&gt;=X$4),"█","")))</f>
        <v/>
      </c>
      <c r="Y63" s="14">
        <f>IF($A63="","",IF(Y$4="","",IF(AND($B63&lt;=Y$4+$G$3-1,$C63&gt;=Y$4),"█","")))</f>
        <v/>
      </c>
      <c r="Z63" s="14">
        <f>IF($A63="","",IF(Z$4="","",IF(AND($B63&lt;=Z$4+$G$3-1,$C63&gt;=Z$4),"█","")))</f>
        <v/>
      </c>
      <c r="AA63" s="14">
        <f>IF($A63="","",IF(AA$4="","",IF(AND($B63&lt;=AA$4+$G$3-1,$C63&gt;=AA$4),"█","")))</f>
        <v/>
      </c>
      <c r="AB63" s="14">
        <f>IF($A63="","",IF(AB$4="","",IF(AND($B63&lt;=AB$4+$G$3-1,$C63&gt;=AB$4),"█","")))</f>
        <v/>
      </c>
      <c r="AC63" s="14">
        <f>IF($A63="","",IF(AC$4="","",IF(AND($B63&lt;=AC$4+$G$3-1,$C63&gt;=AC$4),"█","")))</f>
        <v/>
      </c>
      <c r="AD63" s="14">
        <f>IF($A63="","",IF(AD$4="","",IF(AND($B63&lt;=AD$4+$G$3-1,$C63&gt;=AD$4),"█","")))</f>
        <v/>
      </c>
      <c r="AE63" s="14">
        <f>IF($A63="","",IF(AE$4="","",IF(AND($B63&lt;=AE$4+$G$3-1,$C63&gt;=AE$4),"█","")))</f>
        <v/>
      </c>
      <c r="AF63" s="14">
        <f>IF($A63="","",IF(AF$4="","",IF(AND($B63&lt;=AF$4+$G$3-1,$C63&gt;=AF$4),"█","")))</f>
        <v/>
      </c>
      <c r="AG63" s="14">
        <f>IF($A63="","",IF(AG$4="","",IF(AND($B63&lt;=AG$4+$G$3-1,$C63&gt;=AG$4),"█","")))</f>
        <v/>
      </c>
      <c r="AH63" s="14">
        <f>IF($A63="","",IF(AH$4="","",IF(AND($B63&lt;=AH$4+$G$3-1,$C63&gt;=AH$4),"█","")))</f>
        <v/>
      </c>
      <c r="AI63" s="14">
        <f>IF($A63="","",IF(AI$4="","",IF(AND($B63&lt;=AI$4+$G$3-1,$C63&gt;=AI$4),"█","")))</f>
        <v/>
      </c>
      <c r="AJ63" s="14">
        <f>IF($A63="","",IF(AJ$4="","",IF(AND($B63&lt;=AJ$4+$G$3-1,$C63&gt;=AJ$4),"█","")))</f>
        <v/>
      </c>
      <c r="AK63" s="14">
        <f>IF($A63="","",IF(AK$4="","",IF(AND($B63&lt;=AK$4+$G$3-1,$C63&gt;=AK$4),"█","")))</f>
        <v/>
      </c>
      <c r="AL63" s="14">
        <f>IF($A63="","",IF(AL$4="","",IF(AND($B63&lt;=AL$4+$G$3-1,$C63&gt;=AL$4),"█","")))</f>
        <v/>
      </c>
      <c r="AM63" s="14">
        <f>IF($A63="","",IF(AM$4="","",IF(AND($B63&lt;=AM$4+$G$3-1,$C63&gt;=AM$4),"█","")))</f>
        <v/>
      </c>
      <c r="AN63" s="14">
        <f>IF($A63="","",IF(AN$4="","",IF(AND($B63&lt;=AN$4+$G$3-1,$C63&gt;=AN$4),"█","")))</f>
        <v/>
      </c>
      <c r="AO63" s="14">
        <f>IF($A63="","",IF(AO$4="","",IF(AND($B63&lt;=AO$4+$G$3-1,$C63&gt;=AO$4),"█","")))</f>
        <v/>
      </c>
      <c r="AP63" s="14">
        <f>IF($A63="","",IF(AP$4="","",IF(AND($B63&lt;=AP$4+$G$3-1,$C63&gt;=AP$4),"█","")))</f>
        <v/>
      </c>
      <c r="AQ63" s="14">
        <f>IF($A63="","",IF(AQ$4="","",IF(AND($B63&lt;=AQ$4+$G$3-1,$C63&gt;=AQ$4),"█","")))</f>
        <v/>
      </c>
      <c r="AR63" s="14">
        <f>IF($A63="","",IF(AR$4="","",IF(AND($B63&lt;=AR$4+$G$3-1,$C63&gt;=AR$4),"█","")))</f>
        <v/>
      </c>
      <c r="AS63" s="14">
        <f>IF($A63="","",IF(AS$4="","",IF(AND($B63&lt;=AS$4+$G$3-1,$C63&gt;=AS$4),"█","")))</f>
        <v/>
      </c>
      <c r="AT63" s="14">
        <f>IF($A63="","",IF(AT$4="","",IF(AND($B63&lt;=AT$4+$G$3-1,$C63&gt;=AT$4),"█","")))</f>
        <v/>
      </c>
      <c r="AU63" s="14">
        <f>IF($A63="","",IF(AU$4="","",IF(AND($B63&lt;=AU$4+$G$3-1,$C63&gt;=AU$4),"█","")))</f>
        <v/>
      </c>
      <c r="AV63" s="14">
        <f>IF($A63="","",IF(AV$4="","",IF(AND($B63&lt;=AV$4+$G$3-1,$C63&gt;=AV$4),"█","")))</f>
        <v/>
      </c>
      <c r="AW63" s="14">
        <f>IF($A63="","",IF(AW$4="","",IF(AND($B63&lt;=AW$4+$G$3-1,$C63&gt;=AW$4),"█","")))</f>
        <v/>
      </c>
      <c r="AX63" s="14">
        <f>IF($A63="","",IF(AX$4="","",IF(AND($B63&lt;=AX$4+$G$3-1,$C63&gt;=AX$4),"█","")))</f>
        <v/>
      </c>
      <c r="AY63" s="14">
        <f>IF($A63="","",IF(AY$4="","",IF(AND($B63&lt;=AY$4+$G$3-1,$C63&gt;=AY$4),"█","")))</f>
        <v/>
      </c>
      <c r="AZ63" s="14">
        <f>IF($A63="","",IF(AZ$4="","",IF(AND($B63&lt;=AZ$4+$G$3-1,$C63&gt;=AZ$4),"█","")))</f>
        <v/>
      </c>
      <c r="BA63" s="14">
        <f>IF($A63="","",IF(BA$4="","",IF(AND($B63&lt;=BA$4+$G$3-1,$C63&gt;=BA$4),"█","")))</f>
        <v/>
      </c>
      <c r="BB63" s="14">
        <f>IF($A63="","",IF(BB$4="","",IF(AND($B63&lt;=BB$4+$G$3-1,$C63&gt;=BB$4),"█","")))</f>
        <v/>
      </c>
      <c r="BC63" s="14">
        <f>IF($A63="","",IF(BC$4="","",IF(AND($B63&lt;=BC$4+$G$3-1,$C63&gt;=BC$4),"█","")))</f>
        <v/>
      </c>
      <c r="BD63" s="14">
        <f>IF($A63="","",IF(BD$4="","",IF(AND($B63&lt;=BD$4+$G$3-1,$C63&gt;=BD$4),"█","")))</f>
        <v/>
      </c>
      <c r="BE63" s="14">
        <f>IF($A63="","",IF(BE$4="","",IF(AND($B63&lt;=BE$4+$G$3-1,$C63&gt;=BE$4),"█","")))</f>
        <v/>
      </c>
    </row>
    <row r="64">
      <c r="A64" s="14">
        <f>IF(Tasks!$A64="","",Tasks!$A64)</f>
        <v/>
      </c>
      <c r="B64" s="9">
        <f>IF(Tasks!$A64="","",Tasks!$C64)</f>
        <v/>
      </c>
      <c r="C64" s="9">
        <f>IF(Tasks!$A64="","",Tasks!$E64)</f>
        <v/>
      </c>
      <c r="D64" s="13">
        <f>IF(Tasks!$A64="","",Tasks!$F64)</f>
        <v/>
      </c>
      <c r="E64" s="14">
        <f>IF($A64="","",IF(E$4="","",IF(AND($B64&lt;=E$4+$G$3-1,$C64&gt;=E$4),"█","")))</f>
        <v/>
      </c>
      <c r="F64" s="14">
        <f>IF($A64="","",IF(F$4="","",IF(AND($B64&lt;=F$4+$G$3-1,$C64&gt;=F$4),"█","")))</f>
        <v/>
      </c>
      <c r="G64" s="14">
        <f>IF($A64="","",IF(G$4="","",IF(AND($B64&lt;=G$4+$G$3-1,$C64&gt;=G$4),"█","")))</f>
        <v/>
      </c>
      <c r="H64" s="14">
        <f>IF($A64="","",IF(H$4="","",IF(AND($B64&lt;=H$4+$G$3-1,$C64&gt;=H$4),"█","")))</f>
        <v/>
      </c>
      <c r="I64" s="14">
        <f>IF($A64="","",IF(I$4="","",IF(AND($B64&lt;=I$4+$G$3-1,$C64&gt;=I$4),"█","")))</f>
        <v/>
      </c>
      <c r="J64" s="14">
        <f>IF($A64="","",IF(J$4="","",IF(AND($B64&lt;=J$4+$G$3-1,$C64&gt;=J$4),"█","")))</f>
        <v/>
      </c>
      <c r="K64" s="14">
        <f>IF($A64="","",IF(K$4="","",IF(AND($B64&lt;=K$4+$G$3-1,$C64&gt;=K$4),"█","")))</f>
        <v/>
      </c>
      <c r="L64" s="14">
        <f>IF($A64="","",IF(L$4="","",IF(AND($B64&lt;=L$4+$G$3-1,$C64&gt;=L$4),"█","")))</f>
        <v/>
      </c>
      <c r="M64" s="14">
        <f>IF($A64="","",IF(M$4="","",IF(AND($B64&lt;=M$4+$G$3-1,$C64&gt;=M$4),"█","")))</f>
        <v/>
      </c>
      <c r="N64" s="14">
        <f>IF($A64="","",IF(N$4="","",IF(AND($B64&lt;=N$4+$G$3-1,$C64&gt;=N$4),"█","")))</f>
        <v/>
      </c>
      <c r="O64" s="14">
        <f>IF($A64="","",IF(O$4="","",IF(AND($B64&lt;=O$4+$G$3-1,$C64&gt;=O$4),"█","")))</f>
        <v/>
      </c>
      <c r="P64" s="14">
        <f>IF($A64="","",IF(P$4="","",IF(AND($B64&lt;=P$4+$G$3-1,$C64&gt;=P$4),"█","")))</f>
        <v/>
      </c>
      <c r="Q64" s="14">
        <f>IF($A64="","",IF(Q$4="","",IF(AND($B64&lt;=Q$4+$G$3-1,$C64&gt;=Q$4),"█","")))</f>
        <v/>
      </c>
      <c r="R64" s="14">
        <f>IF($A64="","",IF(R$4="","",IF(AND($B64&lt;=R$4+$G$3-1,$C64&gt;=R$4),"█","")))</f>
        <v/>
      </c>
      <c r="S64" s="14">
        <f>IF($A64="","",IF(S$4="","",IF(AND($B64&lt;=S$4+$G$3-1,$C64&gt;=S$4),"█","")))</f>
        <v/>
      </c>
      <c r="T64" s="14">
        <f>IF($A64="","",IF(T$4="","",IF(AND($B64&lt;=T$4+$G$3-1,$C64&gt;=T$4),"█","")))</f>
        <v/>
      </c>
      <c r="U64" s="14">
        <f>IF($A64="","",IF(U$4="","",IF(AND($B64&lt;=U$4+$G$3-1,$C64&gt;=U$4),"█","")))</f>
        <v/>
      </c>
      <c r="V64" s="14">
        <f>IF($A64="","",IF(V$4="","",IF(AND($B64&lt;=V$4+$G$3-1,$C64&gt;=V$4),"█","")))</f>
        <v/>
      </c>
      <c r="W64" s="14">
        <f>IF($A64="","",IF(W$4="","",IF(AND($B64&lt;=W$4+$G$3-1,$C64&gt;=W$4),"█","")))</f>
        <v/>
      </c>
      <c r="X64" s="14">
        <f>IF($A64="","",IF(X$4="","",IF(AND($B64&lt;=X$4+$G$3-1,$C64&gt;=X$4),"█","")))</f>
        <v/>
      </c>
      <c r="Y64" s="14">
        <f>IF($A64="","",IF(Y$4="","",IF(AND($B64&lt;=Y$4+$G$3-1,$C64&gt;=Y$4),"█","")))</f>
        <v/>
      </c>
      <c r="Z64" s="14">
        <f>IF($A64="","",IF(Z$4="","",IF(AND($B64&lt;=Z$4+$G$3-1,$C64&gt;=Z$4),"█","")))</f>
        <v/>
      </c>
      <c r="AA64" s="14">
        <f>IF($A64="","",IF(AA$4="","",IF(AND($B64&lt;=AA$4+$G$3-1,$C64&gt;=AA$4),"█","")))</f>
        <v/>
      </c>
      <c r="AB64" s="14">
        <f>IF($A64="","",IF(AB$4="","",IF(AND($B64&lt;=AB$4+$G$3-1,$C64&gt;=AB$4),"█","")))</f>
        <v/>
      </c>
      <c r="AC64" s="14">
        <f>IF($A64="","",IF(AC$4="","",IF(AND($B64&lt;=AC$4+$G$3-1,$C64&gt;=AC$4),"█","")))</f>
        <v/>
      </c>
      <c r="AD64" s="14">
        <f>IF($A64="","",IF(AD$4="","",IF(AND($B64&lt;=AD$4+$G$3-1,$C64&gt;=AD$4),"█","")))</f>
        <v/>
      </c>
      <c r="AE64" s="14">
        <f>IF($A64="","",IF(AE$4="","",IF(AND($B64&lt;=AE$4+$G$3-1,$C64&gt;=AE$4),"█","")))</f>
        <v/>
      </c>
      <c r="AF64" s="14">
        <f>IF($A64="","",IF(AF$4="","",IF(AND($B64&lt;=AF$4+$G$3-1,$C64&gt;=AF$4),"█","")))</f>
        <v/>
      </c>
      <c r="AG64" s="14">
        <f>IF($A64="","",IF(AG$4="","",IF(AND($B64&lt;=AG$4+$G$3-1,$C64&gt;=AG$4),"█","")))</f>
        <v/>
      </c>
      <c r="AH64" s="14">
        <f>IF($A64="","",IF(AH$4="","",IF(AND($B64&lt;=AH$4+$G$3-1,$C64&gt;=AH$4),"█","")))</f>
        <v/>
      </c>
      <c r="AI64" s="14">
        <f>IF($A64="","",IF(AI$4="","",IF(AND($B64&lt;=AI$4+$G$3-1,$C64&gt;=AI$4),"█","")))</f>
        <v/>
      </c>
      <c r="AJ64" s="14">
        <f>IF($A64="","",IF(AJ$4="","",IF(AND($B64&lt;=AJ$4+$G$3-1,$C64&gt;=AJ$4),"█","")))</f>
        <v/>
      </c>
      <c r="AK64" s="14">
        <f>IF($A64="","",IF(AK$4="","",IF(AND($B64&lt;=AK$4+$G$3-1,$C64&gt;=AK$4),"█","")))</f>
        <v/>
      </c>
      <c r="AL64" s="14">
        <f>IF($A64="","",IF(AL$4="","",IF(AND($B64&lt;=AL$4+$G$3-1,$C64&gt;=AL$4),"█","")))</f>
        <v/>
      </c>
      <c r="AM64" s="14">
        <f>IF($A64="","",IF(AM$4="","",IF(AND($B64&lt;=AM$4+$G$3-1,$C64&gt;=AM$4),"█","")))</f>
        <v/>
      </c>
      <c r="AN64" s="14">
        <f>IF($A64="","",IF(AN$4="","",IF(AND($B64&lt;=AN$4+$G$3-1,$C64&gt;=AN$4),"█","")))</f>
        <v/>
      </c>
      <c r="AO64" s="14">
        <f>IF($A64="","",IF(AO$4="","",IF(AND($B64&lt;=AO$4+$G$3-1,$C64&gt;=AO$4),"█","")))</f>
        <v/>
      </c>
      <c r="AP64" s="14">
        <f>IF($A64="","",IF(AP$4="","",IF(AND($B64&lt;=AP$4+$G$3-1,$C64&gt;=AP$4),"█","")))</f>
        <v/>
      </c>
      <c r="AQ64" s="14">
        <f>IF($A64="","",IF(AQ$4="","",IF(AND($B64&lt;=AQ$4+$G$3-1,$C64&gt;=AQ$4),"█","")))</f>
        <v/>
      </c>
      <c r="AR64" s="14">
        <f>IF($A64="","",IF(AR$4="","",IF(AND($B64&lt;=AR$4+$G$3-1,$C64&gt;=AR$4),"█","")))</f>
        <v/>
      </c>
      <c r="AS64" s="14">
        <f>IF($A64="","",IF(AS$4="","",IF(AND($B64&lt;=AS$4+$G$3-1,$C64&gt;=AS$4),"█","")))</f>
        <v/>
      </c>
      <c r="AT64" s="14">
        <f>IF($A64="","",IF(AT$4="","",IF(AND($B64&lt;=AT$4+$G$3-1,$C64&gt;=AT$4),"█","")))</f>
        <v/>
      </c>
      <c r="AU64" s="14">
        <f>IF($A64="","",IF(AU$4="","",IF(AND($B64&lt;=AU$4+$G$3-1,$C64&gt;=AU$4),"█","")))</f>
        <v/>
      </c>
      <c r="AV64" s="14">
        <f>IF($A64="","",IF(AV$4="","",IF(AND($B64&lt;=AV$4+$G$3-1,$C64&gt;=AV$4),"█","")))</f>
        <v/>
      </c>
      <c r="AW64" s="14">
        <f>IF($A64="","",IF(AW$4="","",IF(AND($B64&lt;=AW$4+$G$3-1,$C64&gt;=AW$4),"█","")))</f>
        <v/>
      </c>
      <c r="AX64" s="14">
        <f>IF($A64="","",IF(AX$4="","",IF(AND($B64&lt;=AX$4+$G$3-1,$C64&gt;=AX$4),"█","")))</f>
        <v/>
      </c>
      <c r="AY64" s="14">
        <f>IF($A64="","",IF(AY$4="","",IF(AND($B64&lt;=AY$4+$G$3-1,$C64&gt;=AY$4),"█","")))</f>
        <v/>
      </c>
      <c r="AZ64" s="14">
        <f>IF($A64="","",IF(AZ$4="","",IF(AND($B64&lt;=AZ$4+$G$3-1,$C64&gt;=AZ$4),"█","")))</f>
        <v/>
      </c>
      <c r="BA64" s="14">
        <f>IF($A64="","",IF(BA$4="","",IF(AND($B64&lt;=BA$4+$G$3-1,$C64&gt;=BA$4),"█","")))</f>
        <v/>
      </c>
      <c r="BB64" s="14">
        <f>IF($A64="","",IF(BB$4="","",IF(AND($B64&lt;=BB$4+$G$3-1,$C64&gt;=BB$4),"█","")))</f>
        <v/>
      </c>
      <c r="BC64" s="14">
        <f>IF($A64="","",IF(BC$4="","",IF(AND($B64&lt;=BC$4+$G$3-1,$C64&gt;=BC$4),"█","")))</f>
        <v/>
      </c>
      <c r="BD64" s="14">
        <f>IF($A64="","",IF(BD$4="","",IF(AND($B64&lt;=BD$4+$G$3-1,$C64&gt;=BD$4),"█","")))</f>
        <v/>
      </c>
      <c r="BE64" s="14">
        <f>IF($A64="","",IF(BE$4="","",IF(AND($B64&lt;=BE$4+$G$3-1,$C64&gt;=BE$4),"█","")))</f>
        <v/>
      </c>
    </row>
    <row r="65">
      <c r="A65" s="14">
        <f>IF(Tasks!$A65="","",Tasks!$A65)</f>
        <v/>
      </c>
      <c r="B65" s="9">
        <f>IF(Tasks!$A65="","",Tasks!$C65)</f>
        <v/>
      </c>
      <c r="C65" s="9">
        <f>IF(Tasks!$A65="","",Tasks!$E65)</f>
        <v/>
      </c>
      <c r="D65" s="13">
        <f>IF(Tasks!$A65="","",Tasks!$F65)</f>
        <v/>
      </c>
      <c r="E65" s="14">
        <f>IF($A65="","",IF(E$4="","",IF(AND($B65&lt;=E$4+$G$3-1,$C65&gt;=E$4),"█","")))</f>
        <v/>
      </c>
      <c r="F65" s="14">
        <f>IF($A65="","",IF(F$4="","",IF(AND($B65&lt;=F$4+$G$3-1,$C65&gt;=F$4),"█","")))</f>
        <v/>
      </c>
      <c r="G65" s="14">
        <f>IF($A65="","",IF(G$4="","",IF(AND($B65&lt;=G$4+$G$3-1,$C65&gt;=G$4),"█","")))</f>
        <v/>
      </c>
      <c r="H65" s="14">
        <f>IF($A65="","",IF(H$4="","",IF(AND($B65&lt;=H$4+$G$3-1,$C65&gt;=H$4),"█","")))</f>
        <v/>
      </c>
      <c r="I65" s="14">
        <f>IF($A65="","",IF(I$4="","",IF(AND($B65&lt;=I$4+$G$3-1,$C65&gt;=I$4),"█","")))</f>
        <v/>
      </c>
      <c r="J65" s="14">
        <f>IF($A65="","",IF(J$4="","",IF(AND($B65&lt;=J$4+$G$3-1,$C65&gt;=J$4),"█","")))</f>
        <v/>
      </c>
      <c r="K65" s="14">
        <f>IF($A65="","",IF(K$4="","",IF(AND($B65&lt;=K$4+$G$3-1,$C65&gt;=K$4),"█","")))</f>
        <v/>
      </c>
      <c r="L65" s="14">
        <f>IF($A65="","",IF(L$4="","",IF(AND($B65&lt;=L$4+$G$3-1,$C65&gt;=L$4),"█","")))</f>
        <v/>
      </c>
      <c r="M65" s="14">
        <f>IF($A65="","",IF(M$4="","",IF(AND($B65&lt;=M$4+$G$3-1,$C65&gt;=M$4),"█","")))</f>
        <v/>
      </c>
      <c r="N65" s="14">
        <f>IF($A65="","",IF(N$4="","",IF(AND($B65&lt;=N$4+$G$3-1,$C65&gt;=N$4),"█","")))</f>
        <v/>
      </c>
      <c r="O65" s="14">
        <f>IF($A65="","",IF(O$4="","",IF(AND($B65&lt;=O$4+$G$3-1,$C65&gt;=O$4),"█","")))</f>
        <v/>
      </c>
      <c r="P65" s="14">
        <f>IF($A65="","",IF(P$4="","",IF(AND($B65&lt;=P$4+$G$3-1,$C65&gt;=P$4),"█","")))</f>
        <v/>
      </c>
      <c r="Q65" s="14">
        <f>IF($A65="","",IF(Q$4="","",IF(AND($B65&lt;=Q$4+$G$3-1,$C65&gt;=Q$4),"█","")))</f>
        <v/>
      </c>
      <c r="R65" s="14">
        <f>IF($A65="","",IF(R$4="","",IF(AND($B65&lt;=R$4+$G$3-1,$C65&gt;=R$4),"█","")))</f>
        <v/>
      </c>
      <c r="S65" s="14">
        <f>IF($A65="","",IF(S$4="","",IF(AND($B65&lt;=S$4+$G$3-1,$C65&gt;=S$4),"█","")))</f>
        <v/>
      </c>
      <c r="T65" s="14">
        <f>IF($A65="","",IF(T$4="","",IF(AND($B65&lt;=T$4+$G$3-1,$C65&gt;=T$4),"█","")))</f>
        <v/>
      </c>
      <c r="U65" s="14">
        <f>IF($A65="","",IF(U$4="","",IF(AND($B65&lt;=U$4+$G$3-1,$C65&gt;=U$4),"█","")))</f>
        <v/>
      </c>
      <c r="V65" s="14">
        <f>IF($A65="","",IF(V$4="","",IF(AND($B65&lt;=V$4+$G$3-1,$C65&gt;=V$4),"█","")))</f>
        <v/>
      </c>
      <c r="W65" s="14">
        <f>IF($A65="","",IF(W$4="","",IF(AND($B65&lt;=W$4+$G$3-1,$C65&gt;=W$4),"█","")))</f>
        <v/>
      </c>
      <c r="X65" s="14">
        <f>IF($A65="","",IF(X$4="","",IF(AND($B65&lt;=X$4+$G$3-1,$C65&gt;=X$4),"█","")))</f>
        <v/>
      </c>
      <c r="Y65" s="14">
        <f>IF($A65="","",IF(Y$4="","",IF(AND($B65&lt;=Y$4+$G$3-1,$C65&gt;=Y$4),"█","")))</f>
        <v/>
      </c>
      <c r="Z65" s="14">
        <f>IF($A65="","",IF(Z$4="","",IF(AND($B65&lt;=Z$4+$G$3-1,$C65&gt;=Z$4),"█","")))</f>
        <v/>
      </c>
      <c r="AA65" s="14">
        <f>IF($A65="","",IF(AA$4="","",IF(AND($B65&lt;=AA$4+$G$3-1,$C65&gt;=AA$4),"█","")))</f>
        <v/>
      </c>
      <c r="AB65" s="14">
        <f>IF($A65="","",IF(AB$4="","",IF(AND($B65&lt;=AB$4+$G$3-1,$C65&gt;=AB$4),"█","")))</f>
        <v/>
      </c>
      <c r="AC65" s="14">
        <f>IF($A65="","",IF(AC$4="","",IF(AND($B65&lt;=AC$4+$G$3-1,$C65&gt;=AC$4),"█","")))</f>
        <v/>
      </c>
      <c r="AD65" s="14">
        <f>IF($A65="","",IF(AD$4="","",IF(AND($B65&lt;=AD$4+$G$3-1,$C65&gt;=AD$4),"█","")))</f>
        <v/>
      </c>
      <c r="AE65" s="14">
        <f>IF($A65="","",IF(AE$4="","",IF(AND($B65&lt;=AE$4+$G$3-1,$C65&gt;=AE$4),"█","")))</f>
        <v/>
      </c>
      <c r="AF65" s="14">
        <f>IF($A65="","",IF(AF$4="","",IF(AND($B65&lt;=AF$4+$G$3-1,$C65&gt;=AF$4),"█","")))</f>
        <v/>
      </c>
      <c r="AG65" s="14">
        <f>IF($A65="","",IF(AG$4="","",IF(AND($B65&lt;=AG$4+$G$3-1,$C65&gt;=AG$4),"█","")))</f>
        <v/>
      </c>
      <c r="AH65" s="14">
        <f>IF($A65="","",IF(AH$4="","",IF(AND($B65&lt;=AH$4+$G$3-1,$C65&gt;=AH$4),"█","")))</f>
        <v/>
      </c>
      <c r="AI65" s="14">
        <f>IF($A65="","",IF(AI$4="","",IF(AND($B65&lt;=AI$4+$G$3-1,$C65&gt;=AI$4),"█","")))</f>
        <v/>
      </c>
      <c r="AJ65" s="14">
        <f>IF($A65="","",IF(AJ$4="","",IF(AND($B65&lt;=AJ$4+$G$3-1,$C65&gt;=AJ$4),"█","")))</f>
        <v/>
      </c>
      <c r="AK65" s="14">
        <f>IF($A65="","",IF(AK$4="","",IF(AND($B65&lt;=AK$4+$G$3-1,$C65&gt;=AK$4),"█","")))</f>
        <v/>
      </c>
      <c r="AL65" s="14">
        <f>IF($A65="","",IF(AL$4="","",IF(AND($B65&lt;=AL$4+$G$3-1,$C65&gt;=AL$4),"█","")))</f>
        <v/>
      </c>
      <c r="AM65" s="14">
        <f>IF($A65="","",IF(AM$4="","",IF(AND($B65&lt;=AM$4+$G$3-1,$C65&gt;=AM$4),"█","")))</f>
        <v/>
      </c>
      <c r="AN65" s="14">
        <f>IF($A65="","",IF(AN$4="","",IF(AND($B65&lt;=AN$4+$G$3-1,$C65&gt;=AN$4),"█","")))</f>
        <v/>
      </c>
      <c r="AO65" s="14">
        <f>IF($A65="","",IF(AO$4="","",IF(AND($B65&lt;=AO$4+$G$3-1,$C65&gt;=AO$4),"█","")))</f>
        <v/>
      </c>
      <c r="AP65" s="14">
        <f>IF($A65="","",IF(AP$4="","",IF(AND($B65&lt;=AP$4+$G$3-1,$C65&gt;=AP$4),"█","")))</f>
        <v/>
      </c>
      <c r="AQ65" s="14">
        <f>IF($A65="","",IF(AQ$4="","",IF(AND($B65&lt;=AQ$4+$G$3-1,$C65&gt;=AQ$4),"█","")))</f>
        <v/>
      </c>
      <c r="AR65" s="14">
        <f>IF($A65="","",IF(AR$4="","",IF(AND($B65&lt;=AR$4+$G$3-1,$C65&gt;=AR$4),"█","")))</f>
        <v/>
      </c>
      <c r="AS65" s="14">
        <f>IF($A65="","",IF(AS$4="","",IF(AND($B65&lt;=AS$4+$G$3-1,$C65&gt;=AS$4),"█","")))</f>
        <v/>
      </c>
      <c r="AT65" s="14">
        <f>IF($A65="","",IF(AT$4="","",IF(AND($B65&lt;=AT$4+$G$3-1,$C65&gt;=AT$4),"█","")))</f>
        <v/>
      </c>
      <c r="AU65" s="14">
        <f>IF($A65="","",IF(AU$4="","",IF(AND($B65&lt;=AU$4+$G$3-1,$C65&gt;=AU$4),"█","")))</f>
        <v/>
      </c>
      <c r="AV65" s="14">
        <f>IF($A65="","",IF(AV$4="","",IF(AND($B65&lt;=AV$4+$G$3-1,$C65&gt;=AV$4),"█","")))</f>
        <v/>
      </c>
      <c r="AW65" s="14">
        <f>IF($A65="","",IF(AW$4="","",IF(AND($B65&lt;=AW$4+$G$3-1,$C65&gt;=AW$4),"█","")))</f>
        <v/>
      </c>
      <c r="AX65" s="14">
        <f>IF($A65="","",IF(AX$4="","",IF(AND($B65&lt;=AX$4+$G$3-1,$C65&gt;=AX$4),"█","")))</f>
        <v/>
      </c>
      <c r="AY65" s="14">
        <f>IF($A65="","",IF(AY$4="","",IF(AND($B65&lt;=AY$4+$G$3-1,$C65&gt;=AY$4),"█","")))</f>
        <v/>
      </c>
      <c r="AZ65" s="14">
        <f>IF($A65="","",IF(AZ$4="","",IF(AND($B65&lt;=AZ$4+$G$3-1,$C65&gt;=AZ$4),"█","")))</f>
        <v/>
      </c>
      <c r="BA65" s="14">
        <f>IF($A65="","",IF(BA$4="","",IF(AND($B65&lt;=BA$4+$G$3-1,$C65&gt;=BA$4),"█","")))</f>
        <v/>
      </c>
      <c r="BB65" s="14">
        <f>IF($A65="","",IF(BB$4="","",IF(AND($B65&lt;=BB$4+$G$3-1,$C65&gt;=BB$4),"█","")))</f>
        <v/>
      </c>
      <c r="BC65" s="14">
        <f>IF($A65="","",IF(BC$4="","",IF(AND($B65&lt;=BC$4+$G$3-1,$C65&gt;=BC$4),"█","")))</f>
        <v/>
      </c>
      <c r="BD65" s="14">
        <f>IF($A65="","",IF(BD$4="","",IF(AND($B65&lt;=BD$4+$G$3-1,$C65&gt;=BD$4),"█","")))</f>
        <v/>
      </c>
      <c r="BE65" s="14">
        <f>IF($A65="","",IF(BE$4="","",IF(AND($B65&lt;=BE$4+$G$3-1,$C65&gt;=BE$4),"█","")))</f>
        <v/>
      </c>
    </row>
    <row r="66">
      <c r="A66" s="14">
        <f>IF(Tasks!$A66="","",Tasks!$A66)</f>
        <v/>
      </c>
      <c r="B66" s="9">
        <f>IF(Tasks!$A66="","",Tasks!$C66)</f>
        <v/>
      </c>
      <c r="C66" s="9">
        <f>IF(Tasks!$A66="","",Tasks!$E66)</f>
        <v/>
      </c>
      <c r="D66" s="13">
        <f>IF(Tasks!$A66="","",Tasks!$F66)</f>
        <v/>
      </c>
      <c r="E66" s="14">
        <f>IF($A66="","",IF(E$4="","",IF(AND($B66&lt;=E$4+$G$3-1,$C66&gt;=E$4),"█","")))</f>
        <v/>
      </c>
      <c r="F66" s="14">
        <f>IF($A66="","",IF(F$4="","",IF(AND($B66&lt;=F$4+$G$3-1,$C66&gt;=F$4),"█","")))</f>
        <v/>
      </c>
      <c r="G66" s="14">
        <f>IF($A66="","",IF(G$4="","",IF(AND($B66&lt;=G$4+$G$3-1,$C66&gt;=G$4),"█","")))</f>
        <v/>
      </c>
      <c r="H66" s="14">
        <f>IF($A66="","",IF(H$4="","",IF(AND($B66&lt;=H$4+$G$3-1,$C66&gt;=H$4),"█","")))</f>
        <v/>
      </c>
      <c r="I66" s="14">
        <f>IF($A66="","",IF(I$4="","",IF(AND($B66&lt;=I$4+$G$3-1,$C66&gt;=I$4),"█","")))</f>
        <v/>
      </c>
      <c r="J66" s="14">
        <f>IF($A66="","",IF(J$4="","",IF(AND($B66&lt;=J$4+$G$3-1,$C66&gt;=J$4),"█","")))</f>
        <v/>
      </c>
      <c r="K66" s="14">
        <f>IF($A66="","",IF(K$4="","",IF(AND($B66&lt;=K$4+$G$3-1,$C66&gt;=K$4),"█","")))</f>
        <v/>
      </c>
      <c r="L66" s="14">
        <f>IF($A66="","",IF(L$4="","",IF(AND($B66&lt;=L$4+$G$3-1,$C66&gt;=L$4),"█","")))</f>
        <v/>
      </c>
      <c r="M66" s="14">
        <f>IF($A66="","",IF(M$4="","",IF(AND($B66&lt;=M$4+$G$3-1,$C66&gt;=M$4),"█","")))</f>
        <v/>
      </c>
      <c r="N66" s="14">
        <f>IF($A66="","",IF(N$4="","",IF(AND($B66&lt;=N$4+$G$3-1,$C66&gt;=N$4),"█","")))</f>
        <v/>
      </c>
      <c r="O66" s="14">
        <f>IF($A66="","",IF(O$4="","",IF(AND($B66&lt;=O$4+$G$3-1,$C66&gt;=O$4),"█","")))</f>
        <v/>
      </c>
      <c r="P66" s="14">
        <f>IF($A66="","",IF(P$4="","",IF(AND($B66&lt;=P$4+$G$3-1,$C66&gt;=P$4),"█","")))</f>
        <v/>
      </c>
      <c r="Q66" s="14">
        <f>IF($A66="","",IF(Q$4="","",IF(AND($B66&lt;=Q$4+$G$3-1,$C66&gt;=Q$4),"█","")))</f>
        <v/>
      </c>
      <c r="R66" s="14">
        <f>IF($A66="","",IF(R$4="","",IF(AND($B66&lt;=R$4+$G$3-1,$C66&gt;=R$4),"█","")))</f>
        <v/>
      </c>
      <c r="S66" s="14">
        <f>IF($A66="","",IF(S$4="","",IF(AND($B66&lt;=S$4+$G$3-1,$C66&gt;=S$4),"█","")))</f>
        <v/>
      </c>
      <c r="T66" s="14">
        <f>IF($A66="","",IF(T$4="","",IF(AND($B66&lt;=T$4+$G$3-1,$C66&gt;=T$4),"█","")))</f>
        <v/>
      </c>
      <c r="U66" s="14">
        <f>IF($A66="","",IF(U$4="","",IF(AND($B66&lt;=U$4+$G$3-1,$C66&gt;=U$4),"█","")))</f>
        <v/>
      </c>
      <c r="V66" s="14">
        <f>IF($A66="","",IF(V$4="","",IF(AND($B66&lt;=V$4+$G$3-1,$C66&gt;=V$4),"█","")))</f>
        <v/>
      </c>
      <c r="W66" s="14">
        <f>IF($A66="","",IF(W$4="","",IF(AND($B66&lt;=W$4+$G$3-1,$C66&gt;=W$4),"█","")))</f>
        <v/>
      </c>
      <c r="X66" s="14">
        <f>IF($A66="","",IF(X$4="","",IF(AND($B66&lt;=X$4+$G$3-1,$C66&gt;=X$4),"█","")))</f>
        <v/>
      </c>
      <c r="Y66" s="14">
        <f>IF($A66="","",IF(Y$4="","",IF(AND($B66&lt;=Y$4+$G$3-1,$C66&gt;=Y$4),"█","")))</f>
        <v/>
      </c>
      <c r="Z66" s="14">
        <f>IF($A66="","",IF(Z$4="","",IF(AND($B66&lt;=Z$4+$G$3-1,$C66&gt;=Z$4),"█","")))</f>
        <v/>
      </c>
      <c r="AA66" s="14">
        <f>IF($A66="","",IF(AA$4="","",IF(AND($B66&lt;=AA$4+$G$3-1,$C66&gt;=AA$4),"█","")))</f>
        <v/>
      </c>
      <c r="AB66" s="14">
        <f>IF($A66="","",IF(AB$4="","",IF(AND($B66&lt;=AB$4+$G$3-1,$C66&gt;=AB$4),"█","")))</f>
        <v/>
      </c>
      <c r="AC66" s="14">
        <f>IF($A66="","",IF(AC$4="","",IF(AND($B66&lt;=AC$4+$G$3-1,$C66&gt;=AC$4),"█","")))</f>
        <v/>
      </c>
      <c r="AD66" s="14">
        <f>IF($A66="","",IF(AD$4="","",IF(AND($B66&lt;=AD$4+$G$3-1,$C66&gt;=AD$4),"█","")))</f>
        <v/>
      </c>
      <c r="AE66" s="14">
        <f>IF($A66="","",IF(AE$4="","",IF(AND($B66&lt;=AE$4+$G$3-1,$C66&gt;=AE$4),"█","")))</f>
        <v/>
      </c>
      <c r="AF66" s="14">
        <f>IF($A66="","",IF(AF$4="","",IF(AND($B66&lt;=AF$4+$G$3-1,$C66&gt;=AF$4),"█","")))</f>
        <v/>
      </c>
      <c r="AG66" s="14">
        <f>IF($A66="","",IF(AG$4="","",IF(AND($B66&lt;=AG$4+$G$3-1,$C66&gt;=AG$4),"█","")))</f>
        <v/>
      </c>
      <c r="AH66" s="14">
        <f>IF($A66="","",IF(AH$4="","",IF(AND($B66&lt;=AH$4+$G$3-1,$C66&gt;=AH$4),"█","")))</f>
        <v/>
      </c>
      <c r="AI66" s="14">
        <f>IF($A66="","",IF(AI$4="","",IF(AND($B66&lt;=AI$4+$G$3-1,$C66&gt;=AI$4),"█","")))</f>
        <v/>
      </c>
      <c r="AJ66" s="14">
        <f>IF($A66="","",IF(AJ$4="","",IF(AND($B66&lt;=AJ$4+$G$3-1,$C66&gt;=AJ$4),"█","")))</f>
        <v/>
      </c>
      <c r="AK66" s="14">
        <f>IF($A66="","",IF(AK$4="","",IF(AND($B66&lt;=AK$4+$G$3-1,$C66&gt;=AK$4),"█","")))</f>
        <v/>
      </c>
      <c r="AL66" s="14">
        <f>IF($A66="","",IF(AL$4="","",IF(AND($B66&lt;=AL$4+$G$3-1,$C66&gt;=AL$4),"█","")))</f>
        <v/>
      </c>
      <c r="AM66" s="14">
        <f>IF($A66="","",IF(AM$4="","",IF(AND($B66&lt;=AM$4+$G$3-1,$C66&gt;=AM$4),"█","")))</f>
        <v/>
      </c>
      <c r="AN66" s="14">
        <f>IF($A66="","",IF(AN$4="","",IF(AND($B66&lt;=AN$4+$G$3-1,$C66&gt;=AN$4),"█","")))</f>
        <v/>
      </c>
      <c r="AO66" s="14">
        <f>IF($A66="","",IF(AO$4="","",IF(AND($B66&lt;=AO$4+$G$3-1,$C66&gt;=AO$4),"█","")))</f>
        <v/>
      </c>
      <c r="AP66" s="14">
        <f>IF($A66="","",IF(AP$4="","",IF(AND($B66&lt;=AP$4+$G$3-1,$C66&gt;=AP$4),"█","")))</f>
        <v/>
      </c>
      <c r="AQ66" s="14">
        <f>IF($A66="","",IF(AQ$4="","",IF(AND($B66&lt;=AQ$4+$G$3-1,$C66&gt;=AQ$4),"█","")))</f>
        <v/>
      </c>
      <c r="AR66" s="14">
        <f>IF($A66="","",IF(AR$4="","",IF(AND($B66&lt;=AR$4+$G$3-1,$C66&gt;=AR$4),"█","")))</f>
        <v/>
      </c>
      <c r="AS66" s="14">
        <f>IF($A66="","",IF(AS$4="","",IF(AND($B66&lt;=AS$4+$G$3-1,$C66&gt;=AS$4),"█","")))</f>
        <v/>
      </c>
      <c r="AT66" s="14">
        <f>IF($A66="","",IF(AT$4="","",IF(AND($B66&lt;=AT$4+$G$3-1,$C66&gt;=AT$4),"█","")))</f>
        <v/>
      </c>
      <c r="AU66" s="14">
        <f>IF($A66="","",IF(AU$4="","",IF(AND($B66&lt;=AU$4+$G$3-1,$C66&gt;=AU$4),"█","")))</f>
        <v/>
      </c>
      <c r="AV66" s="14">
        <f>IF($A66="","",IF(AV$4="","",IF(AND($B66&lt;=AV$4+$G$3-1,$C66&gt;=AV$4),"█","")))</f>
        <v/>
      </c>
      <c r="AW66" s="14">
        <f>IF($A66="","",IF(AW$4="","",IF(AND($B66&lt;=AW$4+$G$3-1,$C66&gt;=AW$4),"█","")))</f>
        <v/>
      </c>
      <c r="AX66" s="14">
        <f>IF($A66="","",IF(AX$4="","",IF(AND($B66&lt;=AX$4+$G$3-1,$C66&gt;=AX$4),"█","")))</f>
        <v/>
      </c>
      <c r="AY66" s="14">
        <f>IF($A66="","",IF(AY$4="","",IF(AND($B66&lt;=AY$4+$G$3-1,$C66&gt;=AY$4),"█","")))</f>
        <v/>
      </c>
      <c r="AZ66" s="14">
        <f>IF($A66="","",IF(AZ$4="","",IF(AND($B66&lt;=AZ$4+$G$3-1,$C66&gt;=AZ$4),"█","")))</f>
        <v/>
      </c>
      <c r="BA66" s="14">
        <f>IF($A66="","",IF(BA$4="","",IF(AND($B66&lt;=BA$4+$G$3-1,$C66&gt;=BA$4),"█","")))</f>
        <v/>
      </c>
      <c r="BB66" s="14">
        <f>IF($A66="","",IF(BB$4="","",IF(AND($B66&lt;=BB$4+$G$3-1,$C66&gt;=BB$4),"█","")))</f>
        <v/>
      </c>
      <c r="BC66" s="14">
        <f>IF($A66="","",IF(BC$4="","",IF(AND($B66&lt;=BC$4+$G$3-1,$C66&gt;=BC$4),"█","")))</f>
        <v/>
      </c>
      <c r="BD66" s="14">
        <f>IF($A66="","",IF(BD$4="","",IF(AND($B66&lt;=BD$4+$G$3-1,$C66&gt;=BD$4),"█","")))</f>
        <v/>
      </c>
      <c r="BE66" s="14">
        <f>IF($A66="","",IF(BE$4="","",IF(AND($B66&lt;=BE$4+$G$3-1,$C66&gt;=BE$4),"█","")))</f>
        <v/>
      </c>
    </row>
    <row r="67">
      <c r="A67" s="14">
        <f>IF(Tasks!$A67="","",Tasks!$A67)</f>
        <v/>
      </c>
      <c r="B67" s="9">
        <f>IF(Tasks!$A67="","",Tasks!$C67)</f>
        <v/>
      </c>
      <c r="C67" s="9">
        <f>IF(Tasks!$A67="","",Tasks!$E67)</f>
        <v/>
      </c>
      <c r="D67" s="13">
        <f>IF(Tasks!$A67="","",Tasks!$F67)</f>
        <v/>
      </c>
      <c r="E67" s="14">
        <f>IF($A67="","",IF(E$4="","",IF(AND($B67&lt;=E$4+$G$3-1,$C67&gt;=E$4),"█","")))</f>
        <v/>
      </c>
      <c r="F67" s="14">
        <f>IF($A67="","",IF(F$4="","",IF(AND($B67&lt;=F$4+$G$3-1,$C67&gt;=F$4),"█","")))</f>
        <v/>
      </c>
      <c r="G67" s="14">
        <f>IF($A67="","",IF(G$4="","",IF(AND($B67&lt;=G$4+$G$3-1,$C67&gt;=G$4),"█","")))</f>
        <v/>
      </c>
      <c r="H67" s="14">
        <f>IF($A67="","",IF(H$4="","",IF(AND($B67&lt;=H$4+$G$3-1,$C67&gt;=H$4),"█","")))</f>
        <v/>
      </c>
      <c r="I67" s="14">
        <f>IF($A67="","",IF(I$4="","",IF(AND($B67&lt;=I$4+$G$3-1,$C67&gt;=I$4),"█","")))</f>
        <v/>
      </c>
      <c r="J67" s="14">
        <f>IF($A67="","",IF(J$4="","",IF(AND($B67&lt;=J$4+$G$3-1,$C67&gt;=J$4),"█","")))</f>
        <v/>
      </c>
      <c r="K67" s="14">
        <f>IF($A67="","",IF(K$4="","",IF(AND($B67&lt;=K$4+$G$3-1,$C67&gt;=K$4),"█","")))</f>
        <v/>
      </c>
      <c r="L67" s="14">
        <f>IF($A67="","",IF(L$4="","",IF(AND($B67&lt;=L$4+$G$3-1,$C67&gt;=L$4),"█","")))</f>
        <v/>
      </c>
      <c r="M67" s="14">
        <f>IF($A67="","",IF(M$4="","",IF(AND($B67&lt;=M$4+$G$3-1,$C67&gt;=M$4),"█","")))</f>
        <v/>
      </c>
      <c r="N67" s="14">
        <f>IF($A67="","",IF(N$4="","",IF(AND($B67&lt;=N$4+$G$3-1,$C67&gt;=N$4),"█","")))</f>
        <v/>
      </c>
      <c r="O67" s="14">
        <f>IF($A67="","",IF(O$4="","",IF(AND($B67&lt;=O$4+$G$3-1,$C67&gt;=O$4),"█","")))</f>
        <v/>
      </c>
      <c r="P67" s="14">
        <f>IF($A67="","",IF(P$4="","",IF(AND($B67&lt;=P$4+$G$3-1,$C67&gt;=P$4),"█","")))</f>
        <v/>
      </c>
      <c r="Q67" s="14">
        <f>IF($A67="","",IF(Q$4="","",IF(AND($B67&lt;=Q$4+$G$3-1,$C67&gt;=Q$4),"█","")))</f>
        <v/>
      </c>
      <c r="R67" s="14">
        <f>IF($A67="","",IF(R$4="","",IF(AND($B67&lt;=R$4+$G$3-1,$C67&gt;=R$4),"█","")))</f>
        <v/>
      </c>
      <c r="S67" s="14">
        <f>IF($A67="","",IF(S$4="","",IF(AND($B67&lt;=S$4+$G$3-1,$C67&gt;=S$4),"█","")))</f>
        <v/>
      </c>
      <c r="T67" s="14">
        <f>IF($A67="","",IF(T$4="","",IF(AND($B67&lt;=T$4+$G$3-1,$C67&gt;=T$4),"█","")))</f>
        <v/>
      </c>
      <c r="U67" s="14">
        <f>IF($A67="","",IF(U$4="","",IF(AND($B67&lt;=U$4+$G$3-1,$C67&gt;=U$4),"█","")))</f>
        <v/>
      </c>
      <c r="V67" s="14">
        <f>IF($A67="","",IF(V$4="","",IF(AND($B67&lt;=V$4+$G$3-1,$C67&gt;=V$4),"█","")))</f>
        <v/>
      </c>
      <c r="W67" s="14">
        <f>IF($A67="","",IF(W$4="","",IF(AND($B67&lt;=W$4+$G$3-1,$C67&gt;=W$4),"█","")))</f>
        <v/>
      </c>
      <c r="X67" s="14">
        <f>IF($A67="","",IF(X$4="","",IF(AND($B67&lt;=X$4+$G$3-1,$C67&gt;=X$4),"█","")))</f>
        <v/>
      </c>
      <c r="Y67" s="14">
        <f>IF($A67="","",IF(Y$4="","",IF(AND($B67&lt;=Y$4+$G$3-1,$C67&gt;=Y$4),"█","")))</f>
        <v/>
      </c>
      <c r="Z67" s="14">
        <f>IF($A67="","",IF(Z$4="","",IF(AND($B67&lt;=Z$4+$G$3-1,$C67&gt;=Z$4),"█","")))</f>
        <v/>
      </c>
      <c r="AA67" s="14">
        <f>IF($A67="","",IF(AA$4="","",IF(AND($B67&lt;=AA$4+$G$3-1,$C67&gt;=AA$4),"█","")))</f>
        <v/>
      </c>
      <c r="AB67" s="14">
        <f>IF($A67="","",IF(AB$4="","",IF(AND($B67&lt;=AB$4+$G$3-1,$C67&gt;=AB$4),"█","")))</f>
        <v/>
      </c>
      <c r="AC67" s="14">
        <f>IF($A67="","",IF(AC$4="","",IF(AND($B67&lt;=AC$4+$G$3-1,$C67&gt;=AC$4),"█","")))</f>
        <v/>
      </c>
      <c r="AD67" s="14">
        <f>IF($A67="","",IF(AD$4="","",IF(AND($B67&lt;=AD$4+$G$3-1,$C67&gt;=AD$4),"█","")))</f>
        <v/>
      </c>
      <c r="AE67" s="14">
        <f>IF($A67="","",IF(AE$4="","",IF(AND($B67&lt;=AE$4+$G$3-1,$C67&gt;=AE$4),"█","")))</f>
        <v/>
      </c>
      <c r="AF67" s="14">
        <f>IF($A67="","",IF(AF$4="","",IF(AND($B67&lt;=AF$4+$G$3-1,$C67&gt;=AF$4),"█","")))</f>
        <v/>
      </c>
      <c r="AG67" s="14">
        <f>IF($A67="","",IF(AG$4="","",IF(AND($B67&lt;=AG$4+$G$3-1,$C67&gt;=AG$4),"█","")))</f>
        <v/>
      </c>
      <c r="AH67" s="14">
        <f>IF($A67="","",IF(AH$4="","",IF(AND($B67&lt;=AH$4+$G$3-1,$C67&gt;=AH$4),"█","")))</f>
        <v/>
      </c>
      <c r="AI67" s="14">
        <f>IF($A67="","",IF(AI$4="","",IF(AND($B67&lt;=AI$4+$G$3-1,$C67&gt;=AI$4),"█","")))</f>
        <v/>
      </c>
      <c r="AJ67" s="14">
        <f>IF($A67="","",IF(AJ$4="","",IF(AND($B67&lt;=AJ$4+$G$3-1,$C67&gt;=AJ$4),"█","")))</f>
        <v/>
      </c>
      <c r="AK67" s="14">
        <f>IF($A67="","",IF(AK$4="","",IF(AND($B67&lt;=AK$4+$G$3-1,$C67&gt;=AK$4),"█","")))</f>
        <v/>
      </c>
      <c r="AL67" s="14">
        <f>IF($A67="","",IF(AL$4="","",IF(AND($B67&lt;=AL$4+$G$3-1,$C67&gt;=AL$4),"█","")))</f>
        <v/>
      </c>
      <c r="AM67" s="14">
        <f>IF($A67="","",IF(AM$4="","",IF(AND($B67&lt;=AM$4+$G$3-1,$C67&gt;=AM$4),"█","")))</f>
        <v/>
      </c>
      <c r="AN67" s="14">
        <f>IF($A67="","",IF(AN$4="","",IF(AND($B67&lt;=AN$4+$G$3-1,$C67&gt;=AN$4),"█","")))</f>
        <v/>
      </c>
      <c r="AO67" s="14">
        <f>IF($A67="","",IF(AO$4="","",IF(AND($B67&lt;=AO$4+$G$3-1,$C67&gt;=AO$4),"█","")))</f>
        <v/>
      </c>
      <c r="AP67" s="14">
        <f>IF($A67="","",IF(AP$4="","",IF(AND($B67&lt;=AP$4+$G$3-1,$C67&gt;=AP$4),"█","")))</f>
        <v/>
      </c>
      <c r="AQ67" s="14">
        <f>IF($A67="","",IF(AQ$4="","",IF(AND($B67&lt;=AQ$4+$G$3-1,$C67&gt;=AQ$4),"█","")))</f>
        <v/>
      </c>
      <c r="AR67" s="14">
        <f>IF($A67="","",IF(AR$4="","",IF(AND($B67&lt;=AR$4+$G$3-1,$C67&gt;=AR$4),"█","")))</f>
        <v/>
      </c>
      <c r="AS67" s="14">
        <f>IF($A67="","",IF(AS$4="","",IF(AND($B67&lt;=AS$4+$G$3-1,$C67&gt;=AS$4),"█","")))</f>
        <v/>
      </c>
      <c r="AT67" s="14">
        <f>IF($A67="","",IF(AT$4="","",IF(AND($B67&lt;=AT$4+$G$3-1,$C67&gt;=AT$4),"█","")))</f>
        <v/>
      </c>
      <c r="AU67" s="14">
        <f>IF($A67="","",IF(AU$4="","",IF(AND($B67&lt;=AU$4+$G$3-1,$C67&gt;=AU$4),"█","")))</f>
        <v/>
      </c>
      <c r="AV67" s="14">
        <f>IF($A67="","",IF(AV$4="","",IF(AND($B67&lt;=AV$4+$G$3-1,$C67&gt;=AV$4),"█","")))</f>
        <v/>
      </c>
      <c r="AW67" s="14">
        <f>IF($A67="","",IF(AW$4="","",IF(AND($B67&lt;=AW$4+$G$3-1,$C67&gt;=AW$4),"█","")))</f>
        <v/>
      </c>
      <c r="AX67" s="14">
        <f>IF($A67="","",IF(AX$4="","",IF(AND($B67&lt;=AX$4+$G$3-1,$C67&gt;=AX$4),"█","")))</f>
        <v/>
      </c>
      <c r="AY67" s="14">
        <f>IF($A67="","",IF(AY$4="","",IF(AND($B67&lt;=AY$4+$G$3-1,$C67&gt;=AY$4),"█","")))</f>
        <v/>
      </c>
      <c r="AZ67" s="14">
        <f>IF($A67="","",IF(AZ$4="","",IF(AND($B67&lt;=AZ$4+$G$3-1,$C67&gt;=AZ$4),"█","")))</f>
        <v/>
      </c>
      <c r="BA67" s="14">
        <f>IF($A67="","",IF(BA$4="","",IF(AND($B67&lt;=BA$4+$G$3-1,$C67&gt;=BA$4),"█","")))</f>
        <v/>
      </c>
      <c r="BB67" s="14">
        <f>IF($A67="","",IF(BB$4="","",IF(AND($B67&lt;=BB$4+$G$3-1,$C67&gt;=BB$4),"█","")))</f>
        <v/>
      </c>
      <c r="BC67" s="14">
        <f>IF($A67="","",IF(BC$4="","",IF(AND($B67&lt;=BC$4+$G$3-1,$C67&gt;=BC$4),"█","")))</f>
        <v/>
      </c>
      <c r="BD67" s="14">
        <f>IF($A67="","",IF(BD$4="","",IF(AND($B67&lt;=BD$4+$G$3-1,$C67&gt;=BD$4),"█","")))</f>
        <v/>
      </c>
      <c r="BE67" s="14">
        <f>IF($A67="","",IF(BE$4="","",IF(AND($B67&lt;=BE$4+$G$3-1,$C67&gt;=BE$4),"█","")))</f>
        <v/>
      </c>
    </row>
    <row r="68">
      <c r="A68" s="14">
        <f>IF(Tasks!$A68="","",Tasks!$A68)</f>
        <v/>
      </c>
      <c r="B68" s="9">
        <f>IF(Tasks!$A68="","",Tasks!$C68)</f>
        <v/>
      </c>
      <c r="C68" s="9">
        <f>IF(Tasks!$A68="","",Tasks!$E68)</f>
        <v/>
      </c>
      <c r="D68" s="13">
        <f>IF(Tasks!$A68="","",Tasks!$F68)</f>
        <v/>
      </c>
      <c r="E68" s="14">
        <f>IF($A68="","",IF(E$4="","",IF(AND($B68&lt;=E$4+$G$3-1,$C68&gt;=E$4),"█","")))</f>
        <v/>
      </c>
      <c r="F68" s="14">
        <f>IF($A68="","",IF(F$4="","",IF(AND($B68&lt;=F$4+$G$3-1,$C68&gt;=F$4),"█","")))</f>
        <v/>
      </c>
      <c r="G68" s="14">
        <f>IF($A68="","",IF(G$4="","",IF(AND($B68&lt;=G$4+$G$3-1,$C68&gt;=G$4),"█","")))</f>
        <v/>
      </c>
      <c r="H68" s="14">
        <f>IF($A68="","",IF(H$4="","",IF(AND($B68&lt;=H$4+$G$3-1,$C68&gt;=H$4),"█","")))</f>
        <v/>
      </c>
      <c r="I68" s="14">
        <f>IF($A68="","",IF(I$4="","",IF(AND($B68&lt;=I$4+$G$3-1,$C68&gt;=I$4),"█","")))</f>
        <v/>
      </c>
      <c r="J68" s="14">
        <f>IF($A68="","",IF(J$4="","",IF(AND($B68&lt;=J$4+$G$3-1,$C68&gt;=J$4),"█","")))</f>
        <v/>
      </c>
      <c r="K68" s="14">
        <f>IF($A68="","",IF(K$4="","",IF(AND($B68&lt;=K$4+$G$3-1,$C68&gt;=K$4),"█","")))</f>
        <v/>
      </c>
      <c r="L68" s="14">
        <f>IF($A68="","",IF(L$4="","",IF(AND($B68&lt;=L$4+$G$3-1,$C68&gt;=L$4),"█","")))</f>
        <v/>
      </c>
      <c r="M68" s="14">
        <f>IF($A68="","",IF(M$4="","",IF(AND($B68&lt;=M$4+$G$3-1,$C68&gt;=M$4),"█","")))</f>
        <v/>
      </c>
      <c r="N68" s="14">
        <f>IF($A68="","",IF(N$4="","",IF(AND($B68&lt;=N$4+$G$3-1,$C68&gt;=N$4),"█","")))</f>
        <v/>
      </c>
      <c r="O68" s="14">
        <f>IF($A68="","",IF(O$4="","",IF(AND($B68&lt;=O$4+$G$3-1,$C68&gt;=O$4),"█","")))</f>
        <v/>
      </c>
      <c r="P68" s="14">
        <f>IF($A68="","",IF(P$4="","",IF(AND($B68&lt;=P$4+$G$3-1,$C68&gt;=P$4),"█","")))</f>
        <v/>
      </c>
      <c r="Q68" s="14">
        <f>IF($A68="","",IF(Q$4="","",IF(AND($B68&lt;=Q$4+$G$3-1,$C68&gt;=Q$4),"█","")))</f>
        <v/>
      </c>
      <c r="R68" s="14">
        <f>IF($A68="","",IF(R$4="","",IF(AND($B68&lt;=R$4+$G$3-1,$C68&gt;=R$4),"█","")))</f>
        <v/>
      </c>
      <c r="S68" s="14">
        <f>IF($A68="","",IF(S$4="","",IF(AND($B68&lt;=S$4+$G$3-1,$C68&gt;=S$4),"█","")))</f>
        <v/>
      </c>
      <c r="T68" s="14">
        <f>IF($A68="","",IF(T$4="","",IF(AND($B68&lt;=T$4+$G$3-1,$C68&gt;=T$4),"█","")))</f>
        <v/>
      </c>
      <c r="U68" s="14">
        <f>IF($A68="","",IF(U$4="","",IF(AND($B68&lt;=U$4+$G$3-1,$C68&gt;=U$4),"█","")))</f>
        <v/>
      </c>
      <c r="V68" s="14">
        <f>IF($A68="","",IF(V$4="","",IF(AND($B68&lt;=V$4+$G$3-1,$C68&gt;=V$4),"█","")))</f>
        <v/>
      </c>
      <c r="W68" s="14">
        <f>IF($A68="","",IF(W$4="","",IF(AND($B68&lt;=W$4+$G$3-1,$C68&gt;=W$4),"█","")))</f>
        <v/>
      </c>
      <c r="X68" s="14">
        <f>IF($A68="","",IF(X$4="","",IF(AND($B68&lt;=X$4+$G$3-1,$C68&gt;=X$4),"█","")))</f>
        <v/>
      </c>
      <c r="Y68" s="14">
        <f>IF($A68="","",IF(Y$4="","",IF(AND($B68&lt;=Y$4+$G$3-1,$C68&gt;=Y$4),"█","")))</f>
        <v/>
      </c>
      <c r="Z68" s="14">
        <f>IF($A68="","",IF(Z$4="","",IF(AND($B68&lt;=Z$4+$G$3-1,$C68&gt;=Z$4),"█","")))</f>
        <v/>
      </c>
      <c r="AA68" s="14">
        <f>IF($A68="","",IF(AA$4="","",IF(AND($B68&lt;=AA$4+$G$3-1,$C68&gt;=AA$4),"█","")))</f>
        <v/>
      </c>
      <c r="AB68" s="14">
        <f>IF($A68="","",IF(AB$4="","",IF(AND($B68&lt;=AB$4+$G$3-1,$C68&gt;=AB$4),"█","")))</f>
        <v/>
      </c>
      <c r="AC68" s="14">
        <f>IF($A68="","",IF(AC$4="","",IF(AND($B68&lt;=AC$4+$G$3-1,$C68&gt;=AC$4),"█","")))</f>
        <v/>
      </c>
      <c r="AD68" s="14">
        <f>IF($A68="","",IF(AD$4="","",IF(AND($B68&lt;=AD$4+$G$3-1,$C68&gt;=AD$4),"█","")))</f>
        <v/>
      </c>
      <c r="AE68" s="14">
        <f>IF($A68="","",IF(AE$4="","",IF(AND($B68&lt;=AE$4+$G$3-1,$C68&gt;=AE$4),"█","")))</f>
        <v/>
      </c>
      <c r="AF68" s="14">
        <f>IF($A68="","",IF(AF$4="","",IF(AND($B68&lt;=AF$4+$G$3-1,$C68&gt;=AF$4),"█","")))</f>
        <v/>
      </c>
      <c r="AG68" s="14">
        <f>IF($A68="","",IF(AG$4="","",IF(AND($B68&lt;=AG$4+$G$3-1,$C68&gt;=AG$4),"█","")))</f>
        <v/>
      </c>
      <c r="AH68" s="14">
        <f>IF($A68="","",IF(AH$4="","",IF(AND($B68&lt;=AH$4+$G$3-1,$C68&gt;=AH$4),"█","")))</f>
        <v/>
      </c>
      <c r="AI68" s="14">
        <f>IF($A68="","",IF(AI$4="","",IF(AND($B68&lt;=AI$4+$G$3-1,$C68&gt;=AI$4),"█","")))</f>
        <v/>
      </c>
      <c r="AJ68" s="14">
        <f>IF($A68="","",IF(AJ$4="","",IF(AND($B68&lt;=AJ$4+$G$3-1,$C68&gt;=AJ$4),"█","")))</f>
        <v/>
      </c>
      <c r="AK68" s="14">
        <f>IF($A68="","",IF(AK$4="","",IF(AND($B68&lt;=AK$4+$G$3-1,$C68&gt;=AK$4),"█","")))</f>
        <v/>
      </c>
      <c r="AL68" s="14">
        <f>IF($A68="","",IF(AL$4="","",IF(AND($B68&lt;=AL$4+$G$3-1,$C68&gt;=AL$4),"█","")))</f>
        <v/>
      </c>
      <c r="AM68" s="14">
        <f>IF($A68="","",IF(AM$4="","",IF(AND($B68&lt;=AM$4+$G$3-1,$C68&gt;=AM$4),"█","")))</f>
        <v/>
      </c>
      <c r="AN68" s="14">
        <f>IF($A68="","",IF(AN$4="","",IF(AND($B68&lt;=AN$4+$G$3-1,$C68&gt;=AN$4),"█","")))</f>
        <v/>
      </c>
      <c r="AO68" s="14">
        <f>IF($A68="","",IF(AO$4="","",IF(AND($B68&lt;=AO$4+$G$3-1,$C68&gt;=AO$4),"█","")))</f>
        <v/>
      </c>
      <c r="AP68" s="14">
        <f>IF($A68="","",IF(AP$4="","",IF(AND($B68&lt;=AP$4+$G$3-1,$C68&gt;=AP$4),"█","")))</f>
        <v/>
      </c>
      <c r="AQ68" s="14">
        <f>IF($A68="","",IF(AQ$4="","",IF(AND($B68&lt;=AQ$4+$G$3-1,$C68&gt;=AQ$4),"█","")))</f>
        <v/>
      </c>
      <c r="AR68" s="14">
        <f>IF($A68="","",IF(AR$4="","",IF(AND($B68&lt;=AR$4+$G$3-1,$C68&gt;=AR$4),"█","")))</f>
        <v/>
      </c>
      <c r="AS68" s="14">
        <f>IF($A68="","",IF(AS$4="","",IF(AND($B68&lt;=AS$4+$G$3-1,$C68&gt;=AS$4),"█","")))</f>
        <v/>
      </c>
      <c r="AT68" s="14">
        <f>IF($A68="","",IF(AT$4="","",IF(AND($B68&lt;=AT$4+$G$3-1,$C68&gt;=AT$4),"█","")))</f>
        <v/>
      </c>
      <c r="AU68" s="14">
        <f>IF($A68="","",IF(AU$4="","",IF(AND($B68&lt;=AU$4+$G$3-1,$C68&gt;=AU$4),"█","")))</f>
        <v/>
      </c>
      <c r="AV68" s="14">
        <f>IF($A68="","",IF(AV$4="","",IF(AND($B68&lt;=AV$4+$G$3-1,$C68&gt;=AV$4),"█","")))</f>
        <v/>
      </c>
      <c r="AW68" s="14">
        <f>IF($A68="","",IF(AW$4="","",IF(AND($B68&lt;=AW$4+$G$3-1,$C68&gt;=AW$4),"█","")))</f>
        <v/>
      </c>
      <c r="AX68" s="14">
        <f>IF($A68="","",IF(AX$4="","",IF(AND($B68&lt;=AX$4+$G$3-1,$C68&gt;=AX$4),"█","")))</f>
        <v/>
      </c>
      <c r="AY68" s="14">
        <f>IF($A68="","",IF(AY$4="","",IF(AND($B68&lt;=AY$4+$G$3-1,$C68&gt;=AY$4),"█","")))</f>
        <v/>
      </c>
      <c r="AZ68" s="14">
        <f>IF($A68="","",IF(AZ$4="","",IF(AND($B68&lt;=AZ$4+$G$3-1,$C68&gt;=AZ$4),"█","")))</f>
        <v/>
      </c>
      <c r="BA68" s="14">
        <f>IF($A68="","",IF(BA$4="","",IF(AND($B68&lt;=BA$4+$G$3-1,$C68&gt;=BA$4),"█","")))</f>
        <v/>
      </c>
      <c r="BB68" s="14">
        <f>IF($A68="","",IF(BB$4="","",IF(AND($B68&lt;=BB$4+$G$3-1,$C68&gt;=BB$4),"█","")))</f>
        <v/>
      </c>
      <c r="BC68" s="14">
        <f>IF($A68="","",IF(BC$4="","",IF(AND($B68&lt;=BC$4+$G$3-1,$C68&gt;=BC$4),"█","")))</f>
        <v/>
      </c>
      <c r="BD68" s="14">
        <f>IF($A68="","",IF(BD$4="","",IF(AND($B68&lt;=BD$4+$G$3-1,$C68&gt;=BD$4),"█","")))</f>
        <v/>
      </c>
      <c r="BE68" s="14">
        <f>IF($A68="","",IF(BE$4="","",IF(AND($B68&lt;=BE$4+$G$3-1,$C68&gt;=BE$4),"█","")))</f>
        <v/>
      </c>
    </row>
    <row r="69">
      <c r="A69" s="14">
        <f>IF(Tasks!$A69="","",Tasks!$A69)</f>
        <v/>
      </c>
      <c r="B69" s="9">
        <f>IF(Tasks!$A69="","",Tasks!$C69)</f>
        <v/>
      </c>
      <c r="C69" s="9">
        <f>IF(Tasks!$A69="","",Tasks!$E69)</f>
        <v/>
      </c>
      <c r="D69" s="13">
        <f>IF(Tasks!$A69="","",Tasks!$F69)</f>
        <v/>
      </c>
      <c r="E69" s="14">
        <f>IF($A69="","",IF(E$4="","",IF(AND($B69&lt;=E$4+$G$3-1,$C69&gt;=E$4),"█","")))</f>
        <v/>
      </c>
      <c r="F69" s="14">
        <f>IF($A69="","",IF(F$4="","",IF(AND($B69&lt;=F$4+$G$3-1,$C69&gt;=F$4),"█","")))</f>
        <v/>
      </c>
      <c r="G69" s="14">
        <f>IF($A69="","",IF(G$4="","",IF(AND($B69&lt;=G$4+$G$3-1,$C69&gt;=G$4),"█","")))</f>
        <v/>
      </c>
      <c r="H69" s="14">
        <f>IF($A69="","",IF(H$4="","",IF(AND($B69&lt;=H$4+$G$3-1,$C69&gt;=H$4),"█","")))</f>
        <v/>
      </c>
      <c r="I69" s="14">
        <f>IF($A69="","",IF(I$4="","",IF(AND($B69&lt;=I$4+$G$3-1,$C69&gt;=I$4),"█","")))</f>
        <v/>
      </c>
      <c r="J69" s="14">
        <f>IF($A69="","",IF(J$4="","",IF(AND($B69&lt;=J$4+$G$3-1,$C69&gt;=J$4),"█","")))</f>
        <v/>
      </c>
      <c r="K69" s="14">
        <f>IF($A69="","",IF(K$4="","",IF(AND($B69&lt;=K$4+$G$3-1,$C69&gt;=K$4),"█","")))</f>
        <v/>
      </c>
      <c r="L69" s="14">
        <f>IF($A69="","",IF(L$4="","",IF(AND($B69&lt;=L$4+$G$3-1,$C69&gt;=L$4),"█","")))</f>
        <v/>
      </c>
      <c r="M69" s="14">
        <f>IF($A69="","",IF(M$4="","",IF(AND($B69&lt;=M$4+$G$3-1,$C69&gt;=M$4),"█","")))</f>
        <v/>
      </c>
      <c r="N69" s="14">
        <f>IF($A69="","",IF(N$4="","",IF(AND($B69&lt;=N$4+$G$3-1,$C69&gt;=N$4),"█","")))</f>
        <v/>
      </c>
      <c r="O69" s="14">
        <f>IF($A69="","",IF(O$4="","",IF(AND($B69&lt;=O$4+$G$3-1,$C69&gt;=O$4),"█","")))</f>
        <v/>
      </c>
      <c r="P69" s="14">
        <f>IF($A69="","",IF(P$4="","",IF(AND($B69&lt;=P$4+$G$3-1,$C69&gt;=P$4),"█","")))</f>
        <v/>
      </c>
      <c r="Q69" s="14">
        <f>IF($A69="","",IF(Q$4="","",IF(AND($B69&lt;=Q$4+$G$3-1,$C69&gt;=Q$4),"█","")))</f>
        <v/>
      </c>
      <c r="R69" s="14">
        <f>IF($A69="","",IF(R$4="","",IF(AND($B69&lt;=R$4+$G$3-1,$C69&gt;=R$4),"█","")))</f>
        <v/>
      </c>
      <c r="S69" s="14">
        <f>IF($A69="","",IF(S$4="","",IF(AND($B69&lt;=S$4+$G$3-1,$C69&gt;=S$4),"█","")))</f>
        <v/>
      </c>
      <c r="T69" s="14">
        <f>IF($A69="","",IF(T$4="","",IF(AND($B69&lt;=T$4+$G$3-1,$C69&gt;=T$4),"█","")))</f>
        <v/>
      </c>
      <c r="U69" s="14">
        <f>IF($A69="","",IF(U$4="","",IF(AND($B69&lt;=U$4+$G$3-1,$C69&gt;=U$4),"█","")))</f>
        <v/>
      </c>
      <c r="V69" s="14">
        <f>IF($A69="","",IF(V$4="","",IF(AND($B69&lt;=V$4+$G$3-1,$C69&gt;=V$4),"█","")))</f>
        <v/>
      </c>
      <c r="W69" s="14">
        <f>IF($A69="","",IF(W$4="","",IF(AND($B69&lt;=W$4+$G$3-1,$C69&gt;=W$4),"█","")))</f>
        <v/>
      </c>
      <c r="X69" s="14">
        <f>IF($A69="","",IF(X$4="","",IF(AND($B69&lt;=X$4+$G$3-1,$C69&gt;=X$4),"█","")))</f>
        <v/>
      </c>
      <c r="Y69" s="14">
        <f>IF($A69="","",IF(Y$4="","",IF(AND($B69&lt;=Y$4+$G$3-1,$C69&gt;=Y$4),"█","")))</f>
        <v/>
      </c>
      <c r="Z69" s="14">
        <f>IF($A69="","",IF(Z$4="","",IF(AND($B69&lt;=Z$4+$G$3-1,$C69&gt;=Z$4),"█","")))</f>
        <v/>
      </c>
      <c r="AA69" s="14">
        <f>IF($A69="","",IF(AA$4="","",IF(AND($B69&lt;=AA$4+$G$3-1,$C69&gt;=AA$4),"█","")))</f>
        <v/>
      </c>
      <c r="AB69" s="14">
        <f>IF($A69="","",IF(AB$4="","",IF(AND($B69&lt;=AB$4+$G$3-1,$C69&gt;=AB$4),"█","")))</f>
        <v/>
      </c>
      <c r="AC69" s="14">
        <f>IF($A69="","",IF(AC$4="","",IF(AND($B69&lt;=AC$4+$G$3-1,$C69&gt;=AC$4),"█","")))</f>
        <v/>
      </c>
      <c r="AD69" s="14">
        <f>IF($A69="","",IF(AD$4="","",IF(AND($B69&lt;=AD$4+$G$3-1,$C69&gt;=AD$4),"█","")))</f>
        <v/>
      </c>
      <c r="AE69" s="14">
        <f>IF($A69="","",IF(AE$4="","",IF(AND($B69&lt;=AE$4+$G$3-1,$C69&gt;=AE$4),"█","")))</f>
        <v/>
      </c>
      <c r="AF69" s="14">
        <f>IF($A69="","",IF(AF$4="","",IF(AND($B69&lt;=AF$4+$G$3-1,$C69&gt;=AF$4),"█","")))</f>
        <v/>
      </c>
      <c r="AG69" s="14">
        <f>IF($A69="","",IF(AG$4="","",IF(AND($B69&lt;=AG$4+$G$3-1,$C69&gt;=AG$4),"█","")))</f>
        <v/>
      </c>
      <c r="AH69" s="14">
        <f>IF($A69="","",IF(AH$4="","",IF(AND($B69&lt;=AH$4+$G$3-1,$C69&gt;=AH$4),"█","")))</f>
        <v/>
      </c>
      <c r="AI69" s="14">
        <f>IF($A69="","",IF(AI$4="","",IF(AND($B69&lt;=AI$4+$G$3-1,$C69&gt;=AI$4),"█","")))</f>
        <v/>
      </c>
      <c r="AJ69" s="14">
        <f>IF($A69="","",IF(AJ$4="","",IF(AND($B69&lt;=AJ$4+$G$3-1,$C69&gt;=AJ$4),"█","")))</f>
        <v/>
      </c>
      <c r="AK69" s="14">
        <f>IF($A69="","",IF(AK$4="","",IF(AND($B69&lt;=AK$4+$G$3-1,$C69&gt;=AK$4),"█","")))</f>
        <v/>
      </c>
      <c r="AL69" s="14">
        <f>IF($A69="","",IF(AL$4="","",IF(AND($B69&lt;=AL$4+$G$3-1,$C69&gt;=AL$4),"█","")))</f>
        <v/>
      </c>
      <c r="AM69" s="14">
        <f>IF($A69="","",IF(AM$4="","",IF(AND($B69&lt;=AM$4+$G$3-1,$C69&gt;=AM$4),"█","")))</f>
        <v/>
      </c>
      <c r="AN69" s="14">
        <f>IF($A69="","",IF(AN$4="","",IF(AND($B69&lt;=AN$4+$G$3-1,$C69&gt;=AN$4),"█","")))</f>
        <v/>
      </c>
      <c r="AO69" s="14">
        <f>IF($A69="","",IF(AO$4="","",IF(AND($B69&lt;=AO$4+$G$3-1,$C69&gt;=AO$4),"█","")))</f>
        <v/>
      </c>
      <c r="AP69" s="14">
        <f>IF($A69="","",IF(AP$4="","",IF(AND($B69&lt;=AP$4+$G$3-1,$C69&gt;=AP$4),"█","")))</f>
        <v/>
      </c>
      <c r="AQ69" s="14">
        <f>IF($A69="","",IF(AQ$4="","",IF(AND($B69&lt;=AQ$4+$G$3-1,$C69&gt;=AQ$4),"█","")))</f>
        <v/>
      </c>
      <c r="AR69" s="14">
        <f>IF($A69="","",IF(AR$4="","",IF(AND($B69&lt;=AR$4+$G$3-1,$C69&gt;=AR$4),"█","")))</f>
        <v/>
      </c>
      <c r="AS69" s="14">
        <f>IF($A69="","",IF(AS$4="","",IF(AND($B69&lt;=AS$4+$G$3-1,$C69&gt;=AS$4),"█","")))</f>
        <v/>
      </c>
      <c r="AT69" s="14">
        <f>IF($A69="","",IF(AT$4="","",IF(AND($B69&lt;=AT$4+$G$3-1,$C69&gt;=AT$4),"█","")))</f>
        <v/>
      </c>
      <c r="AU69" s="14">
        <f>IF($A69="","",IF(AU$4="","",IF(AND($B69&lt;=AU$4+$G$3-1,$C69&gt;=AU$4),"█","")))</f>
        <v/>
      </c>
      <c r="AV69" s="14">
        <f>IF($A69="","",IF(AV$4="","",IF(AND($B69&lt;=AV$4+$G$3-1,$C69&gt;=AV$4),"█","")))</f>
        <v/>
      </c>
      <c r="AW69" s="14">
        <f>IF($A69="","",IF(AW$4="","",IF(AND($B69&lt;=AW$4+$G$3-1,$C69&gt;=AW$4),"█","")))</f>
        <v/>
      </c>
      <c r="AX69" s="14">
        <f>IF($A69="","",IF(AX$4="","",IF(AND($B69&lt;=AX$4+$G$3-1,$C69&gt;=AX$4),"█","")))</f>
        <v/>
      </c>
      <c r="AY69" s="14">
        <f>IF($A69="","",IF(AY$4="","",IF(AND($B69&lt;=AY$4+$G$3-1,$C69&gt;=AY$4),"█","")))</f>
        <v/>
      </c>
      <c r="AZ69" s="14">
        <f>IF($A69="","",IF(AZ$4="","",IF(AND($B69&lt;=AZ$4+$G$3-1,$C69&gt;=AZ$4),"█","")))</f>
        <v/>
      </c>
      <c r="BA69" s="14">
        <f>IF($A69="","",IF(BA$4="","",IF(AND($B69&lt;=BA$4+$G$3-1,$C69&gt;=BA$4),"█","")))</f>
        <v/>
      </c>
      <c r="BB69" s="14">
        <f>IF($A69="","",IF(BB$4="","",IF(AND($B69&lt;=BB$4+$G$3-1,$C69&gt;=BB$4),"█","")))</f>
        <v/>
      </c>
      <c r="BC69" s="14">
        <f>IF($A69="","",IF(BC$4="","",IF(AND($B69&lt;=BC$4+$G$3-1,$C69&gt;=BC$4),"█","")))</f>
        <v/>
      </c>
      <c r="BD69" s="14">
        <f>IF($A69="","",IF(BD$4="","",IF(AND($B69&lt;=BD$4+$G$3-1,$C69&gt;=BD$4),"█","")))</f>
        <v/>
      </c>
      <c r="BE69" s="14">
        <f>IF($A69="","",IF(BE$4="","",IF(AND($B69&lt;=BE$4+$G$3-1,$C69&gt;=BE$4),"█","")))</f>
        <v/>
      </c>
    </row>
    <row r="70">
      <c r="A70" s="14">
        <f>IF(Tasks!$A70="","",Tasks!$A70)</f>
        <v/>
      </c>
      <c r="B70" s="9">
        <f>IF(Tasks!$A70="","",Tasks!$C70)</f>
        <v/>
      </c>
      <c r="C70" s="9">
        <f>IF(Tasks!$A70="","",Tasks!$E70)</f>
        <v/>
      </c>
      <c r="D70" s="13">
        <f>IF(Tasks!$A70="","",Tasks!$F70)</f>
        <v/>
      </c>
      <c r="E70" s="14">
        <f>IF($A70="","",IF(E$4="","",IF(AND($B70&lt;=E$4+$G$3-1,$C70&gt;=E$4),"█","")))</f>
        <v/>
      </c>
      <c r="F70" s="14">
        <f>IF($A70="","",IF(F$4="","",IF(AND($B70&lt;=F$4+$G$3-1,$C70&gt;=F$4),"█","")))</f>
        <v/>
      </c>
      <c r="G70" s="14">
        <f>IF($A70="","",IF(G$4="","",IF(AND($B70&lt;=G$4+$G$3-1,$C70&gt;=G$4),"█","")))</f>
        <v/>
      </c>
      <c r="H70" s="14">
        <f>IF($A70="","",IF(H$4="","",IF(AND($B70&lt;=H$4+$G$3-1,$C70&gt;=H$4),"█","")))</f>
        <v/>
      </c>
      <c r="I70" s="14">
        <f>IF($A70="","",IF(I$4="","",IF(AND($B70&lt;=I$4+$G$3-1,$C70&gt;=I$4),"█","")))</f>
        <v/>
      </c>
      <c r="J70" s="14">
        <f>IF($A70="","",IF(J$4="","",IF(AND($B70&lt;=J$4+$G$3-1,$C70&gt;=J$4),"█","")))</f>
        <v/>
      </c>
      <c r="K70" s="14">
        <f>IF($A70="","",IF(K$4="","",IF(AND($B70&lt;=K$4+$G$3-1,$C70&gt;=K$4),"█","")))</f>
        <v/>
      </c>
      <c r="L70" s="14">
        <f>IF($A70="","",IF(L$4="","",IF(AND($B70&lt;=L$4+$G$3-1,$C70&gt;=L$4),"█","")))</f>
        <v/>
      </c>
      <c r="M70" s="14">
        <f>IF($A70="","",IF(M$4="","",IF(AND($B70&lt;=M$4+$G$3-1,$C70&gt;=M$4),"█","")))</f>
        <v/>
      </c>
      <c r="N70" s="14">
        <f>IF($A70="","",IF(N$4="","",IF(AND($B70&lt;=N$4+$G$3-1,$C70&gt;=N$4),"█","")))</f>
        <v/>
      </c>
      <c r="O70" s="14">
        <f>IF($A70="","",IF(O$4="","",IF(AND($B70&lt;=O$4+$G$3-1,$C70&gt;=O$4),"█","")))</f>
        <v/>
      </c>
      <c r="P70" s="14">
        <f>IF($A70="","",IF(P$4="","",IF(AND($B70&lt;=P$4+$G$3-1,$C70&gt;=P$4),"█","")))</f>
        <v/>
      </c>
      <c r="Q70" s="14">
        <f>IF($A70="","",IF(Q$4="","",IF(AND($B70&lt;=Q$4+$G$3-1,$C70&gt;=Q$4),"█","")))</f>
        <v/>
      </c>
      <c r="R70" s="14">
        <f>IF($A70="","",IF(R$4="","",IF(AND($B70&lt;=R$4+$G$3-1,$C70&gt;=R$4),"█","")))</f>
        <v/>
      </c>
      <c r="S70" s="14">
        <f>IF($A70="","",IF(S$4="","",IF(AND($B70&lt;=S$4+$G$3-1,$C70&gt;=S$4),"█","")))</f>
        <v/>
      </c>
      <c r="T70" s="14">
        <f>IF($A70="","",IF(T$4="","",IF(AND($B70&lt;=T$4+$G$3-1,$C70&gt;=T$4),"█","")))</f>
        <v/>
      </c>
      <c r="U70" s="14">
        <f>IF($A70="","",IF(U$4="","",IF(AND($B70&lt;=U$4+$G$3-1,$C70&gt;=U$4),"█","")))</f>
        <v/>
      </c>
      <c r="V70" s="14">
        <f>IF($A70="","",IF(V$4="","",IF(AND($B70&lt;=V$4+$G$3-1,$C70&gt;=V$4),"█","")))</f>
        <v/>
      </c>
      <c r="W70" s="14">
        <f>IF($A70="","",IF(W$4="","",IF(AND($B70&lt;=W$4+$G$3-1,$C70&gt;=W$4),"█","")))</f>
        <v/>
      </c>
      <c r="X70" s="14">
        <f>IF($A70="","",IF(X$4="","",IF(AND($B70&lt;=X$4+$G$3-1,$C70&gt;=X$4),"█","")))</f>
        <v/>
      </c>
      <c r="Y70" s="14">
        <f>IF($A70="","",IF(Y$4="","",IF(AND($B70&lt;=Y$4+$G$3-1,$C70&gt;=Y$4),"█","")))</f>
        <v/>
      </c>
      <c r="Z70" s="14">
        <f>IF($A70="","",IF(Z$4="","",IF(AND($B70&lt;=Z$4+$G$3-1,$C70&gt;=Z$4),"█","")))</f>
        <v/>
      </c>
      <c r="AA70" s="14">
        <f>IF($A70="","",IF(AA$4="","",IF(AND($B70&lt;=AA$4+$G$3-1,$C70&gt;=AA$4),"█","")))</f>
        <v/>
      </c>
      <c r="AB70" s="14">
        <f>IF($A70="","",IF(AB$4="","",IF(AND($B70&lt;=AB$4+$G$3-1,$C70&gt;=AB$4),"█","")))</f>
        <v/>
      </c>
      <c r="AC70" s="14">
        <f>IF($A70="","",IF(AC$4="","",IF(AND($B70&lt;=AC$4+$G$3-1,$C70&gt;=AC$4),"█","")))</f>
        <v/>
      </c>
      <c r="AD70" s="14">
        <f>IF($A70="","",IF(AD$4="","",IF(AND($B70&lt;=AD$4+$G$3-1,$C70&gt;=AD$4),"█","")))</f>
        <v/>
      </c>
      <c r="AE70" s="14">
        <f>IF($A70="","",IF(AE$4="","",IF(AND($B70&lt;=AE$4+$G$3-1,$C70&gt;=AE$4),"█","")))</f>
        <v/>
      </c>
      <c r="AF70" s="14">
        <f>IF($A70="","",IF(AF$4="","",IF(AND($B70&lt;=AF$4+$G$3-1,$C70&gt;=AF$4),"█","")))</f>
        <v/>
      </c>
      <c r="AG70" s="14">
        <f>IF($A70="","",IF(AG$4="","",IF(AND($B70&lt;=AG$4+$G$3-1,$C70&gt;=AG$4),"█","")))</f>
        <v/>
      </c>
      <c r="AH70" s="14">
        <f>IF($A70="","",IF(AH$4="","",IF(AND($B70&lt;=AH$4+$G$3-1,$C70&gt;=AH$4),"█","")))</f>
        <v/>
      </c>
      <c r="AI70" s="14">
        <f>IF($A70="","",IF(AI$4="","",IF(AND($B70&lt;=AI$4+$G$3-1,$C70&gt;=AI$4),"█","")))</f>
        <v/>
      </c>
      <c r="AJ70" s="14">
        <f>IF($A70="","",IF(AJ$4="","",IF(AND($B70&lt;=AJ$4+$G$3-1,$C70&gt;=AJ$4),"█","")))</f>
        <v/>
      </c>
      <c r="AK70" s="14">
        <f>IF($A70="","",IF(AK$4="","",IF(AND($B70&lt;=AK$4+$G$3-1,$C70&gt;=AK$4),"█","")))</f>
        <v/>
      </c>
      <c r="AL70" s="14">
        <f>IF($A70="","",IF(AL$4="","",IF(AND($B70&lt;=AL$4+$G$3-1,$C70&gt;=AL$4),"█","")))</f>
        <v/>
      </c>
      <c r="AM70" s="14">
        <f>IF($A70="","",IF(AM$4="","",IF(AND($B70&lt;=AM$4+$G$3-1,$C70&gt;=AM$4),"█","")))</f>
        <v/>
      </c>
      <c r="AN70" s="14">
        <f>IF($A70="","",IF(AN$4="","",IF(AND($B70&lt;=AN$4+$G$3-1,$C70&gt;=AN$4),"█","")))</f>
        <v/>
      </c>
      <c r="AO70" s="14">
        <f>IF($A70="","",IF(AO$4="","",IF(AND($B70&lt;=AO$4+$G$3-1,$C70&gt;=AO$4),"█","")))</f>
        <v/>
      </c>
      <c r="AP70" s="14">
        <f>IF($A70="","",IF(AP$4="","",IF(AND($B70&lt;=AP$4+$G$3-1,$C70&gt;=AP$4),"█","")))</f>
        <v/>
      </c>
      <c r="AQ70" s="14">
        <f>IF($A70="","",IF(AQ$4="","",IF(AND($B70&lt;=AQ$4+$G$3-1,$C70&gt;=AQ$4),"█","")))</f>
        <v/>
      </c>
      <c r="AR70" s="14">
        <f>IF($A70="","",IF(AR$4="","",IF(AND($B70&lt;=AR$4+$G$3-1,$C70&gt;=AR$4),"█","")))</f>
        <v/>
      </c>
      <c r="AS70" s="14">
        <f>IF($A70="","",IF(AS$4="","",IF(AND($B70&lt;=AS$4+$G$3-1,$C70&gt;=AS$4),"█","")))</f>
        <v/>
      </c>
      <c r="AT70" s="14">
        <f>IF($A70="","",IF(AT$4="","",IF(AND($B70&lt;=AT$4+$G$3-1,$C70&gt;=AT$4),"█","")))</f>
        <v/>
      </c>
      <c r="AU70" s="14">
        <f>IF($A70="","",IF(AU$4="","",IF(AND($B70&lt;=AU$4+$G$3-1,$C70&gt;=AU$4),"█","")))</f>
        <v/>
      </c>
      <c r="AV70" s="14">
        <f>IF($A70="","",IF(AV$4="","",IF(AND($B70&lt;=AV$4+$G$3-1,$C70&gt;=AV$4),"█","")))</f>
        <v/>
      </c>
      <c r="AW70" s="14">
        <f>IF($A70="","",IF(AW$4="","",IF(AND($B70&lt;=AW$4+$G$3-1,$C70&gt;=AW$4),"█","")))</f>
        <v/>
      </c>
      <c r="AX70" s="14">
        <f>IF($A70="","",IF(AX$4="","",IF(AND($B70&lt;=AX$4+$G$3-1,$C70&gt;=AX$4),"█","")))</f>
        <v/>
      </c>
      <c r="AY70" s="14">
        <f>IF($A70="","",IF(AY$4="","",IF(AND($B70&lt;=AY$4+$G$3-1,$C70&gt;=AY$4),"█","")))</f>
        <v/>
      </c>
      <c r="AZ70" s="14">
        <f>IF($A70="","",IF(AZ$4="","",IF(AND($B70&lt;=AZ$4+$G$3-1,$C70&gt;=AZ$4),"█","")))</f>
        <v/>
      </c>
      <c r="BA70" s="14">
        <f>IF($A70="","",IF(BA$4="","",IF(AND($B70&lt;=BA$4+$G$3-1,$C70&gt;=BA$4),"█","")))</f>
        <v/>
      </c>
      <c r="BB70" s="14">
        <f>IF($A70="","",IF(BB$4="","",IF(AND($B70&lt;=BB$4+$G$3-1,$C70&gt;=BB$4),"█","")))</f>
        <v/>
      </c>
      <c r="BC70" s="14">
        <f>IF($A70="","",IF(BC$4="","",IF(AND($B70&lt;=BC$4+$G$3-1,$C70&gt;=BC$4),"█","")))</f>
        <v/>
      </c>
      <c r="BD70" s="14">
        <f>IF($A70="","",IF(BD$4="","",IF(AND($B70&lt;=BD$4+$G$3-1,$C70&gt;=BD$4),"█","")))</f>
        <v/>
      </c>
      <c r="BE70" s="14">
        <f>IF($A70="","",IF(BE$4="","",IF(AND($B70&lt;=BE$4+$G$3-1,$C70&gt;=BE$4),"█","")))</f>
        <v/>
      </c>
    </row>
    <row r="71">
      <c r="A71" s="14">
        <f>IF(Tasks!$A71="","",Tasks!$A71)</f>
        <v/>
      </c>
      <c r="B71" s="9">
        <f>IF(Tasks!$A71="","",Tasks!$C71)</f>
        <v/>
      </c>
      <c r="C71" s="9">
        <f>IF(Tasks!$A71="","",Tasks!$E71)</f>
        <v/>
      </c>
      <c r="D71" s="13">
        <f>IF(Tasks!$A71="","",Tasks!$F71)</f>
        <v/>
      </c>
      <c r="E71" s="14">
        <f>IF($A71="","",IF(E$4="","",IF(AND($B71&lt;=E$4+$G$3-1,$C71&gt;=E$4),"█","")))</f>
        <v/>
      </c>
      <c r="F71" s="14">
        <f>IF($A71="","",IF(F$4="","",IF(AND($B71&lt;=F$4+$G$3-1,$C71&gt;=F$4),"█","")))</f>
        <v/>
      </c>
      <c r="G71" s="14">
        <f>IF($A71="","",IF(G$4="","",IF(AND($B71&lt;=G$4+$G$3-1,$C71&gt;=G$4),"█","")))</f>
        <v/>
      </c>
      <c r="H71" s="14">
        <f>IF($A71="","",IF(H$4="","",IF(AND($B71&lt;=H$4+$G$3-1,$C71&gt;=H$4),"█","")))</f>
        <v/>
      </c>
      <c r="I71" s="14">
        <f>IF($A71="","",IF(I$4="","",IF(AND($B71&lt;=I$4+$G$3-1,$C71&gt;=I$4),"█","")))</f>
        <v/>
      </c>
      <c r="J71" s="14">
        <f>IF($A71="","",IF(J$4="","",IF(AND($B71&lt;=J$4+$G$3-1,$C71&gt;=J$4),"█","")))</f>
        <v/>
      </c>
      <c r="K71" s="14">
        <f>IF($A71="","",IF(K$4="","",IF(AND($B71&lt;=K$4+$G$3-1,$C71&gt;=K$4),"█","")))</f>
        <v/>
      </c>
      <c r="L71" s="14">
        <f>IF($A71="","",IF(L$4="","",IF(AND($B71&lt;=L$4+$G$3-1,$C71&gt;=L$4),"█","")))</f>
        <v/>
      </c>
      <c r="M71" s="14">
        <f>IF($A71="","",IF(M$4="","",IF(AND($B71&lt;=M$4+$G$3-1,$C71&gt;=M$4),"█","")))</f>
        <v/>
      </c>
      <c r="N71" s="14">
        <f>IF($A71="","",IF(N$4="","",IF(AND($B71&lt;=N$4+$G$3-1,$C71&gt;=N$4),"█","")))</f>
        <v/>
      </c>
      <c r="O71" s="14">
        <f>IF($A71="","",IF(O$4="","",IF(AND($B71&lt;=O$4+$G$3-1,$C71&gt;=O$4),"█","")))</f>
        <v/>
      </c>
      <c r="P71" s="14">
        <f>IF($A71="","",IF(P$4="","",IF(AND($B71&lt;=P$4+$G$3-1,$C71&gt;=P$4),"█","")))</f>
        <v/>
      </c>
      <c r="Q71" s="14">
        <f>IF($A71="","",IF(Q$4="","",IF(AND($B71&lt;=Q$4+$G$3-1,$C71&gt;=Q$4),"█","")))</f>
        <v/>
      </c>
      <c r="R71" s="14">
        <f>IF($A71="","",IF(R$4="","",IF(AND($B71&lt;=R$4+$G$3-1,$C71&gt;=R$4),"█","")))</f>
        <v/>
      </c>
      <c r="S71" s="14">
        <f>IF($A71="","",IF(S$4="","",IF(AND($B71&lt;=S$4+$G$3-1,$C71&gt;=S$4),"█","")))</f>
        <v/>
      </c>
      <c r="T71" s="14">
        <f>IF($A71="","",IF(T$4="","",IF(AND($B71&lt;=T$4+$G$3-1,$C71&gt;=T$4),"█","")))</f>
        <v/>
      </c>
      <c r="U71" s="14">
        <f>IF($A71="","",IF(U$4="","",IF(AND($B71&lt;=U$4+$G$3-1,$C71&gt;=U$4),"█","")))</f>
        <v/>
      </c>
      <c r="V71" s="14">
        <f>IF($A71="","",IF(V$4="","",IF(AND($B71&lt;=V$4+$G$3-1,$C71&gt;=V$4),"█","")))</f>
        <v/>
      </c>
      <c r="W71" s="14">
        <f>IF($A71="","",IF(W$4="","",IF(AND($B71&lt;=W$4+$G$3-1,$C71&gt;=W$4),"█","")))</f>
        <v/>
      </c>
      <c r="X71" s="14">
        <f>IF($A71="","",IF(X$4="","",IF(AND($B71&lt;=X$4+$G$3-1,$C71&gt;=X$4),"█","")))</f>
        <v/>
      </c>
      <c r="Y71" s="14">
        <f>IF($A71="","",IF(Y$4="","",IF(AND($B71&lt;=Y$4+$G$3-1,$C71&gt;=Y$4),"█","")))</f>
        <v/>
      </c>
      <c r="Z71" s="14">
        <f>IF($A71="","",IF(Z$4="","",IF(AND($B71&lt;=Z$4+$G$3-1,$C71&gt;=Z$4),"█","")))</f>
        <v/>
      </c>
      <c r="AA71" s="14">
        <f>IF($A71="","",IF(AA$4="","",IF(AND($B71&lt;=AA$4+$G$3-1,$C71&gt;=AA$4),"█","")))</f>
        <v/>
      </c>
      <c r="AB71" s="14">
        <f>IF($A71="","",IF(AB$4="","",IF(AND($B71&lt;=AB$4+$G$3-1,$C71&gt;=AB$4),"█","")))</f>
        <v/>
      </c>
      <c r="AC71" s="14">
        <f>IF($A71="","",IF(AC$4="","",IF(AND($B71&lt;=AC$4+$G$3-1,$C71&gt;=AC$4),"█","")))</f>
        <v/>
      </c>
      <c r="AD71" s="14">
        <f>IF($A71="","",IF(AD$4="","",IF(AND($B71&lt;=AD$4+$G$3-1,$C71&gt;=AD$4),"█","")))</f>
        <v/>
      </c>
      <c r="AE71" s="14">
        <f>IF($A71="","",IF(AE$4="","",IF(AND($B71&lt;=AE$4+$G$3-1,$C71&gt;=AE$4),"█","")))</f>
        <v/>
      </c>
      <c r="AF71" s="14">
        <f>IF($A71="","",IF(AF$4="","",IF(AND($B71&lt;=AF$4+$G$3-1,$C71&gt;=AF$4),"█","")))</f>
        <v/>
      </c>
      <c r="AG71" s="14">
        <f>IF($A71="","",IF(AG$4="","",IF(AND($B71&lt;=AG$4+$G$3-1,$C71&gt;=AG$4),"█","")))</f>
        <v/>
      </c>
      <c r="AH71" s="14">
        <f>IF($A71="","",IF(AH$4="","",IF(AND($B71&lt;=AH$4+$G$3-1,$C71&gt;=AH$4),"█","")))</f>
        <v/>
      </c>
      <c r="AI71" s="14">
        <f>IF($A71="","",IF(AI$4="","",IF(AND($B71&lt;=AI$4+$G$3-1,$C71&gt;=AI$4),"█","")))</f>
        <v/>
      </c>
      <c r="AJ71" s="14">
        <f>IF($A71="","",IF(AJ$4="","",IF(AND($B71&lt;=AJ$4+$G$3-1,$C71&gt;=AJ$4),"█","")))</f>
        <v/>
      </c>
      <c r="AK71" s="14">
        <f>IF($A71="","",IF(AK$4="","",IF(AND($B71&lt;=AK$4+$G$3-1,$C71&gt;=AK$4),"█","")))</f>
        <v/>
      </c>
      <c r="AL71" s="14">
        <f>IF($A71="","",IF(AL$4="","",IF(AND($B71&lt;=AL$4+$G$3-1,$C71&gt;=AL$4),"█","")))</f>
        <v/>
      </c>
      <c r="AM71" s="14">
        <f>IF($A71="","",IF(AM$4="","",IF(AND($B71&lt;=AM$4+$G$3-1,$C71&gt;=AM$4),"█","")))</f>
        <v/>
      </c>
      <c r="AN71" s="14">
        <f>IF($A71="","",IF(AN$4="","",IF(AND($B71&lt;=AN$4+$G$3-1,$C71&gt;=AN$4),"█","")))</f>
        <v/>
      </c>
      <c r="AO71" s="14">
        <f>IF($A71="","",IF(AO$4="","",IF(AND($B71&lt;=AO$4+$G$3-1,$C71&gt;=AO$4),"█","")))</f>
        <v/>
      </c>
      <c r="AP71" s="14">
        <f>IF($A71="","",IF(AP$4="","",IF(AND($B71&lt;=AP$4+$G$3-1,$C71&gt;=AP$4),"█","")))</f>
        <v/>
      </c>
      <c r="AQ71" s="14">
        <f>IF($A71="","",IF(AQ$4="","",IF(AND($B71&lt;=AQ$4+$G$3-1,$C71&gt;=AQ$4),"█","")))</f>
        <v/>
      </c>
      <c r="AR71" s="14">
        <f>IF($A71="","",IF(AR$4="","",IF(AND($B71&lt;=AR$4+$G$3-1,$C71&gt;=AR$4),"█","")))</f>
        <v/>
      </c>
      <c r="AS71" s="14">
        <f>IF($A71="","",IF(AS$4="","",IF(AND($B71&lt;=AS$4+$G$3-1,$C71&gt;=AS$4),"█","")))</f>
        <v/>
      </c>
      <c r="AT71" s="14">
        <f>IF($A71="","",IF(AT$4="","",IF(AND($B71&lt;=AT$4+$G$3-1,$C71&gt;=AT$4),"█","")))</f>
        <v/>
      </c>
      <c r="AU71" s="14">
        <f>IF($A71="","",IF(AU$4="","",IF(AND($B71&lt;=AU$4+$G$3-1,$C71&gt;=AU$4),"█","")))</f>
        <v/>
      </c>
      <c r="AV71" s="14">
        <f>IF($A71="","",IF(AV$4="","",IF(AND($B71&lt;=AV$4+$G$3-1,$C71&gt;=AV$4),"█","")))</f>
        <v/>
      </c>
      <c r="AW71" s="14">
        <f>IF($A71="","",IF(AW$4="","",IF(AND($B71&lt;=AW$4+$G$3-1,$C71&gt;=AW$4),"█","")))</f>
        <v/>
      </c>
      <c r="AX71" s="14">
        <f>IF($A71="","",IF(AX$4="","",IF(AND($B71&lt;=AX$4+$G$3-1,$C71&gt;=AX$4),"█","")))</f>
        <v/>
      </c>
      <c r="AY71" s="14">
        <f>IF($A71="","",IF(AY$4="","",IF(AND($B71&lt;=AY$4+$G$3-1,$C71&gt;=AY$4),"█","")))</f>
        <v/>
      </c>
      <c r="AZ71" s="14">
        <f>IF($A71="","",IF(AZ$4="","",IF(AND($B71&lt;=AZ$4+$G$3-1,$C71&gt;=AZ$4),"█","")))</f>
        <v/>
      </c>
      <c r="BA71" s="14">
        <f>IF($A71="","",IF(BA$4="","",IF(AND($B71&lt;=BA$4+$G$3-1,$C71&gt;=BA$4),"█","")))</f>
        <v/>
      </c>
      <c r="BB71" s="14">
        <f>IF($A71="","",IF(BB$4="","",IF(AND($B71&lt;=BB$4+$G$3-1,$C71&gt;=BB$4),"█","")))</f>
        <v/>
      </c>
      <c r="BC71" s="14">
        <f>IF($A71="","",IF(BC$4="","",IF(AND($B71&lt;=BC$4+$G$3-1,$C71&gt;=BC$4),"█","")))</f>
        <v/>
      </c>
      <c r="BD71" s="14">
        <f>IF($A71="","",IF(BD$4="","",IF(AND($B71&lt;=BD$4+$G$3-1,$C71&gt;=BD$4),"█","")))</f>
        <v/>
      </c>
      <c r="BE71" s="14">
        <f>IF($A71="","",IF(BE$4="","",IF(AND($B71&lt;=BE$4+$G$3-1,$C71&gt;=BE$4),"█","")))</f>
        <v/>
      </c>
    </row>
    <row r="72">
      <c r="A72" s="14">
        <f>IF(Tasks!$A72="","",Tasks!$A72)</f>
        <v/>
      </c>
      <c r="B72" s="9">
        <f>IF(Tasks!$A72="","",Tasks!$C72)</f>
        <v/>
      </c>
      <c r="C72" s="9">
        <f>IF(Tasks!$A72="","",Tasks!$E72)</f>
        <v/>
      </c>
      <c r="D72" s="13">
        <f>IF(Tasks!$A72="","",Tasks!$F72)</f>
        <v/>
      </c>
      <c r="E72" s="14">
        <f>IF($A72="","",IF(E$4="","",IF(AND($B72&lt;=E$4+$G$3-1,$C72&gt;=E$4),"█","")))</f>
        <v/>
      </c>
      <c r="F72" s="14">
        <f>IF($A72="","",IF(F$4="","",IF(AND($B72&lt;=F$4+$G$3-1,$C72&gt;=F$4),"█","")))</f>
        <v/>
      </c>
      <c r="G72" s="14">
        <f>IF($A72="","",IF(G$4="","",IF(AND($B72&lt;=G$4+$G$3-1,$C72&gt;=G$4),"█","")))</f>
        <v/>
      </c>
      <c r="H72" s="14">
        <f>IF($A72="","",IF(H$4="","",IF(AND($B72&lt;=H$4+$G$3-1,$C72&gt;=H$4),"█","")))</f>
        <v/>
      </c>
      <c r="I72" s="14">
        <f>IF($A72="","",IF(I$4="","",IF(AND($B72&lt;=I$4+$G$3-1,$C72&gt;=I$4),"█","")))</f>
        <v/>
      </c>
      <c r="J72" s="14">
        <f>IF($A72="","",IF(J$4="","",IF(AND($B72&lt;=J$4+$G$3-1,$C72&gt;=J$4),"█","")))</f>
        <v/>
      </c>
      <c r="K72" s="14">
        <f>IF($A72="","",IF(K$4="","",IF(AND($B72&lt;=K$4+$G$3-1,$C72&gt;=K$4),"█","")))</f>
        <v/>
      </c>
      <c r="L72" s="14">
        <f>IF($A72="","",IF(L$4="","",IF(AND($B72&lt;=L$4+$G$3-1,$C72&gt;=L$4),"█","")))</f>
        <v/>
      </c>
      <c r="M72" s="14">
        <f>IF($A72="","",IF(M$4="","",IF(AND($B72&lt;=M$4+$G$3-1,$C72&gt;=M$4),"█","")))</f>
        <v/>
      </c>
      <c r="N72" s="14">
        <f>IF($A72="","",IF(N$4="","",IF(AND($B72&lt;=N$4+$G$3-1,$C72&gt;=N$4),"█","")))</f>
        <v/>
      </c>
      <c r="O72" s="14">
        <f>IF($A72="","",IF(O$4="","",IF(AND($B72&lt;=O$4+$G$3-1,$C72&gt;=O$4),"█","")))</f>
        <v/>
      </c>
      <c r="P72" s="14">
        <f>IF($A72="","",IF(P$4="","",IF(AND($B72&lt;=P$4+$G$3-1,$C72&gt;=P$4),"█","")))</f>
        <v/>
      </c>
      <c r="Q72" s="14">
        <f>IF($A72="","",IF(Q$4="","",IF(AND($B72&lt;=Q$4+$G$3-1,$C72&gt;=Q$4),"█","")))</f>
        <v/>
      </c>
      <c r="R72" s="14">
        <f>IF($A72="","",IF(R$4="","",IF(AND($B72&lt;=R$4+$G$3-1,$C72&gt;=R$4),"█","")))</f>
        <v/>
      </c>
      <c r="S72" s="14">
        <f>IF($A72="","",IF(S$4="","",IF(AND($B72&lt;=S$4+$G$3-1,$C72&gt;=S$4),"█","")))</f>
        <v/>
      </c>
      <c r="T72" s="14">
        <f>IF($A72="","",IF(T$4="","",IF(AND($B72&lt;=T$4+$G$3-1,$C72&gt;=T$4),"█","")))</f>
        <v/>
      </c>
      <c r="U72" s="14">
        <f>IF($A72="","",IF(U$4="","",IF(AND($B72&lt;=U$4+$G$3-1,$C72&gt;=U$4),"█","")))</f>
        <v/>
      </c>
      <c r="V72" s="14">
        <f>IF($A72="","",IF(V$4="","",IF(AND($B72&lt;=V$4+$G$3-1,$C72&gt;=V$4),"█","")))</f>
        <v/>
      </c>
      <c r="W72" s="14">
        <f>IF($A72="","",IF(W$4="","",IF(AND($B72&lt;=W$4+$G$3-1,$C72&gt;=W$4),"█","")))</f>
        <v/>
      </c>
      <c r="X72" s="14">
        <f>IF($A72="","",IF(X$4="","",IF(AND($B72&lt;=X$4+$G$3-1,$C72&gt;=X$4),"█","")))</f>
        <v/>
      </c>
      <c r="Y72" s="14">
        <f>IF($A72="","",IF(Y$4="","",IF(AND($B72&lt;=Y$4+$G$3-1,$C72&gt;=Y$4),"█","")))</f>
        <v/>
      </c>
      <c r="Z72" s="14">
        <f>IF($A72="","",IF(Z$4="","",IF(AND($B72&lt;=Z$4+$G$3-1,$C72&gt;=Z$4),"█","")))</f>
        <v/>
      </c>
      <c r="AA72" s="14">
        <f>IF($A72="","",IF(AA$4="","",IF(AND($B72&lt;=AA$4+$G$3-1,$C72&gt;=AA$4),"█","")))</f>
        <v/>
      </c>
      <c r="AB72" s="14">
        <f>IF($A72="","",IF(AB$4="","",IF(AND($B72&lt;=AB$4+$G$3-1,$C72&gt;=AB$4),"█","")))</f>
        <v/>
      </c>
      <c r="AC72" s="14">
        <f>IF($A72="","",IF(AC$4="","",IF(AND($B72&lt;=AC$4+$G$3-1,$C72&gt;=AC$4),"█","")))</f>
        <v/>
      </c>
      <c r="AD72" s="14">
        <f>IF($A72="","",IF(AD$4="","",IF(AND($B72&lt;=AD$4+$G$3-1,$C72&gt;=AD$4),"█","")))</f>
        <v/>
      </c>
      <c r="AE72" s="14">
        <f>IF($A72="","",IF(AE$4="","",IF(AND($B72&lt;=AE$4+$G$3-1,$C72&gt;=AE$4),"█","")))</f>
        <v/>
      </c>
      <c r="AF72" s="14">
        <f>IF($A72="","",IF(AF$4="","",IF(AND($B72&lt;=AF$4+$G$3-1,$C72&gt;=AF$4),"█","")))</f>
        <v/>
      </c>
      <c r="AG72" s="14">
        <f>IF($A72="","",IF(AG$4="","",IF(AND($B72&lt;=AG$4+$G$3-1,$C72&gt;=AG$4),"█","")))</f>
        <v/>
      </c>
      <c r="AH72" s="14">
        <f>IF($A72="","",IF(AH$4="","",IF(AND($B72&lt;=AH$4+$G$3-1,$C72&gt;=AH$4),"█","")))</f>
        <v/>
      </c>
      <c r="AI72" s="14">
        <f>IF($A72="","",IF(AI$4="","",IF(AND($B72&lt;=AI$4+$G$3-1,$C72&gt;=AI$4),"█","")))</f>
        <v/>
      </c>
      <c r="AJ72" s="14">
        <f>IF($A72="","",IF(AJ$4="","",IF(AND($B72&lt;=AJ$4+$G$3-1,$C72&gt;=AJ$4),"█","")))</f>
        <v/>
      </c>
      <c r="AK72" s="14">
        <f>IF($A72="","",IF(AK$4="","",IF(AND($B72&lt;=AK$4+$G$3-1,$C72&gt;=AK$4),"█","")))</f>
        <v/>
      </c>
      <c r="AL72" s="14">
        <f>IF($A72="","",IF(AL$4="","",IF(AND($B72&lt;=AL$4+$G$3-1,$C72&gt;=AL$4),"█","")))</f>
        <v/>
      </c>
      <c r="AM72" s="14">
        <f>IF($A72="","",IF(AM$4="","",IF(AND($B72&lt;=AM$4+$G$3-1,$C72&gt;=AM$4),"█","")))</f>
        <v/>
      </c>
      <c r="AN72" s="14">
        <f>IF($A72="","",IF(AN$4="","",IF(AND($B72&lt;=AN$4+$G$3-1,$C72&gt;=AN$4),"█","")))</f>
        <v/>
      </c>
      <c r="AO72" s="14">
        <f>IF($A72="","",IF(AO$4="","",IF(AND($B72&lt;=AO$4+$G$3-1,$C72&gt;=AO$4),"█","")))</f>
        <v/>
      </c>
      <c r="AP72" s="14">
        <f>IF($A72="","",IF(AP$4="","",IF(AND($B72&lt;=AP$4+$G$3-1,$C72&gt;=AP$4),"█","")))</f>
        <v/>
      </c>
      <c r="AQ72" s="14">
        <f>IF($A72="","",IF(AQ$4="","",IF(AND($B72&lt;=AQ$4+$G$3-1,$C72&gt;=AQ$4),"█","")))</f>
        <v/>
      </c>
      <c r="AR72" s="14">
        <f>IF($A72="","",IF(AR$4="","",IF(AND($B72&lt;=AR$4+$G$3-1,$C72&gt;=AR$4),"█","")))</f>
        <v/>
      </c>
      <c r="AS72" s="14">
        <f>IF($A72="","",IF(AS$4="","",IF(AND($B72&lt;=AS$4+$G$3-1,$C72&gt;=AS$4),"█","")))</f>
        <v/>
      </c>
      <c r="AT72" s="14">
        <f>IF($A72="","",IF(AT$4="","",IF(AND($B72&lt;=AT$4+$G$3-1,$C72&gt;=AT$4),"█","")))</f>
        <v/>
      </c>
      <c r="AU72" s="14">
        <f>IF($A72="","",IF(AU$4="","",IF(AND($B72&lt;=AU$4+$G$3-1,$C72&gt;=AU$4),"█","")))</f>
        <v/>
      </c>
      <c r="AV72" s="14">
        <f>IF($A72="","",IF(AV$4="","",IF(AND($B72&lt;=AV$4+$G$3-1,$C72&gt;=AV$4),"█","")))</f>
        <v/>
      </c>
      <c r="AW72" s="14">
        <f>IF($A72="","",IF(AW$4="","",IF(AND($B72&lt;=AW$4+$G$3-1,$C72&gt;=AW$4),"█","")))</f>
        <v/>
      </c>
      <c r="AX72" s="14">
        <f>IF($A72="","",IF(AX$4="","",IF(AND($B72&lt;=AX$4+$G$3-1,$C72&gt;=AX$4),"█","")))</f>
        <v/>
      </c>
      <c r="AY72" s="14">
        <f>IF($A72="","",IF(AY$4="","",IF(AND($B72&lt;=AY$4+$G$3-1,$C72&gt;=AY$4),"█","")))</f>
        <v/>
      </c>
      <c r="AZ72" s="14">
        <f>IF($A72="","",IF(AZ$4="","",IF(AND($B72&lt;=AZ$4+$G$3-1,$C72&gt;=AZ$4),"█","")))</f>
        <v/>
      </c>
      <c r="BA72" s="14">
        <f>IF($A72="","",IF(BA$4="","",IF(AND($B72&lt;=BA$4+$G$3-1,$C72&gt;=BA$4),"█","")))</f>
        <v/>
      </c>
      <c r="BB72" s="14">
        <f>IF($A72="","",IF(BB$4="","",IF(AND($B72&lt;=BB$4+$G$3-1,$C72&gt;=BB$4),"█","")))</f>
        <v/>
      </c>
      <c r="BC72" s="14">
        <f>IF($A72="","",IF(BC$4="","",IF(AND($B72&lt;=BC$4+$G$3-1,$C72&gt;=BC$4),"█","")))</f>
        <v/>
      </c>
      <c r="BD72" s="14">
        <f>IF($A72="","",IF(BD$4="","",IF(AND($B72&lt;=BD$4+$G$3-1,$C72&gt;=BD$4),"█","")))</f>
        <v/>
      </c>
      <c r="BE72" s="14">
        <f>IF($A72="","",IF(BE$4="","",IF(AND($B72&lt;=BE$4+$G$3-1,$C72&gt;=BE$4),"█","")))</f>
        <v/>
      </c>
    </row>
    <row r="73">
      <c r="A73" s="14">
        <f>IF(Tasks!$A73="","",Tasks!$A73)</f>
        <v/>
      </c>
      <c r="B73" s="9">
        <f>IF(Tasks!$A73="","",Tasks!$C73)</f>
        <v/>
      </c>
      <c r="C73" s="9">
        <f>IF(Tasks!$A73="","",Tasks!$E73)</f>
        <v/>
      </c>
      <c r="D73" s="13">
        <f>IF(Tasks!$A73="","",Tasks!$F73)</f>
        <v/>
      </c>
      <c r="E73" s="14">
        <f>IF($A73="","",IF(E$4="","",IF(AND($B73&lt;=E$4+$G$3-1,$C73&gt;=E$4),"█","")))</f>
        <v/>
      </c>
      <c r="F73" s="14">
        <f>IF($A73="","",IF(F$4="","",IF(AND($B73&lt;=F$4+$G$3-1,$C73&gt;=F$4),"█","")))</f>
        <v/>
      </c>
      <c r="G73" s="14">
        <f>IF($A73="","",IF(G$4="","",IF(AND($B73&lt;=G$4+$G$3-1,$C73&gt;=G$4),"█","")))</f>
        <v/>
      </c>
      <c r="H73" s="14">
        <f>IF($A73="","",IF(H$4="","",IF(AND($B73&lt;=H$4+$G$3-1,$C73&gt;=H$4),"█","")))</f>
        <v/>
      </c>
      <c r="I73" s="14">
        <f>IF($A73="","",IF(I$4="","",IF(AND($B73&lt;=I$4+$G$3-1,$C73&gt;=I$4),"█","")))</f>
        <v/>
      </c>
      <c r="J73" s="14">
        <f>IF($A73="","",IF(J$4="","",IF(AND($B73&lt;=J$4+$G$3-1,$C73&gt;=J$4),"█","")))</f>
        <v/>
      </c>
      <c r="K73" s="14">
        <f>IF($A73="","",IF(K$4="","",IF(AND($B73&lt;=K$4+$G$3-1,$C73&gt;=K$4),"█","")))</f>
        <v/>
      </c>
      <c r="L73" s="14">
        <f>IF($A73="","",IF(L$4="","",IF(AND($B73&lt;=L$4+$G$3-1,$C73&gt;=L$4),"█","")))</f>
        <v/>
      </c>
      <c r="M73" s="14">
        <f>IF($A73="","",IF(M$4="","",IF(AND($B73&lt;=M$4+$G$3-1,$C73&gt;=M$4),"█","")))</f>
        <v/>
      </c>
      <c r="N73" s="14">
        <f>IF($A73="","",IF(N$4="","",IF(AND($B73&lt;=N$4+$G$3-1,$C73&gt;=N$4),"█","")))</f>
        <v/>
      </c>
      <c r="O73" s="14">
        <f>IF($A73="","",IF(O$4="","",IF(AND($B73&lt;=O$4+$G$3-1,$C73&gt;=O$4),"█","")))</f>
        <v/>
      </c>
      <c r="P73" s="14">
        <f>IF($A73="","",IF(P$4="","",IF(AND($B73&lt;=P$4+$G$3-1,$C73&gt;=P$4),"█","")))</f>
        <v/>
      </c>
      <c r="Q73" s="14">
        <f>IF($A73="","",IF(Q$4="","",IF(AND($B73&lt;=Q$4+$G$3-1,$C73&gt;=Q$4),"█","")))</f>
        <v/>
      </c>
      <c r="R73" s="14">
        <f>IF($A73="","",IF(R$4="","",IF(AND($B73&lt;=R$4+$G$3-1,$C73&gt;=R$4),"█","")))</f>
        <v/>
      </c>
      <c r="S73" s="14">
        <f>IF($A73="","",IF(S$4="","",IF(AND($B73&lt;=S$4+$G$3-1,$C73&gt;=S$4),"█","")))</f>
        <v/>
      </c>
      <c r="T73" s="14">
        <f>IF($A73="","",IF(T$4="","",IF(AND($B73&lt;=T$4+$G$3-1,$C73&gt;=T$4),"█","")))</f>
        <v/>
      </c>
      <c r="U73" s="14">
        <f>IF($A73="","",IF(U$4="","",IF(AND($B73&lt;=U$4+$G$3-1,$C73&gt;=U$4),"█","")))</f>
        <v/>
      </c>
      <c r="V73" s="14">
        <f>IF($A73="","",IF(V$4="","",IF(AND($B73&lt;=V$4+$G$3-1,$C73&gt;=V$4),"█","")))</f>
        <v/>
      </c>
      <c r="W73" s="14">
        <f>IF($A73="","",IF(W$4="","",IF(AND($B73&lt;=W$4+$G$3-1,$C73&gt;=W$4),"█","")))</f>
        <v/>
      </c>
      <c r="X73" s="14">
        <f>IF($A73="","",IF(X$4="","",IF(AND($B73&lt;=X$4+$G$3-1,$C73&gt;=X$4),"█","")))</f>
        <v/>
      </c>
      <c r="Y73" s="14">
        <f>IF($A73="","",IF(Y$4="","",IF(AND($B73&lt;=Y$4+$G$3-1,$C73&gt;=Y$4),"█","")))</f>
        <v/>
      </c>
      <c r="Z73" s="14">
        <f>IF($A73="","",IF(Z$4="","",IF(AND($B73&lt;=Z$4+$G$3-1,$C73&gt;=Z$4),"█","")))</f>
        <v/>
      </c>
      <c r="AA73" s="14">
        <f>IF($A73="","",IF(AA$4="","",IF(AND($B73&lt;=AA$4+$G$3-1,$C73&gt;=AA$4),"█","")))</f>
        <v/>
      </c>
      <c r="AB73" s="14">
        <f>IF($A73="","",IF(AB$4="","",IF(AND($B73&lt;=AB$4+$G$3-1,$C73&gt;=AB$4),"█","")))</f>
        <v/>
      </c>
      <c r="AC73" s="14">
        <f>IF($A73="","",IF(AC$4="","",IF(AND($B73&lt;=AC$4+$G$3-1,$C73&gt;=AC$4),"█","")))</f>
        <v/>
      </c>
      <c r="AD73" s="14">
        <f>IF($A73="","",IF(AD$4="","",IF(AND($B73&lt;=AD$4+$G$3-1,$C73&gt;=AD$4),"█","")))</f>
        <v/>
      </c>
      <c r="AE73" s="14">
        <f>IF($A73="","",IF(AE$4="","",IF(AND($B73&lt;=AE$4+$G$3-1,$C73&gt;=AE$4),"█","")))</f>
        <v/>
      </c>
      <c r="AF73" s="14">
        <f>IF($A73="","",IF(AF$4="","",IF(AND($B73&lt;=AF$4+$G$3-1,$C73&gt;=AF$4),"█","")))</f>
        <v/>
      </c>
      <c r="AG73" s="14">
        <f>IF($A73="","",IF(AG$4="","",IF(AND($B73&lt;=AG$4+$G$3-1,$C73&gt;=AG$4),"█","")))</f>
        <v/>
      </c>
      <c r="AH73" s="14">
        <f>IF($A73="","",IF(AH$4="","",IF(AND($B73&lt;=AH$4+$G$3-1,$C73&gt;=AH$4),"█","")))</f>
        <v/>
      </c>
      <c r="AI73" s="14">
        <f>IF($A73="","",IF(AI$4="","",IF(AND($B73&lt;=AI$4+$G$3-1,$C73&gt;=AI$4),"█","")))</f>
        <v/>
      </c>
      <c r="AJ73" s="14">
        <f>IF($A73="","",IF(AJ$4="","",IF(AND($B73&lt;=AJ$4+$G$3-1,$C73&gt;=AJ$4),"█","")))</f>
        <v/>
      </c>
      <c r="AK73" s="14">
        <f>IF($A73="","",IF(AK$4="","",IF(AND($B73&lt;=AK$4+$G$3-1,$C73&gt;=AK$4),"█","")))</f>
        <v/>
      </c>
      <c r="AL73" s="14">
        <f>IF($A73="","",IF(AL$4="","",IF(AND($B73&lt;=AL$4+$G$3-1,$C73&gt;=AL$4),"█","")))</f>
        <v/>
      </c>
      <c r="AM73" s="14">
        <f>IF($A73="","",IF(AM$4="","",IF(AND($B73&lt;=AM$4+$G$3-1,$C73&gt;=AM$4),"█","")))</f>
        <v/>
      </c>
      <c r="AN73" s="14">
        <f>IF($A73="","",IF(AN$4="","",IF(AND($B73&lt;=AN$4+$G$3-1,$C73&gt;=AN$4),"█","")))</f>
        <v/>
      </c>
      <c r="AO73" s="14">
        <f>IF($A73="","",IF(AO$4="","",IF(AND($B73&lt;=AO$4+$G$3-1,$C73&gt;=AO$4),"█","")))</f>
        <v/>
      </c>
      <c r="AP73" s="14">
        <f>IF($A73="","",IF(AP$4="","",IF(AND($B73&lt;=AP$4+$G$3-1,$C73&gt;=AP$4),"█","")))</f>
        <v/>
      </c>
      <c r="AQ73" s="14">
        <f>IF($A73="","",IF(AQ$4="","",IF(AND($B73&lt;=AQ$4+$G$3-1,$C73&gt;=AQ$4),"█","")))</f>
        <v/>
      </c>
      <c r="AR73" s="14">
        <f>IF($A73="","",IF(AR$4="","",IF(AND($B73&lt;=AR$4+$G$3-1,$C73&gt;=AR$4),"█","")))</f>
        <v/>
      </c>
      <c r="AS73" s="14">
        <f>IF($A73="","",IF(AS$4="","",IF(AND($B73&lt;=AS$4+$G$3-1,$C73&gt;=AS$4),"█","")))</f>
        <v/>
      </c>
      <c r="AT73" s="14">
        <f>IF($A73="","",IF(AT$4="","",IF(AND($B73&lt;=AT$4+$G$3-1,$C73&gt;=AT$4),"█","")))</f>
        <v/>
      </c>
      <c r="AU73" s="14">
        <f>IF($A73="","",IF(AU$4="","",IF(AND($B73&lt;=AU$4+$G$3-1,$C73&gt;=AU$4),"█","")))</f>
        <v/>
      </c>
      <c r="AV73" s="14">
        <f>IF($A73="","",IF(AV$4="","",IF(AND($B73&lt;=AV$4+$G$3-1,$C73&gt;=AV$4),"█","")))</f>
        <v/>
      </c>
      <c r="AW73" s="14">
        <f>IF($A73="","",IF(AW$4="","",IF(AND($B73&lt;=AW$4+$G$3-1,$C73&gt;=AW$4),"█","")))</f>
        <v/>
      </c>
      <c r="AX73" s="14">
        <f>IF($A73="","",IF(AX$4="","",IF(AND($B73&lt;=AX$4+$G$3-1,$C73&gt;=AX$4),"█","")))</f>
        <v/>
      </c>
      <c r="AY73" s="14">
        <f>IF($A73="","",IF(AY$4="","",IF(AND($B73&lt;=AY$4+$G$3-1,$C73&gt;=AY$4),"█","")))</f>
        <v/>
      </c>
      <c r="AZ73" s="14">
        <f>IF($A73="","",IF(AZ$4="","",IF(AND($B73&lt;=AZ$4+$G$3-1,$C73&gt;=AZ$4),"█","")))</f>
        <v/>
      </c>
      <c r="BA73" s="14">
        <f>IF($A73="","",IF(BA$4="","",IF(AND($B73&lt;=BA$4+$G$3-1,$C73&gt;=BA$4),"█","")))</f>
        <v/>
      </c>
      <c r="BB73" s="14">
        <f>IF($A73="","",IF(BB$4="","",IF(AND($B73&lt;=BB$4+$G$3-1,$C73&gt;=BB$4),"█","")))</f>
        <v/>
      </c>
      <c r="BC73" s="14">
        <f>IF($A73="","",IF(BC$4="","",IF(AND($B73&lt;=BC$4+$G$3-1,$C73&gt;=BC$4),"█","")))</f>
        <v/>
      </c>
      <c r="BD73" s="14">
        <f>IF($A73="","",IF(BD$4="","",IF(AND($B73&lt;=BD$4+$G$3-1,$C73&gt;=BD$4),"█","")))</f>
        <v/>
      </c>
      <c r="BE73" s="14">
        <f>IF($A73="","",IF(BE$4="","",IF(AND($B73&lt;=BE$4+$G$3-1,$C73&gt;=BE$4),"█","")))</f>
        <v/>
      </c>
    </row>
    <row r="74">
      <c r="A74" s="14">
        <f>IF(Tasks!$A74="","",Tasks!$A74)</f>
        <v/>
      </c>
      <c r="B74" s="9">
        <f>IF(Tasks!$A74="","",Tasks!$C74)</f>
        <v/>
      </c>
      <c r="C74" s="9">
        <f>IF(Tasks!$A74="","",Tasks!$E74)</f>
        <v/>
      </c>
      <c r="D74" s="13">
        <f>IF(Tasks!$A74="","",Tasks!$F74)</f>
        <v/>
      </c>
      <c r="E74" s="14">
        <f>IF($A74="","",IF(E$4="","",IF(AND($B74&lt;=E$4+$G$3-1,$C74&gt;=E$4),"█","")))</f>
        <v/>
      </c>
      <c r="F74" s="14">
        <f>IF($A74="","",IF(F$4="","",IF(AND($B74&lt;=F$4+$G$3-1,$C74&gt;=F$4),"█","")))</f>
        <v/>
      </c>
      <c r="G74" s="14">
        <f>IF($A74="","",IF(G$4="","",IF(AND($B74&lt;=G$4+$G$3-1,$C74&gt;=G$4),"█","")))</f>
        <v/>
      </c>
      <c r="H74" s="14">
        <f>IF($A74="","",IF(H$4="","",IF(AND($B74&lt;=H$4+$G$3-1,$C74&gt;=H$4),"█","")))</f>
        <v/>
      </c>
      <c r="I74" s="14">
        <f>IF($A74="","",IF(I$4="","",IF(AND($B74&lt;=I$4+$G$3-1,$C74&gt;=I$4),"█","")))</f>
        <v/>
      </c>
      <c r="J74" s="14">
        <f>IF($A74="","",IF(J$4="","",IF(AND($B74&lt;=J$4+$G$3-1,$C74&gt;=J$4),"█","")))</f>
        <v/>
      </c>
      <c r="K74" s="14">
        <f>IF($A74="","",IF(K$4="","",IF(AND($B74&lt;=K$4+$G$3-1,$C74&gt;=K$4),"█","")))</f>
        <v/>
      </c>
      <c r="L74" s="14">
        <f>IF($A74="","",IF(L$4="","",IF(AND($B74&lt;=L$4+$G$3-1,$C74&gt;=L$4),"█","")))</f>
        <v/>
      </c>
      <c r="M74" s="14">
        <f>IF($A74="","",IF(M$4="","",IF(AND($B74&lt;=M$4+$G$3-1,$C74&gt;=M$4),"█","")))</f>
        <v/>
      </c>
      <c r="N74" s="14">
        <f>IF($A74="","",IF(N$4="","",IF(AND($B74&lt;=N$4+$G$3-1,$C74&gt;=N$4),"█","")))</f>
        <v/>
      </c>
      <c r="O74" s="14">
        <f>IF($A74="","",IF(O$4="","",IF(AND($B74&lt;=O$4+$G$3-1,$C74&gt;=O$4),"█","")))</f>
        <v/>
      </c>
      <c r="P74" s="14">
        <f>IF($A74="","",IF(P$4="","",IF(AND($B74&lt;=P$4+$G$3-1,$C74&gt;=P$4),"█","")))</f>
        <v/>
      </c>
      <c r="Q74" s="14">
        <f>IF($A74="","",IF(Q$4="","",IF(AND($B74&lt;=Q$4+$G$3-1,$C74&gt;=Q$4),"█","")))</f>
        <v/>
      </c>
      <c r="R74" s="14">
        <f>IF($A74="","",IF(R$4="","",IF(AND($B74&lt;=R$4+$G$3-1,$C74&gt;=R$4),"█","")))</f>
        <v/>
      </c>
      <c r="S74" s="14">
        <f>IF($A74="","",IF(S$4="","",IF(AND($B74&lt;=S$4+$G$3-1,$C74&gt;=S$4),"█","")))</f>
        <v/>
      </c>
      <c r="T74" s="14">
        <f>IF($A74="","",IF(T$4="","",IF(AND($B74&lt;=T$4+$G$3-1,$C74&gt;=T$4),"█","")))</f>
        <v/>
      </c>
      <c r="U74" s="14">
        <f>IF($A74="","",IF(U$4="","",IF(AND($B74&lt;=U$4+$G$3-1,$C74&gt;=U$4),"█","")))</f>
        <v/>
      </c>
      <c r="V74" s="14">
        <f>IF($A74="","",IF(V$4="","",IF(AND($B74&lt;=V$4+$G$3-1,$C74&gt;=V$4),"█","")))</f>
        <v/>
      </c>
      <c r="W74" s="14">
        <f>IF($A74="","",IF(W$4="","",IF(AND($B74&lt;=W$4+$G$3-1,$C74&gt;=W$4),"█","")))</f>
        <v/>
      </c>
      <c r="X74" s="14">
        <f>IF($A74="","",IF(X$4="","",IF(AND($B74&lt;=X$4+$G$3-1,$C74&gt;=X$4),"█","")))</f>
        <v/>
      </c>
      <c r="Y74" s="14">
        <f>IF($A74="","",IF(Y$4="","",IF(AND($B74&lt;=Y$4+$G$3-1,$C74&gt;=Y$4),"█","")))</f>
        <v/>
      </c>
      <c r="Z74" s="14">
        <f>IF($A74="","",IF(Z$4="","",IF(AND($B74&lt;=Z$4+$G$3-1,$C74&gt;=Z$4),"█","")))</f>
        <v/>
      </c>
      <c r="AA74" s="14">
        <f>IF($A74="","",IF(AA$4="","",IF(AND($B74&lt;=AA$4+$G$3-1,$C74&gt;=AA$4),"█","")))</f>
        <v/>
      </c>
      <c r="AB74" s="14">
        <f>IF($A74="","",IF(AB$4="","",IF(AND($B74&lt;=AB$4+$G$3-1,$C74&gt;=AB$4),"█","")))</f>
        <v/>
      </c>
      <c r="AC74" s="14">
        <f>IF($A74="","",IF(AC$4="","",IF(AND($B74&lt;=AC$4+$G$3-1,$C74&gt;=AC$4),"█","")))</f>
        <v/>
      </c>
      <c r="AD74" s="14">
        <f>IF($A74="","",IF(AD$4="","",IF(AND($B74&lt;=AD$4+$G$3-1,$C74&gt;=AD$4),"█","")))</f>
        <v/>
      </c>
      <c r="AE74" s="14">
        <f>IF($A74="","",IF(AE$4="","",IF(AND($B74&lt;=AE$4+$G$3-1,$C74&gt;=AE$4),"█","")))</f>
        <v/>
      </c>
      <c r="AF74" s="14">
        <f>IF($A74="","",IF(AF$4="","",IF(AND($B74&lt;=AF$4+$G$3-1,$C74&gt;=AF$4),"█","")))</f>
        <v/>
      </c>
      <c r="AG74" s="14">
        <f>IF($A74="","",IF(AG$4="","",IF(AND($B74&lt;=AG$4+$G$3-1,$C74&gt;=AG$4),"█","")))</f>
        <v/>
      </c>
      <c r="AH74" s="14">
        <f>IF($A74="","",IF(AH$4="","",IF(AND($B74&lt;=AH$4+$G$3-1,$C74&gt;=AH$4),"█","")))</f>
        <v/>
      </c>
      <c r="AI74" s="14">
        <f>IF($A74="","",IF(AI$4="","",IF(AND($B74&lt;=AI$4+$G$3-1,$C74&gt;=AI$4),"█","")))</f>
        <v/>
      </c>
      <c r="AJ74" s="14">
        <f>IF($A74="","",IF(AJ$4="","",IF(AND($B74&lt;=AJ$4+$G$3-1,$C74&gt;=AJ$4),"█","")))</f>
        <v/>
      </c>
      <c r="AK74" s="14">
        <f>IF($A74="","",IF(AK$4="","",IF(AND($B74&lt;=AK$4+$G$3-1,$C74&gt;=AK$4),"█","")))</f>
        <v/>
      </c>
      <c r="AL74" s="14">
        <f>IF($A74="","",IF(AL$4="","",IF(AND($B74&lt;=AL$4+$G$3-1,$C74&gt;=AL$4),"█","")))</f>
        <v/>
      </c>
      <c r="AM74" s="14">
        <f>IF($A74="","",IF(AM$4="","",IF(AND($B74&lt;=AM$4+$G$3-1,$C74&gt;=AM$4),"█","")))</f>
        <v/>
      </c>
      <c r="AN74" s="14">
        <f>IF($A74="","",IF(AN$4="","",IF(AND($B74&lt;=AN$4+$G$3-1,$C74&gt;=AN$4),"█","")))</f>
        <v/>
      </c>
      <c r="AO74" s="14">
        <f>IF($A74="","",IF(AO$4="","",IF(AND($B74&lt;=AO$4+$G$3-1,$C74&gt;=AO$4),"█","")))</f>
        <v/>
      </c>
      <c r="AP74" s="14">
        <f>IF($A74="","",IF(AP$4="","",IF(AND($B74&lt;=AP$4+$G$3-1,$C74&gt;=AP$4),"█","")))</f>
        <v/>
      </c>
      <c r="AQ74" s="14">
        <f>IF($A74="","",IF(AQ$4="","",IF(AND($B74&lt;=AQ$4+$G$3-1,$C74&gt;=AQ$4),"█","")))</f>
        <v/>
      </c>
      <c r="AR74" s="14">
        <f>IF($A74="","",IF(AR$4="","",IF(AND($B74&lt;=AR$4+$G$3-1,$C74&gt;=AR$4),"█","")))</f>
        <v/>
      </c>
      <c r="AS74" s="14">
        <f>IF($A74="","",IF(AS$4="","",IF(AND($B74&lt;=AS$4+$G$3-1,$C74&gt;=AS$4),"█","")))</f>
        <v/>
      </c>
      <c r="AT74" s="14">
        <f>IF($A74="","",IF(AT$4="","",IF(AND($B74&lt;=AT$4+$G$3-1,$C74&gt;=AT$4),"█","")))</f>
        <v/>
      </c>
      <c r="AU74" s="14">
        <f>IF($A74="","",IF(AU$4="","",IF(AND($B74&lt;=AU$4+$G$3-1,$C74&gt;=AU$4),"█","")))</f>
        <v/>
      </c>
      <c r="AV74" s="14">
        <f>IF($A74="","",IF(AV$4="","",IF(AND($B74&lt;=AV$4+$G$3-1,$C74&gt;=AV$4),"█","")))</f>
        <v/>
      </c>
      <c r="AW74" s="14">
        <f>IF($A74="","",IF(AW$4="","",IF(AND($B74&lt;=AW$4+$G$3-1,$C74&gt;=AW$4),"█","")))</f>
        <v/>
      </c>
      <c r="AX74" s="14">
        <f>IF($A74="","",IF(AX$4="","",IF(AND($B74&lt;=AX$4+$G$3-1,$C74&gt;=AX$4),"█","")))</f>
        <v/>
      </c>
      <c r="AY74" s="14">
        <f>IF($A74="","",IF(AY$4="","",IF(AND($B74&lt;=AY$4+$G$3-1,$C74&gt;=AY$4),"█","")))</f>
        <v/>
      </c>
      <c r="AZ74" s="14">
        <f>IF($A74="","",IF(AZ$4="","",IF(AND($B74&lt;=AZ$4+$G$3-1,$C74&gt;=AZ$4),"█","")))</f>
        <v/>
      </c>
      <c r="BA74" s="14">
        <f>IF($A74="","",IF(BA$4="","",IF(AND($B74&lt;=BA$4+$G$3-1,$C74&gt;=BA$4),"█","")))</f>
        <v/>
      </c>
      <c r="BB74" s="14">
        <f>IF($A74="","",IF(BB$4="","",IF(AND($B74&lt;=BB$4+$G$3-1,$C74&gt;=BB$4),"█","")))</f>
        <v/>
      </c>
      <c r="BC74" s="14">
        <f>IF($A74="","",IF(BC$4="","",IF(AND($B74&lt;=BC$4+$G$3-1,$C74&gt;=BC$4),"█","")))</f>
        <v/>
      </c>
      <c r="BD74" s="14">
        <f>IF($A74="","",IF(BD$4="","",IF(AND($B74&lt;=BD$4+$G$3-1,$C74&gt;=BD$4),"█","")))</f>
        <v/>
      </c>
      <c r="BE74" s="14">
        <f>IF($A74="","",IF(BE$4="","",IF(AND($B74&lt;=BE$4+$G$3-1,$C74&gt;=BE$4),"█","")))</f>
        <v/>
      </c>
    </row>
    <row r="75">
      <c r="A75" s="14">
        <f>IF(Tasks!$A75="","",Tasks!$A75)</f>
        <v/>
      </c>
      <c r="B75" s="9">
        <f>IF(Tasks!$A75="","",Tasks!$C75)</f>
        <v/>
      </c>
      <c r="C75" s="9">
        <f>IF(Tasks!$A75="","",Tasks!$E75)</f>
        <v/>
      </c>
      <c r="D75" s="13">
        <f>IF(Tasks!$A75="","",Tasks!$F75)</f>
        <v/>
      </c>
      <c r="E75" s="14">
        <f>IF($A75="","",IF(E$4="","",IF(AND($B75&lt;=E$4+$G$3-1,$C75&gt;=E$4),"█","")))</f>
        <v/>
      </c>
      <c r="F75" s="14">
        <f>IF($A75="","",IF(F$4="","",IF(AND($B75&lt;=F$4+$G$3-1,$C75&gt;=F$4),"█","")))</f>
        <v/>
      </c>
      <c r="G75" s="14">
        <f>IF($A75="","",IF(G$4="","",IF(AND($B75&lt;=G$4+$G$3-1,$C75&gt;=G$4),"█","")))</f>
        <v/>
      </c>
      <c r="H75" s="14">
        <f>IF($A75="","",IF(H$4="","",IF(AND($B75&lt;=H$4+$G$3-1,$C75&gt;=H$4),"█","")))</f>
        <v/>
      </c>
      <c r="I75" s="14">
        <f>IF($A75="","",IF(I$4="","",IF(AND($B75&lt;=I$4+$G$3-1,$C75&gt;=I$4),"█","")))</f>
        <v/>
      </c>
      <c r="J75" s="14">
        <f>IF($A75="","",IF(J$4="","",IF(AND($B75&lt;=J$4+$G$3-1,$C75&gt;=J$4),"█","")))</f>
        <v/>
      </c>
      <c r="K75" s="14">
        <f>IF($A75="","",IF(K$4="","",IF(AND($B75&lt;=K$4+$G$3-1,$C75&gt;=K$4),"█","")))</f>
        <v/>
      </c>
      <c r="L75" s="14">
        <f>IF($A75="","",IF(L$4="","",IF(AND($B75&lt;=L$4+$G$3-1,$C75&gt;=L$4),"█","")))</f>
        <v/>
      </c>
      <c r="M75" s="14">
        <f>IF($A75="","",IF(M$4="","",IF(AND($B75&lt;=M$4+$G$3-1,$C75&gt;=M$4),"█","")))</f>
        <v/>
      </c>
      <c r="N75" s="14">
        <f>IF($A75="","",IF(N$4="","",IF(AND($B75&lt;=N$4+$G$3-1,$C75&gt;=N$4),"█","")))</f>
        <v/>
      </c>
      <c r="O75" s="14">
        <f>IF($A75="","",IF(O$4="","",IF(AND($B75&lt;=O$4+$G$3-1,$C75&gt;=O$4),"█","")))</f>
        <v/>
      </c>
      <c r="P75" s="14">
        <f>IF($A75="","",IF(P$4="","",IF(AND($B75&lt;=P$4+$G$3-1,$C75&gt;=P$4),"█","")))</f>
        <v/>
      </c>
      <c r="Q75" s="14">
        <f>IF($A75="","",IF(Q$4="","",IF(AND($B75&lt;=Q$4+$G$3-1,$C75&gt;=Q$4),"█","")))</f>
        <v/>
      </c>
      <c r="R75" s="14">
        <f>IF($A75="","",IF(R$4="","",IF(AND($B75&lt;=R$4+$G$3-1,$C75&gt;=R$4),"█","")))</f>
        <v/>
      </c>
      <c r="S75" s="14">
        <f>IF($A75="","",IF(S$4="","",IF(AND($B75&lt;=S$4+$G$3-1,$C75&gt;=S$4),"█","")))</f>
        <v/>
      </c>
      <c r="T75" s="14">
        <f>IF($A75="","",IF(T$4="","",IF(AND($B75&lt;=T$4+$G$3-1,$C75&gt;=T$4),"█","")))</f>
        <v/>
      </c>
      <c r="U75" s="14">
        <f>IF($A75="","",IF(U$4="","",IF(AND($B75&lt;=U$4+$G$3-1,$C75&gt;=U$4),"█","")))</f>
        <v/>
      </c>
      <c r="V75" s="14">
        <f>IF($A75="","",IF(V$4="","",IF(AND($B75&lt;=V$4+$G$3-1,$C75&gt;=V$4),"█","")))</f>
        <v/>
      </c>
      <c r="W75" s="14">
        <f>IF($A75="","",IF(W$4="","",IF(AND($B75&lt;=W$4+$G$3-1,$C75&gt;=W$4),"█","")))</f>
        <v/>
      </c>
      <c r="X75" s="14">
        <f>IF($A75="","",IF(X$4="","",IF(AND($B75&lt;=X$4+$G$3-1,$C75&gt;=X$4),"█","")))</f>
        <v/>
      </c>
      <c r="Y75" s="14">
        <f>IF($A75="","",IF(Y$4="","",IF(AND($B75&lt;=Y$4+$G$3-1,$C75&gt;=Y$4),"█","")))</f>
        <v/>
      </c>
      <c r="Z75" s="14">
        <f>IF($A75="","",IF(Z$4="","",IF(AND($B75&lt;=Z$4+$G$3-1,$C75&gt;=Z$4),"█","")))</f>
        <v/>
      </c>
      <c r="AA75" s="14">
        <f>IF($A75="","",IF(AA$4="","",IF(AND($B75&lt;=AA$4+$G$3-1,$C75&gt;=AA$4),"█","")))</f>
        <v/>
      </c>
      <c r="AB75" s="14">
        <f>IF($A75="","",IF(AB$4="","",IF(AND($B75&lt;=AB$4+$G$3-1,$C75&gt;=AB$4),"█","")))</f>
        <v/>
      </c>
      <c r="AC75" s="14">
        <f>IF($A75="","",IF(AC$4="","",IF(AND($B75&lt;=AC$4+$G$3-1,$C75&gt;=AC$4),"█","")))</f>
        <v/>
      </c>
      <c r="AD75" s="14">
        <f>IF($A75="","",IF(AD$4="","",IF(AND($B75&lt;=AD$4+$G$3-1,$C75&gt;=AD$4),"█","")))</f>
        <v/>
      </c>
      <c r="AE75" s="14">
        <f>IF($A75="","",IF(AE$4="","",IF(AND($B75&lt;=AE$4+$G$3-1,$C75&gt;=AE$4),"█","")))</f>
        <v/>
      </c>
      <c r="AF75" s="14">
        <f>IF($A75="","",IF(AF$4="","",IF(AND($B75&lt;=AF$4+$G$3-1,$C75&gt;=AF$4),"█","")))</f>
        <v/>
      </c>
      <c r="AG75" s="14">
        <f>IF($A75="","",IF(AG$4="","",IF(AND($B75&lt;=AG$4+$G$3-1,$C75&gt;=AG$4),"█","")))</f>
        <v/>
      </c>
      <c r="AH75" s="14">
        <f>IF($A75="","",IF(AH$4="","",IF(AND($B75&lt;=AH$4+$G$3-1,$C75&gt;=AH$4),"█","")))</f>
        <v/>
      </c>
      <c r="AI75" s="14">
        <f>IF($A75="","",IF(AI$4="","",IF(AND($B75&lt;=AI$4+$G$3-1,$C75&gt;=AI$4),"█","")))</f>
        <v/>
      </c>
      <c r="AJ75" s="14">
        <f>IF($A75="","",IF(AJ$4="","",IF(AND($B75&lt;=AJ$4+$G$3-1,$C75&gt;=AJ$4),"█","")))</f>
        <v/>
      </c>
      <c r="AK75" s="14">
        <f>IF($A75="","",IF(AK$4="","",IF(AND($B75&lt;=AK$4+$G$3-1,$C75&gt;=AK$4),"█","")))</f>
        <v/>
      </c>
      <c r="AL75" s="14">
        <f>IF($A75="","",IF(AL$4="","",IF(AND($B75&lt;=AL$4+$G$3-1,$C75&gt;=AL$4),"█","")))</f>
        <v/>
      </c>
      <c r="AM75" s="14">
        <f>IF($A75="","",IF(AM$4="","",IF(AND($B75&lt;=AM$4+$G$3-1,$C75&gt;=AM$4),"█","")))</f>
        <v/>
      </c>
      <c r="AN75" s="14">
        <f>IF($A75="","",IF(AN$4="","",IF(AND($B75&lt;=AN$4+$G$3-1,$C75&gt;=AN$4),"█","")))</f>
        <v/>
      </c>
      <c r="AO75" s="14">
        <f>IF($A75="","",IF(AO$4="","",IF(AND($B75&lt;=AO$4+$G$3-1,$C75&gt;=AO$4),"█","")))</f>
        <v/>
      </c>
      <c r="AP75" s="14">
        <f>IF($A75="","",IF(AP$4="","",IF(AND($B75&lt;=AP$4+$G$3-1,$C75&gt;=AP$4),"█","")))</f>
        <v/>
      </c>
      <c r="AQ75" s="14">
        <f>IF($A75="","",IF(AQ$4="","",IF(AND($B75&lt;=AQ$4+$G$3-1,$C75&gt;=AQ$4),"█","")))</f>
        <v/>
      </c>
      <c r="AR75" s="14">
        <f>IF($A75="","",IF(AR$4="","",IF(AND($B75&lt;=AR$4+$G$3-1,$C75&gt;=AR$4),"█","")))</f>
        <v/>
      </c>
      <c r="AS75" s="14">
        <f>IF($A75="","",IF(AS$4="","",IF(AND($B75&lt;=AS$4+$G$3-1,$C75&gt;=AS$4),"█","")))</f>
        <v/>
      </c>
      <c r="AT75" s="14">
        <f>IF($A75="","",IF(AT$4="","",IF(AND($B75&lt;=AT$4+$G$3-1,$C75&gt;=AT$4),"█","")))</f>
        <v/>
      </c>
      <c r="AU75" s="14">
        <f>IF($A75="","",IF(AU$4="","",IF(AND($B75&lt;=AU$4+$G$3-1,$C75&gt;=AU$4),"█","")))</f>
        <v/>
      </c>
      <c r="AV75" s="14">
        <f>IF($A75="","",IF(AV$4="","",IF(AND($B75&lt;=AV$4+$G$3-1,$C75&gt;=AV$4),"█","")))</f>
        <v/>
      </c>
      <c r="AW75" s="14">
        <f>IF($A75="","",IF(AW$4="","",IF(AND($B75&lt;=AW$4+$G$3-1,$C75&gt;=AW$4),"█","")))</f>
        <v/>
      </c>
      <c r="AX75" s="14">
        <f>IF($A75="","",IF(AX$4="","",IF(AND($B75&lt;=AX$4+$G$3-1,$C75&gt;=AX$4),"█","")))</f>
        <v/>
      </c>
      <c r="AY75" s="14">
        <f>IF($A75="","",IF(AY$4="","",IF(AND($B75&lt;=AY$4+$G$3-1,$C75&gt;=AY$4),"█","")))</f>
        <v/>
      </c>
      <c r="AZ75" s="14">
        <f>IF($A75="","",IF(AZ$4="","",IF(AND($B75&lt;=AZ$4+$G$3-1,$C75&gt;=AZ$4),"█","")))</f>
        <v/>
      </c>
      <c r="BA75" s="14">
        <f>IF($A75="","",IF(BA$4="","",IF(AND($B75&lt;=BA$4+$G$3-1,$C75&gt;=BA$4),"█","")))</f>
        <v/>
      </c>
      <c r="BB75" s="14">
        <f>IF($A75="","",IF(BB$4="","",IF(AND($B75&lt;=BB$4+$G$3-1,$C75&gt;=BB$4),"█","")))</f>
        <v/>
      </c>
      <c r="BC75" s="14">
        <f>IF($A75="","",IF(BC$4="","",IF(AND($B75&lt;=BC$4+$G$3-1,$C75&gt;=BC$4),"█","")))</f>
        <v/>
      </c>
      <c r="BD75" s="14">
        <f>IF($A75="","",IF(BD$4="","",IF(AND($B75&lt;=BD$4+$G$3-1,$C75&gt;=BD$4),"█","")))</f>
        <v/>
      </c>
      <c r="BE75" s="14">
        <f>IF($A75="","",IF(BE$4="","",IF(AND($B75&lt;=BE$4+$G$3-1,$C75&gt;=BE$4),"█","")))</f>
        <v/>
      </c>
    </row>
    <row r="76">
      <c r="A76" s="14">
        <f>IF(Tasks!$A76="","",Tasks!$A76)</f>
        <v/>
      </c>
      <c r="B76" s="9">
        <f>IF(Tasks!$A76="","",Tasks!$C76)</f>
        <v/>
      </c>
      <c r="C76" s="9">
        <f>IF(Tasks!$A76="","",Tasks!$E76)</f>
        <v/>
      </c>
      <c r="D76" s="13">
        <f>IF(Tasks!$A76="","",Tasks!$F76)</f>
        <v/>
      </c>
      <c r="E76" s="14">
        <f>IF($A76="","",IF(E$4="","",IF(AND($B76&lt;=E$4+$G$3-1,$C76&gt;=E$4),"█","")))</f>
        <v/>
      </c>
      <c r="F76" s="14">
        <f>IF($A76="","",IF(F$4="","",IF(AND($B76&lt;=F$4+$G$3-1,$C76&gt;=F$4),"█","")))</f>
        <v/>
      </c>
      <c r="G76" s="14">
        <f>IF($A76="","",IF(G$4="","",IF(AND($B76&lt;=G$4+$G$3-1,$C76&gt;=G$4),"█","")))</f>
        <v/>
      </c>
      <c r="H76" s="14">
        <f>IF($A76="","",IF(H$4="","",IF(AND($B76&lt;=H$4+$G$3-1,$C76&gt;=H$4),"█","")))</f>
        <v/>
      </c>
      <c r="I76" s="14">
        <f>IF($A76="","",IF(I$4="","",IF(AND($B76&lt;=I$4+$G$3-1,$C76&gt;=I$4),"█","")))</f>
        <v/>
      </c>
      <c r="J76" s="14">
        <f>IF($A76="","",IF(J$4="","",IF(AND($B76&lt;=J$4+$G$3-1,$C76&gt;=J$4),"█","")))</f>
        <v/>
      </c>
      <c r="K76" s="14">
        <f>IF($A76="","",IF(K$4="","",IF(AND($B76&lt;=K$4+$G$3-1,$C76&gt;=K$4),"█","")))</f>
        <v/>
      </c>
      <c r="L76" s="14">
        <f>IF($A76="","",IF(L$4="","",IF(AND($B76&lt;=L$4+$G$3-1,$C76&gt;=L$4),"█","")))</f>
        <v/>
      </c>
      <c r="M76" s="14">
        <f>IF($A76="","",IF(M$4="","",IF(AND($B76&lt;=M$4+$G$3-1,$C76&gt;=M$4),"█","")))</f>
        <v/>
      </c>
      <c r="N76" s="14">
        <f>IF($A76="","",IF(N$4="","",IF(AND($B76&lt;=N$4+$G$3-1,$C76&gt;=N$4),"█","")))</f>
        <v/>
      </c>
      <c r="O76" s="14">
        <f>IF($A76="","",IF(O$4="","",IF(AND($B76&lt;=O$4+$G$3-1,$C76&gt;=O$4),"█","")))</f>
        <v/>
      </c>
      <c r="P76" s="14">
        <f>IF($A76="","",IF(P$4="","",IF(AND($B76&lt;=P$4+$G$3-1,$C76&gt;=P$4),"█","")))</f>
        <v/>
      </c>
      <c r="Q76" s="14">
        <f>IF($A76="","",IF(Q$4="","",IF(AND($B76&lt;=Q$4+$G$3-1,$C76&gt;=Q$4),"█","")))</f>
        <v/>
      </c>
      <c r="R76" s="14">
        <f>IF($A76="","",IF(R$4="","",IF(AND($B76&lt;=R$4+$G$3-1,$C76&gt;=R$4),"█","")))</f>
        <v/>
      </c>
      <c r="S76" s="14">
        <f>IF($A76="","",IF(S$4="","",IF(AND($B76&lt;=S$4+$G$3-1,$C76&gt;=S$4),"█","")))</f>
        <v/>
      </c>
      <c r="T76" s="14">
        <f>IF($A76="","",IF(T$4="","",IF(AND($B76&lt;=T$4+$G$3-1,$C76&gt;=T$4),"█","")))</f>
        <v/>
      </c>
      <c r="U76" s="14">
        <f>IF($A76="","",IF(U$4="","",IF(AND($B76&lt;=U$4+$G$3-1,$C76&gt;=U$4),"█","")))</f>
        <v/>
      </c>
      <c r="V76" s="14">
        <f>IF($A76="","",IF(V$4="","",IF(AND($B76&lt;=V$4+$G$3-1,$C76&gt;=V$4),"█","")))</f>
        <v/>
      </c>
      <c r="W76" s="14">
        <f>IF($A76="","",IF(W$4="","",IF(AND($B76&lt;=W$4+$G$3-1,$C76&gt;=W$4),"█","")))</f>
        <v/>
      </c>
      <c r="X76" s="14">
        <f>IF($A76="","",IF(X$4="","",IF(AND($B76&lt;=X$4+$G$3-1,$C76&gt;=X$4),"█","")))</f>
        <v/>
      </c>
      <c r="Y76" s="14">
        <f>IF($A76="","",IF(Y$4="","",IF(AND($B76&lt;=Y$4+$G$3-1,$C76&gt;=Y$4),"█","")))</f>
        <v/>
      </c>
      <c r="Z76" s="14">
        <f>IF($A76="","",IF(Z$4="","",IF(AND($B76&lt;=Z$4+$G$3-1,$C76&gt;=Z$4),"█","")))</f>
        <v/>
      </c>
      <c r="AA76" s="14">
        <f>IF($A76="","",IF(AA$4="","",IF(AND($B76&lt;=AA$4+$G$3-1,$C76&gt;=AA$4),"█","")))</f>
        <v/>
      </c>
      <c r="AB76" s="14">
        <f>IF($A76="","",IF(AB$4="","",IF(AND($B76&lt;=AB$4+$G$3-1,$C76&gt;=AB$4),"█","")))</f>
        <v/>
      </c>
      <c r="AC76" s="14">
        <f>IF($A76="","",IF(AC$4="","",IF(AND($B76&lt;=AC$4+$G$3-1,$C76&gt;=AC$4),"█","")))</f>
        <v/>
      </c>
      <c r="AD76" s="14">
        <f>IF($A76="","",IF(AD$4="","",IF(AND($B76&lt;=AD$4+$G$3-1,$C76&gt;=AD$4),"█","")))</f>
        <v/>
      </c>
      <c r="AE76" s="14">
        <f>IF($A76="","",IF(AE$4="","",IF(AND($B76&lt;=AE$4+$G$3-1,$C76&gt;=AE$4),"█","")))</f>
        <v/>
      </c>
      <c r="AF76" s="14">
        <f>IF($A76="","",IF(AF$4="","",IF(AND($B76&lt;=AF$4+$G$3-1,$C76&gt;=AF$4),"█","")))</f>
        <v/>
      </c>
      <c r="AG76" s="14">
        <f>IF($A76="","",IF(AG$4="","",IF(AND($B76&lt;=AG$4+$G$3-1,$C76&gt;=AG$4),"█","")))</f>
        <v/>
      </c>
      <c r="AH76" s="14">
        <f>IF($A76="","",IF(AH$4="","",IF(AND($B76&lt;=AH$4+$G$3-1,$C76&gt;=AH$4),"█","")))</f>
        <v/>
      </c>
      <c r="AI76" s="14">
        <f>IF($A76="","",IF(AI$4="","",IF(AND($B76&lt;=AI$4+$G$3-1,$C76&gt;=AI$4),"█","")))</f>
        <v/>
      </c>
      <c r="AJ76" s="14">
        <f>IF($A76="","",IF(AJ$4="","",IF(AND($B76&lt;=AJ$4+$G$3-1,$C76&gt;=AJ$4),"█","")))</f>
        <v/>
      </c>
      <c r="AK76" s="14">
        <f>IF($A76="","",IF(AK$4="","",IF(AND($B76&lt;=AK$4+$G$3-1,$C76&gt;=AK$4),"█","")))</f>
        <v/>
      </c>
      <c r="AL76" s="14">
        <f>IF($A76="","",IF(AL$4="","",IF(AND($B76&lt;=AL$4+$G$3-1,$C76&gt;=AL$4),"█","")))</f>
        <v/>
      </c>
      <c r="AM76" s="14">
        <f>IF($A76="","",IF(AM$4="","",IF(AND($B76&lt;=AM$4+$G$3-1,$C76&gt;=AM$4),"█","")))</f>
        <v/>
      </c>
      <c r="AN76" s="14">
        <f>IF($A76="","",IF(AN$4="","",IF(AND($B76&lt;=AN$4+$G$3-1,$C76&gt;=AN$4),"█","")))</f>
        <v/>
      </c>
      <c r="AO76" s="14">
        <f>IF($A76="","",IF(AO$4="","",IF(AND($B76&lt;=AO$4+$G$3-1,$C76&gt;=AO$4),"█","")))</f>
        <v/>
      </c>
      <c r="AP76" s="14">
        <f>IF($A76="","",IF(AP$4="","",IF(AND($B76&lt;=AP$4+$G$3-1,$C76&gt;=AP$4),"█","")))</f>
        <v/>
      </c>
      <c r="AQ76" s="14">
        <f>IF($A76="","",IF(AQ$4="","",IF(AND($B76&lt;=AQ$4+$G$3-1,$C76&gt;=AQ$4),"█","")))</f>
        <v/>
      </c>
      <c r="AR76" s="14">
        <f>IF($A76="","",IF(AR$4="","",IF(AND($B76&lt;=AR$4+$G$3-1,$C76&gt;=AR$4),"█","")))</f>
        <v/>
      </c>
      <c r="AS76" s="14">
        <f>IF($A76="","",IF(AS$4="","",IF(AND($B76&lt;=AS$4+$G$3-1,$C76&gt;=AS$4),"█","")))</f>
        <v/>
      </c>
      <c r="AT76" s="14">
        <f>IF($A76="","",IF(AT$4="","",IF(AND($B76&lt;=AT$4+$G$3-1,$C76&gt;=AT$4),"█","")))</f>
        <v/>
      </c>
      <c r="AU76" s="14">
        <f>IF($A76="","",IF(AU$4="","",IF(AND($B76&lt;=AU$4+$G$3-1,$C76&gt;=AU$4),"█","")))</f>
        <v/>
      </c>
      <c r="AV76" s="14">
        <f>IF($A76="","",IF(AV$4="","",IF(AND($B76&lt;=AV$4+$G$3-1,$C76&gt;=AV$4),"█","")))</f>
        <v/>
      </c>
      <c r="AW76" s="14">
        <f>IF($A76="","",IF(AW$4="","",IF(AND($B76&lt;=AW$4+$G$3-1,$C76&gt;=AW$4),"█","")))</f>
        <v/>
      </c>
      <c r="AX76" s="14">
        <f>IF($A76="","",IF(AX$4="","",IF(AND($B76&lt;=AX$4+$G$3-1,$C76&gt;=AX$4),"█","")))</f>
        <v/>
      </c>
      <c r="AY76" s="14">
        <f>IF($A76="","",IF(AY$4="","",IF(AND($B76&lt;=AY$4+$G$3-1,$C76&gt;=AY$4),"█","")))</f>
        <v/>
      </c>
      <c r="AZ76" s="14">
        <f>IF($A76="","",IF(AZ$4="","",IF(AND($B76&lt;=AZ$4+$G$3-1,$C76&gt;=AZ$4),"█","")))</f>
        <v/>
      </c>
      <c r="BA76" s="14">
        <f>IF($A76="","",IF(BA$4="","",IF(AND($B76&lt;=BA$4+$G$3-1,$C76&gt;=BA$4),"█","")))</f>
        <v/>
      </c>
      <c r="BB76" s="14">
        <f>IF($A76="","",IF(BB$4="","",IF(AND($B76&lt;=BB$4+$G$3-1,$C76&gt;=BB$4),"█","")))</f>
        <v/>
      </c>
      <c r="BC76" s="14">
        <f>IF($A76="","",IF(BC$4="","",IF(AND($B76&lt;=BC$4+$G$3-1,$C76&gt;=BC$4),"█","")))</f>
        <v/>
      </c>
      <c r="BD76" s="14">
        <f>IF($A76="","",IF(BD$4="","",IF(AND($B76&lt;=BD$4+$G$3-1,$C76&gt;=BD$4),"█","")))</f>
        <v/>
      </c>
      <c r="BE76" s="14">
        <f>IF($A76="","",IF(BE$4="","",IF(AND($B76&lt;=BE$4+$G$3-1,$C76&gt;=BE$4),"█","")))</f>
        <v/>
      </c>
    </row>
    <row r="77">
      <c r="A77" s="14">
        <f>IF(Tasks!$A77="","",Tasks!$A77)</f>
        <v/>
      </c>
      <c r="B77" s="9">
        <f>IF(Tasks!$A77="","",Tasks!$C77)</f>
        <v/>
      </c>
      <c r="C77" s="9">
        <f>IF(Tasks!$A77="","",Tasks!$E77)</f>
        <v/>
      </c>
      <c r="D77" s="13">
        <f>IF(Tasks!$A77="","",Tasks!$F77)</f>
        <v/>
      </c>
      <c r="E77" s="14">
        <f>IF($A77="","",IF(E$4="","",IF(AND($B77&lt;=E$4+$G$3-1,$C77&gt;=E$4),"█","")))</f>
        <v/>
      </c>
      <c r="F77" s="14">
        <f>IF($A77="","",IF(F$4="","",IF(AND($B77&lt;=F$4+$G$3-1,$C77&gt;=F$4),"█","")))</f>
        <v/>
      </c>
      <c r="G77" s="14">
        <f>IF($A77="","",IF(G$4="","",IF(AND($B77&lt;=G$4+$G$3-1,$C77&gt;=G$4),"█","")))</f>
        <v/>
      </c>
      <c r="H77" s="14">
        <f>IF($A77="","",IF(H$4="","",IF(AND($B77&lt;=H$4+$G$3-1,$C77&gt;=H$4),"█","")))</f>
        <v/>
      </c>
      <c r="I77" s="14">
        <f>IF($A77="","",IF(I$4="","",IF(AND($B77&lt;=I$4+$G$3-1,$C77&gt;=I$4),"█","")))</f>
        <v/>
      </c>
      <c r="J77" s="14">
        <f>IF($A77="","",IF(J$4="","",IF(AND($B77&lt;=J$4+$G$3-1,$C77&gt;=J$4),"█","")))</f>
        <v/>
      </c>
      <c r="K77" s="14">
        <f>IF($A77="","",IF(K$4="","",IF(AND($B77&lt;=K$4+$G$3-1,$C77&gt;=K$4),"█","")))</f>
        <v/>
      </c>
      <c r="L77" s="14">
        <f>IF($A77="","",IF(L$4="","",IF(AND($B77&lt;=L$4+$G$3-1,$C77&gt;=L$4),"█","")))</f>
        <v/>
      </c>
      <c r="M77" s="14">
        <f>IF($A77="","",IF(M$4="","",IF(AND($B77&lt;=M$4+$G$3-1,$C77&gt;=M$4),"█","")))</f>
        <v/>
      </c>
      <c r="N77" s="14">
        <f>IF($A77="","",IF(N$4="","",IF(AND($B77&lt;=N$4+$G$3-1,$C77&gt;=N$4),"█","")))</f>
        <v/>
      </c>
      <c r="O77" s="14">
        <f>IF($A77="","",IF(O$4="","",IF(AND($B77&lt;=O$4+$G$3-1,$C77&gt;=O$4),"█","")))</f>
        <v/>
      </c>
      <c r="P77" s="14">
        <f>IF($A77="","",IF(P$4="","",IF(AND($B77&lt;=P$4+$G$3-1,$C77&gt;=P$4),"█","")))</f>
        <v/>
      </c>
      <c r="Q77" s="14">
        <f>IF($A77="","",IF(Q$4="","",IF(AND($B77&lt;=Q$4+$G$3-1,$C77&gt;=Q$4),"█","")))</f>
        <v/>
      </c>
      <c r="R77" s="14">
        <f>IF($A77="","",IF(R$4="","",IF(AND($B77&lt;=R$4+$G$3-1,$C77&gt;=R$4),"█","")))</f>
        <v/>
      </c>
      <c r="S77" s="14">
        <f>IF($A77="","",IF(S$4="","",IF(AND($B77&lt;=S$4+$G$3-1,$C77&gt;=S$4),"█","")))</f>
        <v/>
      </c>
      <c r="T77" s="14">
        <f>IF($A77="","",IF(T$4="","",IF(AND($B77&lt;=T$4+$G$3-1,$C77&gt;=T$4),"█","")))</f>
        <v/>
      </c>
      <c r="U77" s="14">
        <f>IF($A77="","",IF(U$4="","",IF(AND($B77&lt;=U$4+$G$3-1,$C77&gt;=U$4),"█","")))</f>
        <v/>
      </c>
      <c r="V77" s="14">
        <f>IF($A77="","",IF(V$4="","",IF(AND($B77&lt;=V$4+$G$3-1,$C77&gt;=V$4),"█","")))</f>
        <v/>
      </c>
      <c r="W77" s="14">
        <f>IF($A77="","",IF(W$4="","",IF(AND($B77&lt;=W$4+$G$3-1,$C77&gt;=W$4),"█","")))</f>
        <v/>
      </c>
      <c r="X77" s="14">
        <f>IF($A77="","",IF(X$4="","",IF(AND($B77&lt;=X$4+$G$3-1,$C77&gt;=X$4),"█","")))</f>
        <v/>
      </c>
      <c r="Y77" s="14">
        <f>IF($A77="","",IF(Y$4="","",IF(AND($B77&lt;=Y$4+$G$3-1,$C77&gt;=Y$4),"█","")))</f>
        <v/>
      </c>
      <c r="Z77" s="14">
        <f>IF($A77="","",IF(Z$4="","",IF(AND($B77&lt;=Z$4+$G$3-1,$C77&gt;=Z$4),"█","")))</f>
        <v/>
      </c>
      <c r="AA77" s="14">
        <f>IF($A77="","",IF(AA$4="","",IF(AND($B77&lt;=AA$4+$G$3-1,$C77&gt;=AA$4),"█","")))</f>
        <v/>
      </c>
      <c r="AB77" s="14">
        <f>IF($A77="","",IF(AB$4="","",IF(AND($B77&lt;=AB$4+$G$3-1,$C77&gt;=AB$4),"█","")))</f>
        <v/>
      </c>
      <c r="AC77" s="14">
        <f>IF($A77="","",IF(AC$4="","",IF(AND($B77&lt;=AC$4+$G$3-1,$C77&gt;=AC$4),"█","")))</f>
        <v/>
      </c>
      <c r="AD77" s="14">
        <f>IF($A77="","",IF(AD$4="","",IF(AND($B77&lt;=AD$4+$G$3-1,$C77&gt;=AD$4),"█","")))</f>
        <v/>
      </c>
      <c r="AE77" s="14">
        <f>IF($A77="","",IF(AE$4="","",IF(AND($B77&lt;=AE$4+$G$3-1,$C77&gt;=AE$4),"█","")))</f>
        <v/>
      </c>
      <c r="AF77" s="14">
        <f>IF($A77="","",IF(AF$4="","",IF(AND($B77&lt;=AF$4+$G$3-1,$C77&gt;=AF$4),"█","")))</f>
        <v/>
      </c>
      <c r="AG77" s="14">
        <f>IF($A77="","",IF(AG$4="","",IF(AND($B77&lt;=AG$4+$G$3-1,$C77&gt;=AG$4),"█","")))</f>
        <v/>
      </c>
      <c r="AH77" s="14">
        <f>IF($A77="","",IF(AH$4="","",IF(AND($B77&lt;=AH$4+$G$3-1,$C77&gt;=AH$4),"█","")))</f>
        <v/>
      </c>
      <c r="AI77" s="14">
        <f>IF($A77="","",IF(AI$4="","",IF(AND($B77&lt;=AI$4+$G$3-1,$C77&gt;=AI$4),"█","")))</f>
        <v/>
      </c>
      <c r="AJ77" s="14">
        <f>IF($A77="","",IF(AJ$4="","",IF(AND($B77&lt;=AJ$4+$G$3-1,$C77&gt;=AJ$4),"█","")))</f>
        <v/>
      </c>
      <c r="AK77" s="14">
        <f>IF($A77="","",IF(AK$4="","",IF(AND($B77&lt;=AK$4+$G$3-1,$C77&gt;=AK$4),"█","")))</f>
        <v/>
      </c>
      <c r="AL77" s="14">
        <f>IF($A77="","",IF(AL$4="","",IF(AND($B77&lt;=AL$4+$G$3-1,$C77&gt;=AL$4),"█","")))</f>
        <v/>
      </c>
      <c r="AM77" s="14">
        <f>IF($A77="","",IF(AM$4="","",IF(AND($B77&lt;=AM$4+$G$3-1,$C77&gt;=AM$4),"█","")))</f>
        <v/>
      </c>
      <c r="AN77" s="14">
        <f>IF($A77="","",IF(AN$4="","",IF(AND($B77&lt;=AN$4+$G$3-1,$C77&gt;=AN$4),"█","")))</f>
        <v/>
      </c>
      <c r="AO77" s="14">
        <f>IF($A77="","",IF(AO$4="","",IF(AND($B77&lt;=AO$4+$G$3-1,$C77&gt;=AO$4),"█","")))</f>
        <v/>
      </c>
      <c r="AP77" s="14">
        <f>IF($A77="","",IF(AP$4="","",IF(AND($B77&lt;=AP$4+$G$3-1,$C77&gt;=AP$4),"█","")))</f>
        <v/>
      </c>
      <c r="AQ77" s="14">
        <f>IF($A77="","",IF(AQ$4="","",IF(AND($B77&lt;=AQ$4+$G$3-1,$C77&gt;=AQ$4),"█","")))</f>
        <v/>
      </c>
      <c r="AR77" s="14">
        <f>IF($A77="","",IF(AR$4="","",IF(AND($B77&lt;=AR$4+$G$3-1,$C77&gt;=AR$4),"█","")))</f>
        <v/>
      </c>
      <c r="AS77" s="14">
        <f>IF($A77="","",IF(AS$4="","",IF(AND($B77&lt;=AS$4+$G$3-1,$C77&gt;=AS$4),"█","")))</f>
        <v/>
      </c>
      <c r="AT77" s="14">
        <f>IF($A77="","",IF(AT$4="","",IF(AND($B77&lt;=AT$4+$G$3-1,$C77&gt;=AT$4),"█","")))</f>
        <v/>
      </c>
      <c r="AU77" s="14">
        <f>IF($A77="","",IF(AU$4="","",IF(AND($B77&lt;=AU$4+$G$3-1,$C77&gt;=AU$4),"█","")))</f>
        <v/>
      </c>
      <c r="AV77" s="14">
        <f>IF($A77="","",IF(AV$4="","",IF(AND($B77&lt;=AV$4+$G$3-1,$C77&gt;=AV$4),"█","")))</f>
        <v/>
      </c>
      <c r="AW77" s="14">
        <f>IF($A77="","",IF(AW$4="","",IF(AND($B77&lt;=AW$4+$G$3-1,$C77&gt;=AW$4),"█","")))</f>
        <v/>
      </c>
      <c r="AX77" s="14">
        <f>IF($A77="","",IF(AX$4="","",IF(AND($B77&lt;=AX$4+$G$3-1,$C77&gt;=AX$4),"█","")))</f>
        <v/>
      </c>
      <c r="AY77" s="14">
        <f>IF($A77="","",IF(AY$4="","",IF(AND($B77&lt;=AY$4+$G$3-1,$C77&gt;=AY$4),"█","")))</f>
        <v/>
      </c>
      <c r="AZ77" s="14">
        <f>IF($A77="","",IF(AZ$4="","",IF(AND($B77&lt;=AZ$4+$G$3-1,$C77&gt;=AZ$4),"█","")))</f>
        <v/>
      </c>
      <c r="BA77" s="14">
        <f>IF($A77="","",IF(BA$4="","",IF(AND($B77&lt;=BA$4+$G$3-1,$C77&gt;=BA$4),"█","")))</f>
        <v/>
      </c>
      <c r="BB77" s="14">
        <f>IF($A77="","",IF(BB$4="","",IF(AND($B77&lt;=BB$4+$G$3-1,$C77&gt;=BB$4),"█","")))</f>
        <v/>
      </c>
      <c r="BC77" s="14">
        <f>IF($A77="","",IF(BC$4="","",IF(AND($B77&lt;=BC$4+$G$3-1,$C77&gt;=BC$4),"█","")))</f>
        <v/>
      </c>
      <c r="BD77" s="14">
        <f>IF($A77="","",IF(BD$4="","",IF(AND($B77&lt;=BD$4+$G$3-1,$C77&gt;=BD$4),"█","")))</f>
        <v/>
      </c>
      <c r="BE77" s="14">
        <f>IF($A77="","",IF(BE$4="","",IF(AND($B77&lt;=BE$4+$G$3-1,$C77&gt;=BE$4),"█","")))</f>
        <v/>
      </c>
    </row>
    <row r="78">
      <c r="A78" s="14">
        <f>IF(Tasks!$A78="","",Tasks!$A78)</f>
        <v/>
      </c>
      <c r="B78" s="9">
        <f>IF(Tasks!$A78="","",Tasks!$C78)</f>
        <v/>
      </c>
      <c r="C78" s="9">
        <f>IF(Tasks!$A78="","",Tasks!$E78)</f>
        <v/>
      </c>
      <c r="D78" s="13">
        <f>IF(Tasks!$A78="","",Tasks!$F78)</f>
        <v/>
      </c>
      <c r="E78" s="14">
        <f>IF($A78="","",IF(E$4="","",IF(AND($B78&lt;=E$4+$G$3-1,$C78&gt;=E$4),"█","")))</f>
        <v/>
      </c>
      <c r="F78" s="14">
        <f>IF($A78="","",IF(F$4="","",IF(AND($B78&lt;=F$4+$G$3-1,$C78&gt;=F$4),"█","")))</f>
        <v/>
      </c>
      <c r="G78" s="14">
        <f>IF($A78="","",IF(G$4="","",IF(AND($B78&lt;=G$4+$G$3-1,$C78&gt;=G$4),"█","")))</f>
        <v/>
      </c>
      <c r="H78" s="14">
        <f>IF($A78="","",IF(H$4="","",IF(AND($B78&lt;=H$4+$G$3-1,$C78&gt;=H$4),"█","")))</f>
        <v/>
      </c>
      <c r="I78" s="14">
        <f>IF($A78="","",IF(I$4="","",IF(AND($B78&lt;=I$4+$G$3-1,$C78&gt;=I$4),"█","")))</f>
        <v/>
      </c>
      <c r="J78" s="14">
        <f>IF($A78="","",IF(J$4="","",IF(AND($B78&lt;=J$4+$G$3-1,$C78&gt;=J$4),"█","")))</f>
        <v/>
      </c>
      <c r="K78" s="14">
        <f>IF($A78="","",IF(K$4="","",IF(AND($B78&lt;=K$4+$G$3-1,$C78&gt;=K$4),"█","")))</f>
        <v/>
      </c>
      <c r="L78" s="14">
        <f>IF($A78="","",IF(L$4="","",IF(AND($B78&lt;=L$4+$G$3-1,$C78&gt;=L$4),"█","")))</f>
        <v/>
      </c>
      <c r="M78" s="14">
        <f>IF($A78="","",IF(M$4="","",IF(AND($B78&lt;=M$4+$G$3-1,$C78&gt;=M$4),"█","")))</f>
        <v/>
      </c>
      <c r="N78" s="14">
        <f>IF($A78="","",IF(N$4="","",IF(AND($B78&lt;=N$4+$G$3-1,$C78&gt;=N$4),"█","")))</f>
        <v/>
      </c>
      <c r="O78" s="14">
        <f>IF($A78="","",IF(O$4="","",IF(AND($B78&lt;=O$4+$G$3-1,$C78&gt;=O$4),"█","")))</f>
        <v/>
      </c>
      <c r="P78" s="14">
        <f>IF($A78="","",IF(P$4="","",IF(AND($B78&lt;=P$4+$G$3-1,$C78&gt;=P$4),"█","")))</f>
        <v/>
      </c>
      <c r="Q78" s="14">
        <f>IF($A78="","",IF(Q$4="","",IF(AND($B78&lt;=Q$4+$G$3-1,$C78&gt;=Q$4),"█","")))</f>
        <v/>
      </c>
      <c r="R78" s="14">
        <f>IF($A78="","",IF(R$4="","",IF(AND($B78&lt;=R$4+$G$3-1,$C78&gt;=R$4),"█","")))</f>
        <v/>
      </c>
      <c r="S78" s="14">
        <f>IF($A78="","",IF(S$4="","",IF(AND($B78&lt;=S$4+$G$3-1,$C78&gt;=S$4),"█","")))</f>
        <v/>
      </c>
      <c r="T78" s="14">
        <f>IF($A78="","",IF(T$4="","",IF(AND($B78&lt;=T$4+$G$3-1,$C78&gt;=T$4),"█","")))</f>
        <v/>
      </c>
      <c r="U78" s="14">
        <f>IF($A78="","",IF(U$4="","",IF(AND($B78&lt;=U$4+$G$3-1,$C78&gt;=U$4),"█","")))</f>
        <v/>
      </c>
      <c r="V78" s="14">
        <f>IF($A78="","",IF(V$4="","",IF(AND($B78&lt;=V$4+$G$3-1,$C78&gt;=V$4),"█","")))</f>
        <v/>
      </c>
      <c r="W78" s="14">
        <f>IF($A78="","",IF(W$4="","",IF(AND($B78&lt;=W$4+$G$3-1,$C78&gt;=W$4),"█","")))</f>
        <v/>
      </c>
      <c r="X78" s="14">
        <f>IF($A78="","",IF(X$4="","",IF(AND($B78&lt;=X$4+$G$3-1,$C78&gt;=X$4),"█","")))</f>
        <v/>
      </c>
      <c r="Y78" s="14">
        <f>IF($A78="","",IF(Y$4="","",IF(AND($B78&lt;=Y$4+$G$3-1,$C78&gt;=Y$4),"█","")))</f>
        <v/>
      </c>
      <c r="Z78" s="14">
        <f>IF($A78="","",IF(Z$4="","",IF(AND($B78&lt;=Z$4+$G$3-1,$C78&gt;=Z$4),"█","")))</f>
        <v/>
      </c>
      <c r="AA78" s="14">
        <f>IF($A78="","",IF(AA$4="","",IF(AND($B78&lt;=AA$4+$G$3-1,$C78&gt;=AA$4),"█","")))</f>
        <v/>
      </c>
      <c r="AB78" s="14">
        <f>IF($A78="","",IF(AB$4="","",IF(AND($B78&lt;=AB$4+$G$3-1,$C78&gt;=AB$4),"█","")))</f>
        <v/>
      </c>
      <c r="AC78" s="14">
        <f>IF($A78="","",IF(AC$4="","",IF(AND($B78&lt;=AC$4+$G$3-1,$C78&gt;=AC$4),"█","")))</f>
        <v/>
      </c>
      <c r="AD78" s="14">
        <f>IF($A78="","",IF(AD$4="","",IF(AND($B78&lt;=AD$4+$G$3-1,$C78&gt;=AD$4),"█","")))</f>
        <v/>
      </c>
      <c r="AE78" s="14">
        <f>IF($A78="","",IF(AE$4="","",IF(AND($B78&lt;=AE$4+$G$3-1,$C78&gt;=AE$4),"█","")))</f>
        <v/>
      </c>
      <c r="AF78" s="14">
        <f>IF($A78="","",IF(AF$4="","",IF(AND($B78&lt;=AF$4+$G$3-1,$C78&gt;=AF$4),"█","")))</f>
        <v/>
      </c>
      <c r="AG78" s="14">
        <f>IF($A78="","",IF(AG$4="","",IF(AND($B78&lt;=AG$4+$G$3-1,$C78&gt;=AG$4),"█","")))</f>
        <v/>
      </c>
      <c r="AH78" s="14">
        <f>IF($A78="","",IF(AH$4="","",IF(AND($B78&lt;=AH$4+$G$3-1,$C78&gt;=AH$4),"█","")))</f>
        <v/>
      </c>
      <c r="AI78" s="14">
        <f>IF($A78="","",IF(AI$4="","",IF(AND($B78&lt;=AI$4+$G$3-1,$C78&gt;=AI$4),"█","")))</f>
        <v/>
      </c>
      <c r="AJ78" s="14">
        <f>IF($A78="","",IF(AJ$4="","",IF(AND($B78&lt;=AJ$4+$G$3-1,$C78&gt;=AJ$4),"█","")))</f>
        <v/>
      </c>
      <c r="AK78" s="14">
        <f>IF($A78="","",IF(AK$4="","",IF(AND($B78&lt;=AK$4+$G$3-1,$C78&gt;=AK$4),"█","")))</f>
        <v/>
      </c>
      <c r="AL78" s="14">
        <f>IF($A78="","",IF(AL$4="","",IF(AND($B78&lt;=AL$4+$G$3-1,$C78&gt;=AL$4),"█","")))</f>
        <v/>
      </c>
      <c r="AM78" s="14">
        <f>IF($A78="","",IF(AM$4="","",IF(AND($B78&lt;=AM$4+$G$3-1,$C78&gt;=AM$4),"█","")))</f>
        <v/>
      </c>
      <c r="AN78" s="14">
        <f>IF($A78="","",IF(AN$4="","",IF(AND($B78&lt;=AN$4+$G$3-1,$C78&gt;=AN$4),"█","")))</f>
        <v/>
      </c>
      <c r="AO78" s="14">
        <f>IF($A78="","",IF(AO$4="","",IF(AND($B78&lt;=AO$4+$G$3-1,$C78&gt;=AO$4),"█","")))</f>
        <v/>
      </c>
      <c r="AP78" s="14">
        <f>IF($A78="","",IF(AP$4="","",IF(AND($B78&lt;=AP$4+$G$3-1,$C78&gt;=AP$4),"█","")))</f>
        <v/>
      </c>
      <c r="AQ78" s="14">
        <f>IF($A78="","",IF(AQ$4="","",IF(AND($B78&lt;=AQ$4+$G$3-1,$C78&gt;=AQ$4),"█","")))</f>
        <v/>
      </c>
      <c r="AR78" s="14">
        <f>IF($A78="","",IF(AR$4="","",IF(AND($B78&lt;=AR$4+$G$3-1,$C78&gt;=AR$4),"█","")))</f>
        <v/>
      </c>
      <c r="AS78" s="14">
        <f>IF($A78="","",IF(AS$4="","",IF(AND($B78&lt;=AS$4+$G$3-1,$C78&gt;=AS$4),"█","")))</f>
        <v/>
      </c>
      <c r="AT78" s="14">
        <f>IF($A78="","",IF(AT$4="","",IF(AND($B78&lt;=AT$4+$G$3-1,$C78&gt;=AT$4),"█","")))</f>
        <v/>
      </c>
      <c r="AU78" s="14">
        <f>IF($A78="","",IF(AU$4="","",IF(AND($B78&lt;=AU$4+$G$3-1,$C78&gt;=AU$4),"█","")))</f>
        <v/>
      </c>
      <c r="AV78" s="14">
        <f>IF($A78="","",IF(AV$4="","",IF(AND($B78&lt;=AV$4+$G$3-1,$C78&gt;=AV$4),"█","")))</f>
        <v/>
      </c>
      <c r="AW78" s="14">
        <f>IF($A78="","",IF(AW$4="","",IF(AND($B78&lt;=AW$4+$G$3-1,$C78&gt;=AW$4),"█","")))</f>
        <v/>
      </c>
      <c r="AX78" s="14">
        <f>IF($A78="","",IF(AX$4="","",IF(AND($B78&lt;=AX$4+$G$3-1,$C78&gt;=AX$4),"█","")))</f>
        <v/>
      </c>
      <c r="AY78" s="14">
        <f>IF($A78="","",IF(AY$4="","",IF(AND($B78&lt;=AY$4+$G$3-1,$C78&gt;=AY$4),"█","")))</f>
        <v/>
      </c>
      <c r="AZ78" s="14">
        <f>IF($A78="","",IF(AZ$4="","",IF(AND($B78&lt;=AZ$4+$G$3-1,$C78&gt;=AZ$4),"█","")))</f>
        <v/>
      </c>
      <c r="BA78" s="14">
        <f>IF($A78="","",IF(BA$4="","",IF(AND($B78&lt;=BA$4+$G$3-1,$C78&gt;=BA$4),"█","")))</f>
        <v/>
      </c>
      <c r="BB78" s="14">
        <f>IF($A78="","",IF(BB$4="","",IF(AND($B78&lt;=BB$4+$G$3-1,$C78&gt;=BB$4),"█","")))</f>
        <v/>
      </c>
      <c r="BC78" s="14">
        <f>IF($A78="","",IF(BC$4="","",IF(AND($B78&lt;=BC$4+$G$3-1,$C78&gt;=BC$4),"█","")))</f>
        <v/>
      </c>
      <c r="BD78" s="14">
        <f>IF($A78="","",IF(BD$4="","",IF(AND($B78&lt;=BD$4+$G$3-1,$C78&gt;=BD$4),"█","")))</f>
        <v/>
      </c>
      <c r="BE78" s="14">
        <f>IF($A78="","",IF(BE$4="","",IF(AND($B78&lt;=BE$4+$G$3-1,$C78&gt;=BE$4),"█","")))</f>
        <v/>
      </c>
    </row>
    <row r="79">
      <c r="A79" s="14">
        <f>IF(Tasks!$A79="","",Tasks!$A79)</f>
        <v/>
      </c>
      <c r="B79" s="9">
        <f>IF(Tasks!$A79="","",Tasks!$C79)</f>
        <v/>
      </c>
      <c r="C79" s="9">
        <f>IF(Tasks!$A79="","",Tasks!$E79)</f>
        <v/>
      </c>
      <c r="D79" s="13">
        <f>IF(Tasks!$A79="","",Tasks!$F79)</f>
        <v/>
      </c>
      <c r="E79" s="14">
        <f>IF($A79="","",IF(E$4="","",IF(AND($B79&lt;=E$4+$G$3-1,$C79&gt;=E$4),"█","")))</f>
        <v/>
      </c>
      <c r="F79" s="14">
        <f>IF($A79="","",IF(F$4="","",IF(AND($B79&lt;=F$4+$G$3-1,$C79&gt;=F$4),"█","")))</f>
        <v/>
      </c>
      <c r="G79" s="14">
        <f>IF($A79="","",IF(G$4="","",IF(AND($B79&lt;=G$4+$G$3-1,$C79&gt;=G$4),"█","")))</f>
        <v/>
      </c>
      <c r="H79" s="14">
        <f>IF($A79="","",IF(H$4="","",IF(AND($B79&lt;=H$4+$G$3-1,$C79&gt;=H$4),"█","")))</f>
        <v/>
      </c>
      <c r="I79" s="14">
        <f>IF($A79="","",IF(I$4="","",IF(AND($B79&lt;=I$4+$G$3-1,$C79&gt;=I$4),"█","")))</f>
        <v/>
      </c>
      <c r="J79" s="14">
        <f>IF($A79="","",IF(J$4="","",IF(AND($B79&lt;=J$4+$G$3-1,$C79&gt;=J$4),"█","")))</f>
        <v/>
      </c>
      <c r="K79" s="14">
        <f>IF($A79="","",IF(K$4="","",IF(AND($B79&lt;=K$4+$G$3-1,$C79&gt;=K$4),"█","")))</f>
        <v/>
      </c>
      <c r="L79" s="14">
        <f>IF($A79="","",IF(L$4="","",IF(AND($B79&lt;=L$4+$G$3-1,$C79&gt;=L$4),"█","")))</f>
        <v/>
      </c>
      <c r="M79" s="14">
        <f>IF($A79="","",IF(M$4="","",IF(AND($B79&lt;=M$4+$G$3-1,$C79&gt;=M$4),"█","")))</f>
        <v/>
      </c>
      <c r="N79" s="14">
        <f>IF($A79="","",IF(N$4="","",IF(AND($B79&lt;=N$4+$G$3-1,$C79&gt;=N$4),"█","")))</f>
        <v/>
      </c>
      <c r="O79" s="14">
        <f>IF($A79="","",IF(O$4="","",IF(AND($B79&lt;=O$4+$G$3-1,$C79&gt;=O$4),"█","")))</f>
        <v/>
      </c>
      <c r="P79" s="14">
        <f>IF($A79="","",IF(P$4="","",IF(AND($B79&lt;=P$4+$G$3-1,$C79&gt;=P$4),"█","")))</f>
        <v/>
      </c>
      <c r="Q79" s="14">
        <f>IF($A79="","",IF(Q$4="","",IF(AND($B79&lt;=Q$4+$G$3-1,$C79&gt;=Q$4),"█","")))</f>
        <v/>
      </c>
      <c r="R79" s="14">
        <f>IF($A79="","",IF(R$4="","",IF(AND($B79&lt;=R$4+$G$3-1,$C79&gt;=R$4),"█","")))</f>
        <v/>
      </c>
      <c r="S79" s="14">
        <f>IF($A79="","",IF(S$4="","",IF(AND($B79&lt;=S$4+$G$3-1,$C79&gt;=S$4),"█","")))</f>
        <v/>
      </c>
      <c r="T79" s="14">
        <f>IF($A79="","",IF(T$4="","",IF(AND($B79&lt;=T$4+$G$3-1,$C79&gt;=T$4),"█","")))</f>
        <v/>
      </c>
      <c r="U79" s="14">
        <f>IF($A79="","",IF(U$4="","",IF(AND($B79&lt;=U$4+$G$3-1,$C79&gt;=U$4),"█","")))</f>
        <v/>
      </c>
      <c r="V79" s="14">
        <f>IF($A79="","",IF(V$4="","",IF(AND($B79&lt;=V$4+$G$3-1,$C79&gt;=V$4),"█","")))</f>
        <v/>
      </c>
      <c r="W79" s="14">
        <f>IF($A79="","",IF(W$4="","",IF(AND($B79&lt;=W$4+$G$3-1,$C79&gt;=W$4),"█","")))</f>
        <v/>
      </c>
      <c r="X79" s="14">
        <f>IF($A79="","",IF(X$4="","",IF(AND($B79&lt;=X$4+$G$3-1,$C79&gt;=X$4),"█","")))</f>
        <v/>
      </c>
      <c r="Y79" s="14">
        <f>IF($A79="","",IF(Y$4="","",IF(AND($B79&lt;=Y$4+$G$3-1,$C79&gt;=Y$4),"█","")))</f>
        <v/>
      </c>
      <c r="Z79" s="14">
        <f>IF($A79="","",IF(Z$4="","",IF(AND($B79&lt;=Z$4+$G$3-1,$C79&gt;=Z$4),"█","")))</f>
        <v/>
      </c>
      <c r="AA79" s="14">
        <f>IF($A79="","",IF(AA$4="","",IF(AND($B79&lt;=AA$4+$G$3-1,$C79&gt;=AA$4),"█","")))</f>
        <v/>
      </c>
      <c r="AB79" s="14">
        <f>IF($A79="","",IF(AB$4="","",IF(AND($B79&lt;=AB$4+$G$3-1,$C79&gt;=AB$4),"█","")))</f>
        <v/>
      </c>
      <c r="AC79" s="14">
        <f>IF($A79="","",IF(AC$4="","",IF(AND($B79&lt;=AC$4+$G$3-1,$C79&gt;=AC$4),"█","")))</f>
        <v/>
      </c>
      <c r="AD79" s="14">
        <f>IF($A79="","",IF(AD$4="","",IF(AND($B79&lt;=AD$4+$G$3-1,$C79&gt;=AD$4),"█","")))</f>
        <v/>
      </c>
      <c r="AE79" s="14">
        <f>IF($A79="","",IF(AE$4="","",IF(AND($B79&lt;=AE$4+$G$3-1,$C79&gt;=AE$4),"█","")))</f>
        <v/>
      </c>
      <c r="AF79" s="14">
        <f>IF($A79="","",IF(AF$4="","",IF(AND($B79&lt;=AF$4+$G$3-1,$C79&gt;=AF$4),"█","")))</f>
        <v/>
      </c>
      <c r="AG79" s="14">
        <f>IF($A79="","",IF(AG$4="","",IF(AND($B79&lt;=AG$4+$G$3-1,$C79&gt;=AG$4),"█","")))</f>
        <v/>
      </c>
      <c r="AH79" s="14">
        <f>IF($A79="","",IF(AH$4="","",IF(AND($B79&lt;=AH$4+$G$3-1,$C79&gt;=AH$4),"█","")))</f>
        <v/>
      </c>
      <c r="AI79" s="14">
        <f>IF($A79="","",IF(AI$4="","",IF(AND($B79&lt;=AI$4+$G$3-1,$C79&gt;=AI$4),"█","")))</f>
        <v/>
      </c>
      <c r="AJ79" s="14">
        <f>IF($A79="","",IF(AJ$4="","",IF(AND($B79&lt;=AJ$4+$G$3-1,$C79&gt;=AJ$4),"█","")))</f>
        <v/>
      </c>
      <c r="AK79" s="14">
        <f>IF($A79="","",IF(AK$4="","",IF(AND($B79&lt;=AK$4+$G$3-1,$C79&gt;=AK$4),"█","")))</f>
        <v/>
      </c>
      <c r="AL79" s="14">
        <f>IF($A79="","",IF(AL$4="","",IF(AND($B79&lt;=AL$4+$G$3-1,$C79&gt;=AL$4),"█","")))</f>
        <v/>
      </c>
      <c r="AM79" s="14">
        <f>IF($A79="","",IF(AM$4="","",IF(AND($B79&lt;=AM$4+$G$3-1,$C79&gt;=AM$4),"█","")))</f>
        <v/>
      </c>
      <c r="AN79" s="14">
        <f>IF($A79="","",IF(AN$4="","",IF(AND($B79&lt;=AN$4+$G$3-1,$C79&gt;=AN$4),"█","")))</f>
        <v/>
      </c>
      <c r="AO79" s="14">
        <f>IF($A79="","",IF(AO$4="","",IF(AND($B79&lt;=AO$4+$G$3-1,$C79&gt;=AO$4),"█","")))</f>
        <v/>
      </c>
      <c r="AP79" s="14">
        <f>IF($A79="","",IF(AP$4="","",IF(AND($B79&lt;=AP$4+$G$3-1,$C79&gt;=AP$4),"█","")))</f>
        <v/>
      </c>
      <c r="AQ79" s="14">
        <f>IF($A79="","",IF(AQ$4="","",IF(AND($B79&lt;=AQ$4+$G$3-1,$C79&gt;=AQ$4),"█","")))</f>
        <v/>
      </c>
      <c r="AR79" s="14">
        <f>IF($A79="","",IF(AR$4="","",IF(AND($B79&lt;=AR$4+$G$3-1,$C79&gt;=AR$4),"█","")))</f>
        <v/>
      </c>
      <c r="AS79" s="14">
        <f>IF($A79="","",IF(AS$4="","",IF(AND($B79&lt;=AS$4+$G$3-1,$C79&gt;=AS$4),"█","")))</f>
        <v/>
      </c>
      <c r="AT79" s="14">
        <f>IF($A79="","",IF(AT$4="","",IF(AND($B79&lt;=AT$4+$G$3-1,$C79&gt;=AT$4),"█","")))</f>
        <v/>
      </c>
      <c r="AU79" s="14">
        <f>IF($A79="","",IF(AU$4="","",IF(AND($B79&lt;=AU$4+$G$3-1,$C79&gt;=AU$4),"█","")))</f>
        <v/>
      </c>
      <c r="AV79" s="14">
        <f>IF($A79="","",IF(AV$4="","",IF(AND($B79&lt;=AV$4+$G$3-1,$C79&gt;=AV$4),"█","")))</f>
        <v/>
      </c>
      <c r="AW79" s="14">
        <f>IF($A79="","",IF(AW$4="","",IF(AND($B79&lt;=AW$4+$G$3-1,$C79&gt;=AW$4),"█","")))</f>
        <v/>
      </c>
      <c r="AX79" s="14">
        <f>IF($A79="","",IF(AX$4="","",IF(AND($B79&lt;=AX$4+$G$3-1,$C79&gt;=AX$4),"█","")))</f>
        <v/>
      </c>
      <c r="AY79" s="14">
        <f>IF($A79="","",IF(AY$4="","",IF(AND($B79&lt;=AY$4+$G$3-1,$C79&gt;=AY$4),"█","")))</f>
        <v/>
      </c>
      <c r="AZ79" s="14">
        <f>IF($A79="","",IF(AZ$4="","",IF(AND($B79&lt;=AZ$4+$G$3-1,$C79&gt;=AZ$4),"█","")))</f>
        <v/>
      </c>
      <c r="BA79" s="14">
        <f>IF($A79="","",IF(BA$4="","",IF(AND($B79&lt;=BA$4+$G$3-1,$C79&gt;=BA$4),"█","")))</f>
        <v/>
      </c>
      <c r="BB79" s="14">
        <f>IF($A79="","",IF(BB$4="","",IF(AND($B79&lt;=BB$4+$G$3-1,$C79&gt;=BB$4),"█","")))</f>
        <v/>
      </c>
      <c r="BC79" s="14">
        <f>IF($A79="","",IF(BC$4="","",IF(AND($B79&lt;=BC$4+$G$3-1,$C79&gt;=BC$4),"█","")))</f>
        <v/>
      </c>
      <c r="BD79" s="14">
        <f>IF($A79="","",IF(BD$4="","",IF(AND($B79&lt;=BD$4+$G$3-1,$C79&gt;=BD$4),"█","")))</f>
        <v/>
      </c>
      <c r="BE79" s="14">
        <f>IF($A79="","",IF(BE$4="","",IF(AND($B79&lt;=BE$4+$G$3-1,$C79&gt;=BE$4),"█","")))</f>
        <v/>
      </c>
    </row>
    <row r="80">
      <c r="A80" s="14">
        <f>IF(Tasks!$A80="","",Tasks!$A80)</f>
        <v/>
      </c>
      <c r="B80" s="9">
        <f>IF(Tasks!$A80="","",Tasks!$C80)</f>
        <v/>
      </c>
      <c r="C80" s="9">
        <f>IF(Tasks!$A80="","",Tasks!$E80)</f>
        <v/>
      </c>
      <c r="D80" s="13">
        <f>IF(Tasks!$A80="","",Tasks!$F80)</f>
        <v/>
      </c>
      <c r="E80" s="14">
        <f>IF($A80="","",IF(E$4="","",IF(AND($B80&lt;=E$4+$G$3-1,$C80&gt;=E$4),"█","")))</f>
        <v/>
      </c>
      <c r="F80" s="14">
        <f>IF($A80="","",IF(F$4="","",IF(AND($B80&lt;=F$4+$G$3-1,$C80&gt;=F$4),"█","")))</f>
        <v/>
      </c>
      <c r="G80" s="14">
        <f>IF($A80="","",IF(G$4="","",IF(AND($B80&lt;=G$4+$G$3-1,$C80&gt;=G$4),"█","")))</f>
        <v/>
      </c>
      <c r="H80" s="14">
        <f>IF($A80="","",IF(H$4="","",IF(AND($B80&lt;=H$4+$G$3-1,$C80&gt;=H$4),"█","")))</f>
        <v/>
      </c>
      <c r="I80" s="14">
        <f>IF($A80="","",IF(I$4="","",IF(AND($B80&lt;=I$4+$G$3-1,$C80&gt;=I$4),"█","")))</f>
        <v/>
      </c>
      <c r="J80" s="14">
        <f>IF($A80="","",IF(J$4="","",IF(AND($B80&lt;=J$4+$G$3-1,$C80&gt;=J$4),"█","")))</f>
        <v/>
      </c>
      <c r="K80" s="14">
        <f>IF($A80="","",IF(K$4="","",IF(AND($B80&lt;=K$4+$G$3-1,$C80&gt;=K$4),"█","")))</f>
        <v/>
      </c>
      <c r="L80" s="14">
        <f>IF($A80="","",IF(L$4="","",IF(AND($B80&lt;=L$4+$G$3-1,$C80&gt;=L$4),"█","")))</f>
        <v/>
      </c>
      <c r="M80" s="14">
        <f>IF($A80="","",IF(M$4="","",IF(AND($B80&lt;=M$4+$G$3-1,$C80&gt;=M$4),"█","")))</f>
        <v/>
      </c>
      <c r="N80" s="14">
        <f>IF($A80="","",IF(N$4="","",IF(AND($B80&lt;=N$4+$G$3-1,$C80&gt;=N$4),"█","")))</f>
        <v/>
      </c>
      <c r="O80" s="14">
        <f>IF($A80="","",IF(O$4="","",IF(AND($B80&lt;=O$4+$G$3-1,$C80&gt;=O$4),"█","")))</f>
        <v/>
      </c>
      <c r="P80" s="14">
        <f>IF($A80="","",IF(P$4="","",IF(AND($B80&lt;=P$4+$G$3-1,$C80&gt;=P$4),"█","")))</f>
        <v/>
      </c>
      <c r="Q80" s="14">
        <f>IF($A80="","",IF(Q$4="","",IF(AND($B80&lt;=Q$4+$G$3-1,$C80&gt;=Q$4),"█","")))</f>
        <v/>
      </c>
      <c r="R80" s="14">
        <f>IF($A80="","",IF(R$4="","",IF(AND($B80&lt;=R$4+$G$3-1,$C80&gt;=R$4),"█","")))</f>
        <v/>
      </c>
      <c r="S80" s="14">
        <f>IF($A80="","",IF(S$4="","",IF(AND($B80&lt;=S$4+$G$3-1,$C80&gt;=S$4),"█","")))</f>
        <v/>
      </c>
      <c r="T80" s="14">
        <f>IF($A80="","",IF(T$4="","",IF(AND($B80&lt;=T$4+$G$3-1,$C80&gt;=T$4),"█","")))</f>
        <v/>
      </c>
      <c r="U80" s="14">
        <f>IF($A80="","",IF(U$4="","",IF(AND($B80&lt;=U$4+$G$3-1,$C80&gt;=U$4),"█","")))</f>
        <v/>
      </c>
      <c r="V80" s="14">
        <f>IF($A80="","",IF(V$4="","",IF(AND($B80&lt;=V$4+$G$3-1,$C80&gt;=V$4),"█","")))</f>
        <v/>
      </c>
      <c r="W80" s="14">
        <f>IF($A80="","",IF(W$4="","",IF(AND($B80&lt;=W$4+$G$3-1,$C80&gt;=W$4),"█","")))</f>
        <v/>
      </c>
      <c r="X80" s="14">
        <f>IF($A80="","",IF(X$4="","",IF(AND($B80&lt;=X$4+$G$3-1,$C80&gt;=X$4),"█","")))</f>
        <v/>
      </c>
      <c r="Y80" s="14">
        <f>IF($A80="","",IF(Y$4="","",IF(AND($B80&lt;=Y$4+$G$3-1,$C80&gt;=Y$4),"█","")))</f>
        <v/>
      </c>
      <c r="Z80" s="14">
        <f>IF($A80="","",IF(Z$4="","",IF(AND($B80&lt;=Z$4+$G$3-1,$C80&gt;=Z$4),"█","")))</f>
        <v/>
      </c>
      <c r="AA80" s="14">
        <f>IF($A80="","",IF(AA$4="","",IF(AND($B80&lt;=AA$4+$G$3-1,$C80&gt;=AA$4),"█","")))</f>
        <v/>
      </c>
      <c r="AB80" s="14">
        <f>IF($A80="","",IF(AB$4="","",IF(AND($B80&lt;=AB$4+$G$3-1,$C80&gt;=AB$4),"█","")))</f>
        <v/>
      </c>
      <c r="AC80" s="14">
        <f>IF($A80="","",IF(AC$4="","",IF(AND($B80&lt;=AC$4+$G$3-1,$C80&gt;=AC$4),"█","")))</f>
        <v/>
      </c>
      <c r="AD80" s="14">
        <f>IF($A80="","",IF(AD$4="","",IF(AND($B80&lt;=AD$4+$G$3-1,$C80&gt;=AD$4),"█","")))</f>
        <v/>
      </c>
      <c r="AE80" s="14">
        <f>IF($A80="","",IF(AE$4="","",IF(AND($B80&lt;=AE$4+$G$3-1,$C80&gt;=AE$4),"█","")))</f>
        <v/>
      </c>
      <c r="AF80" s="14">
        <f>IF($A80="","",IF(AF$4="","",IF(AND($B80&lt;=AF$4+$G$3-1,$C80&gt;=AF$4),"█","")))</f>
        <v/>
      </c>
      <c r="AG80" s="14">
        <f>IF($A80="","",IF(AG$4="","",IF(AND($B80&lt;=AG$4+$G$3-1,$C80&gt;=AG$4),"█","")))</f>
        <v/>
      </c>
      <c r="AH80" s="14">
        <f>IF($A80="","",IF(AH$4="","",IF(AND($B80&lt;=AH$4+$G$3-1,$C80&gt;=AH$4),"█","")))</f>
        <v/>
      </c>
      <c r="AI80" s="14">
        <f>IF($A80="","",IF(AI$4="","",IF(AND($B80&lt;=AI$4+$G$3-1,$C80&gt;=AI$4),"█","")))</f>
        <v/>
      </c>
      <c r="AJ80" s="14">
        <f>IF($A80="","",IF(AJ$4="","",IF(AND($B80&lt;=AJ$4+$G$3-1,$C80&gt;=AJ$4),"█","")))</f>
        <v/>
      </c>
      <c r="AK80" s="14">
        <f>IF($A80="","",IF(AK$4="","",IF(AND($B80&lt;=AK$4+$G$3-1,$C80&gt;=AK$4),"█","")))</f>
        <v/>
      </c>
      <c r="AL80" s="14">
        <f>IF($A80="","",IF(AL$4="","",IF(AND($B80&lt;=AL$4+$G$3-1,$C80&gt;=AL$4),"█","")))</f>
        <v/>
      </c>
      <c r="AM80" s="14">
        <f>IF($A80="","",IF(AM$4="","",IF(AND($B80&lt;=AM$4+$G$3-1,$C80&gt;=AM$4),"█","")))</f>
        <v/>
      </c>
      <c r="AN80" s="14">
        <f>IF($A80="","",IF(AN$4="","",IF(AND($B80&lt;=AN$4+$G$3-1,$C80&gt;=AN$4),"█","")))</f>
        <v/>
      </c>
      <c r="AO80" s="14">
        <f>IF($A80="","",IF(AO$4="","",IF(AND($B80&lt;=AO$4+$G$3-1,$C80&gt;=AO$4),"█","")))</f>
        <v/>
      </c>
      <c r="AP80" s="14">
        <f>IF($A80="","",IF(AP$4="","",IF(AND($B80&lt;=AP$4+$G$3-1,$C80&gt;=AP$4),"█","")))</f>
        <v/>
      </c>
      <c r="AQ80" s="14">
        <f>IF($A80="","",IF(AQ$4="","",IF(AND($B80&lt;=AQ$4+$G$3-1,$C80&gt;=AQ$4),"█","")))</f>
        <v/>
      </c>
      <c r="AR80" s="14">
        <f>IF($A80="","",IF(AR$4="","",IF(AND($B80&lt;=AR$4+$G$3-1,$C80&gt;=AR$4),"█","")))</f>
        <v/>
      </c>
      <c r="AS80" s="14">
        <f>IF($A80="","",IF(AS$4="","",IF(AND($B80&lt;=AS$4+$G$3-1,$C80&gt;=AS$4),"█","")))</f>
        <v/>
      </c>
      <c r="AT80" s="14">
        <f>IF($A80="","",IF(AT$4="","",IF(AND($B80&lt;=AT$4+$G$3-1,$C80&gt;=AT$4),"█","")))</f>
        <v/>
      </c>
      <c r="AU80" s="14">
        <f>IF($A80="","",IF(AU$4="","",IF(AND($B80&lt;=AU$4+$G$3-1,$C80&gt;=AU$4),"█","")))</f>
        <v/>
      </c>
      <c r="AV80" s="14">
        <f>IF($A80="","",IF(AV$4="","",IF(AND($B80&lt;=AV$4+$G$3-1,$C80&gt;=AV$4),"█","")))</f>
        <v/>
      </c>
      <c r="AW80" s="14">
        <f>IF($A80="","",IF(AW$4="","",IF(AND($B80&lt;=AW$4+$G$3-1,$C80&gt;=AW$4),"█","")))</f>
        <v/>
      </c>
      <c r="AX80" s="14">
        <f>IF($A80="","",IF(AX$4="","",IF(AND($B80&lt;=AX$4+$G$3-1,$C80&gt;=AX$4),"█","")))</f>
        <v/>
      </c>
      <c r="AY80" s="14">
        <f>IF($A80="","",IF(AY$4="","",IF(AND($B80&lt;=AY$4+$G$3-1,$C80&gt;=AY$4),"█","")))</f>
        <v/>
      </c>
      <c r="AZ80" s="14">
        <f>IF($A80="","",IF(AZ$4="","",IF(AND($B80&lt;=AZ$4+$G$3-1,$C80&gt;=AZ$4),"█","")))</f>
        <v/>
      </c>
      <c r="BA80" s="14">
        <f>IF($A80="","",IF(BA$4="","",IF(AND($B80&lt;=BA$4+$G$3-1,$C80&gt;=BA$4),"█","")))</f>
        <v/>
      </c>
      <c r="BB80" s="14">
        <f>IF($A80="","",IF(BB$4="","",IF(AND($B80&lt;=BB$4+$G$3-1,$C80&gt;=BB$4),"█","")))</f>
        <v/>
      </c>
      <c r="BC80" s="14">
        <f>IF($A80="","",IF(BC$4="","",IF(AND($B80&lt;=BC$4+$G$3-1,$C80&gt;=BC$4),"█","")))</f>
        <v/>
      </c>
      <c r="BD80" s="14">
        <f>IF($A80="","",IF(BD$4="","",IF(AND($B80&lt;=BD$4+$G$3-1,$C80&gt;=BD$4),"█","")))</f>
        <v/>
      </c>
      <c r="BE80" s="14">
        <f>IF($A80="","",IF(BE$4="","",IF(AND($B80&lt;=BE$4+$G$3-1,$C80&gt;=BE$4),"█","")))</f>
        <v/>
      </c>
    </row>
    <row r="81">
      <c r="A81" s="14">
        <f>IF(Tasks!$A81="","",Tasks!$A81)</f>
        <v/>
      </c>
      <c r="B81" s="9">
        <f>IF(Tasks!$A81="","",Tasks!$C81)</f>
        <v/>
      </c>
      <c r="C81" s="9">
        <f>IF(Tasks!$A81="","",Tasks!$E81)</f>
        <v/>
      </c>
      <c r="D81" s="13">
        <f>IF(Tasks!$A81="","",Tasks!$F81)</f>
        <v/>
      </c>
      <c r="E81" s="14">
        <f>IF($A81="","",IF(E$4="","",IF(AND($B81&lt;=E$4+$G$3-1,$C81&gt;=E$4),"█","")))</f>
        <v/>
      </c>
      <c r="F81" s="14">
        <f>IF($A81="","",IF(F$4="","",IF(AND($B81&lt;=F$4+$G$3-1,$C81&gt;=F$4),"█","")))</f>
        <v/>
      </c>
      <c r="G81" s="14">
        <f>IF($A81="","",IF(G$4="","",IF(AND($B81&lt;=G$4+$G$3-1,$C81&gt;=G$4),"█","")))</f>
        <v/>
      </c>
      <c r="H81" s="14">
        <f>IF($A81="","",IF(H$4="","",IF(AND($B81&lt;=H$4+$G$3-1,$C81&gt;=H$4),"█","")))</f>
        <v/>
      </c>
      <c r="I81" s="14">
        <f>IF($A81="","",IF(I$4="","",IF(AND($B81&lt;=I$4+$G$3-1,$C81&gt;=I$4),"█","")))</f>
        <v/>
      </c>
      <c r="J81" s="14">
        <f>IF($A81="","",IF(J$4="","",IF(AND($B81&lt;=J$4+$G$3-1,$C81&gt;=J$4),"█","")))</f>
        <v/>
      </c>
      <c r="K81" s="14">
        <f>IF($A81="","",IF(K$4="","",IF(AND($B81&lt;=K$4+$G$3-1,$C81&gt;=K$4),"█","")))</f>
        <v/>
      </c>
      <c r="L81" s="14">
        <f>IF($A81="","",IF(L$4="","",IF(AND($B81&lt;=L$4+$G$3-1,$C81&gt;=L$4),"█","")))</f>
        <v/>
      </c>
      <c r="M81" s="14">
        <f>IF($A81="","",IF(M$4="","",IF(AND($B81&lt;=M$4+$G$3-1,$C81&gt;=M$4),"█","")))</f>
        <v/>
      </c>
      <c r="N81" s="14">
        <f>IF($A81="","",IF(N$4="","",IF(AND($B81&lt;=N$4+$G$3-1,$C81&gt;=N$4),"█","")))</f>
        <v/>
      </c>
      <c r="O81" s="14">
        <f>IF($A81="","",IF(O$4="","",IF(AND($B81&lt;=O$4+$G$3-1,$C81&gt;=O$4),"█","")))</f>
        <v/>
      </c>
      <c r="P81" s="14">
        <f>IF($A81="","",IF(P$4="","",IF(AND($B81&lt;=P$4+$G$3-1,$C81&gt;=P$4),"█","")))</f>
        <v/>
      </c>
      <c r="Q81" s="14">
        <f>IF($A81="","",IF(Q$4="","",IF(AND($B81&lt;=Q$4+$G$3-1,$C81&gt;=Q$4),"█","")))</f>
        <v/>
      </c>
      <c r="R81" s="14">
        <f>IF($A81="","",IF(R$4="","",IF(AND($B81&lt;=R$4+$G$3-1,$C81&gt;=R$4),"█","")))</f>
        <v/>
      </c>
      <c r="S81" s="14">
        <f>IF($A81="","",IF(S$4="","",IF(AND($B81&lt;=S$4+$G$3-1,$C81&gt;=S$4),"█","")))</f>
        <v/>
      </c>
      <c r="T81" s="14">
        <f>IF($A81="","",IF(T$4="","",IF(AND($B81&lt;=T$4+$G$3-1,$C81&gt;=T$4),"█","")))</f>
        <v/>
      </c>
      <c r="U81" s="14">
        <f>IF($A81="","",IF(U$4="","",IF(AND($B81&lt;=U$4+$G$3-1,$C81&gt;=U$4),"█","")))</f>
        <v/>
      </c>
      <c r="V81" s="14">
        <f>IF($A81="","",IF(V$4="","",IF(AND($B81&lt;=V$4+$G$3-1,$C81&gt;=V$4),"█","")))</f>
        <v/>
      </c>
      <c r="W81" s="14">
        <f>IF($A81="","",IF(W$4="","",IF(AND($B81&lt;=W$4+$G$3-1,$C81&gt;=W$4),"█","")))</f>
        <v/>
      </c>
      <c r="X81" s="14">
        <f>IF($A81="","",IF(X$4="","",IF(AND($B81&lt;=X$4+$G$3-1,$C81&gt;=X$4),"█","")))</f>
        <v/>
      </c>
      <c r="Y81" s="14">
        <f>IF($A81="","",IF(Y$4="","",IF(AND($B81&lt;=Y$4+$G$3-1,$C81&gt;=Y$4),"█","")))</f>
        <v/>
      </c>
      <c r="Z81" s="14">
        <f>IF($A81="","",IF(Z$4="","",IF(AND($B81&lt;=Z$4+$G$3-1,$C81&gt;=Z$4),"█","")))</f>
        <v/>
      </c>
      <c r="AA81" s="14">
        <f>IF($A81="","",IF(AA$4="","",IF(AND($B81&lt;=AA$4+$G$3-1,$C81&gt;=AA$4),"█","")))</f>
        <v/>
      </c>
      <c r="AB81" s="14">
        <f>IF($A81="","",IF(AB$4="","",IF(AND($B81&lt;=AB$4+$G$3-1,$C81&gt;=AB$4),"█","")))</f>
        <v/>
      </c>
      <c r="AC81" s="14">
        <f>IF($A81="","",IF(AC$4="","",IF(AND($B81&lt;=AC$4+$G$3-1,$C81&gt;=AC$4),"█","")))</f>
        <v/>
      </c>
      <c r="AD81" s="14">
        <f>IF($A81="","",IF(AD$4="","",IF(AND($B81&lt;=AD$4+$G$3-1,$C81&gt;=AD$4),"█","")))</f>
        <v/>
      </c>
      <c r="AE81" s="14">
        <f>IF($A81="","",IF(AE$4="","",IF(AND($B81&lt;=AE$4+$G$3-1,$C81&gt;=AE$4),"█","")))</f>
        <v/>
      </c>
      <c r="AF81" s="14">
        <f>IF($A81="","",IF(AF$4="","",IF(AND($B81&lt;=AF$4+$G$3-1,$C81&gt;=AF$4),"█","")))</f>
        <v/>
      </c>
      <c r="AG81" s="14">
        <f>IF($A81="","",IF(AG$4="","",IF(AND($B81&lt;=AG$4+$G$3-1,$C81&gt;=AG$4),"█","")))</f>
        <v/>
      </c>
      <c r="AH81" s="14">
        <f>IF($A81="","",IF(AH$4="","",IF(AND($B81&lt;=AH$4+$G$3-1,$C81&gt;=AH$4),"█","")))</f>
        <v/>
      </c>
      <c r="AI81" s="14">
        <f>IF($A81="","",IF(AI$4="","",IF(AND($B81&lt;=AI$4+$G$3-1,$C81&gt;=AI$4),"█","")))</f>
        <v/>
      </c>
      <c r="AJ81" s="14">
        <f>IF($A81="","",IF(AJ$4="","",IF(AND($B81&lt;=AJ$4+$G$3-1,$C81&gt;=AJ$4),"█","")))</f>
        <v/>
      </c>
      <c r="AK81" s="14">
        <f>IF($A81="","",IF(AK$4="","",IF(AND($B81&lt;=AK$4+$G$3-1,$C81&gt;=AK$4),"█","")))</f>
        <v/>
      </c>
      <c r="AL81" s="14">
        <f>IF($A81="","",IF(AL$4="","",IF(AND($B81&lt;=AL$4+$G$3-1,$C81&gt;=AL$4),"█","")))</f>
        <v/>
      </c>
      <c r="AM81" s="14">
        <f>IF($A81="","",IF(AM$4="","",IF(AND($B81&lt;=AM$4+$G$3-1,$C81&gt;=AM$4),"█","")))</f>
        <v/>
      </c>
      <c r="AN81" s="14">
        <f>IF($A81="","",IF(AN$4="","",IF(AND($B81&lt;=AN$4+$G$3-1,$C81&gt;=AN$4),"█","")))</f>
        <v/>
      </c>
      <c r="AO81" s="14">
        <f>IF($A81="","",IF(AO$4="","",IF(AND($B81&lt;=AO$4+$G$3-1,$C81&gt;=AO$4),"█","")))</f>
        <v/>
      </c>
      <c r="AP81" s="14">
        <f>IF($A81="","",IF(AP$4="","",IF(AND($B81&lt;=AP$4+$G$3-1,$C81&gt;=AP$4),"█","")))</f>
        <v/>
      </c>
      <c r="AQ81" s="14">
        <f>IF($A81="","",IF(AQ$4="","",IF(AND($B81&lt;=AQ$4+$G$3-1,$C81&gt;=AQ$4),"█","")))</f>
        <v/>
      </c>
      <c r="AR81" s="14">
        <f>IF($A81="","",IF(AR$4="","",IF(AND($B81&lt;=AR$4+$G$3-1,$C81&gt;=AR$4),"█","")))</f>
        <v/>
      </c>
      <c r="AS81" s="14">
        <f>IF($A81="","",IF(AS$4="","",IF(AND($B81&lt;=AS$4+$G$3-1,$C81&gt;=AS$4),"█","")))</f>
        <v/>
      </c>
      <c r="AT81" s="14">
        <f>IF($A81="","",IF(AT$4="","",IF(AND($B81&lt;=AT$4+$G$3-1,$C81&gt;=AT$4),"█","")))</f>
        <v/>
      </c>
      <c r="AU81" s="14">
        <f>IF($A81="","",IF(AU$4="","",IF(AND($B81&lt;=AU$4+$G$3-1,$C81&gt;=AU$4),"█","")))</f>
        <v/>
      </c>
      <c r="AV81" s="14">
        <f>IF($A81="","",IF(AV$4="","",IF(AND($B81&lt;=AV$4+$G$3-1,$C81&gt;=AV$4),"█","")))</f>
        <v/>
      </c>
      <c r="AW81" s="14">
        <f>IF($A81="","",IF(AW$4="","",IF(AND($B81&lt;=AW$4+$G$3-1,$C81&gt;=AW$4),"█","")))</f>
        <v/>
      </c>
      <c r="AX81" s="14">
        <f>IF($A81="","",IF(AX$4="","",IF(AND($B81&lt;=AX$4+$G$3-1,$C81&gt;=AX$4),"█","")))</f>
        <v/>
      </c>
      <c r="AY81" s="14">
        <f>IF($A81="","",IF(AY$4="","",IF(AND($B81&lt;=AY$4+$G$3-1,$C81&gt;=AY$4),"█","")))</f>
        <v/>
      </c>
      <c r="AZ81" s="14">
        <f>IF($A81="","",IF(AZ$4="","",IF(AND($B81&lt;=AZ$4+$G$3-1,$C81&gt;=AZ$4),"█","")))</f>
        <v/>
      </c>
      <c r="BA81" s="14">
        <f>IF($A81="","",IF(BA$4="","",IF(AND($B81&lt;=BA$4+$G$3-1,$C81&gt;=BA$4),"█","")))</f>
        <v/>
      </c>
      <c r="BB81" s="14">
        <f>IF($A81="","",IF(BB$4="","",IF(AND($B81&lt;=BB$4+$G$3-1,$C81&gt;=BB$4),"█","")))</f>
        <v/>
      </c>
      <c r="BC81" s="14">
        <f>IF($A81="","",IF(BC$4="","",IF(AND($B81&lt;=BC$4+$G$3-1,$C81&gt;=BC$4),"█","")))</f>
        <v/>
      </c>
      <c r="BD81" s="14">
        <f>IF($A81="","",IF(BD$4="","",IF(AND($B81&lt;=BD$4+$G$3-1,$C81&gt;=BD$4),"█","")))</f>
        <v/>
      </c>
      <c r="BE81" s="14">
        <f>IF($A81="","",IF(BE$4="","",IF(AND($B81&lt;=BE$4+$G$3-1,$C81&gt;=BE$4),"█","")))</f>
        <v/>
      </c>
    </row>
    <row r="82">
      <c r="A82" s="14">
        <f>IF(Tasks!$A82="","",Tasks!$A82)</f>
        <v/>
      </c>
      <c r="B82" s="9">
        <f>IF(Tasks!$A82="","",Tasks!$C82)</f>
        <v/>
      </c>
      <c r="C82" s="9">
        <f>IF(Tasks!$A82="","",Tasks!$E82)</f>
        <v/>
      </c>
      <c r="D82" s="13">
        <f>IF(Tasks!$A82="","",Tasks!$F82)</f>
        <v/>
      </c>
      <c r="E82" s="14">
        <f>IF($A82="","",IF(E$4="","",IF(AND($B82&lt;=E$4+$G$3-1,$C82&gt;=E$4),"█","")))</f>
        <v/>
      </c>
      <c r="F82" s="14">
        <f>IF($A82="","",IF(F$4="","",IF(AND($B82&lt;=F$4+$G$3-1,$C82&gt;=F$4),"█","")))</f>
        <v/>
      </c>
      <c r="G82" s="14">
        <f>IF($A82="","",IF(G$4="","",IF(AND($B82&lt;=G$4+$G$3-1,$C82&gt;=G$4),"█","")))</f>
        <v/>
      </c>
      <c r="H82" s="14">
        <f>IF($A82="","",IF(H$4="","",IF(AND($B82&lt;=H$4+$G$3-1,$C82&gt;=H$4),"█","")))</f>
        <v/>
      </c>
      <c r="I82" s="14">
        <f>IF($A82="","",IF(I$4="","",IF(AND($B82&lt;=I$4+$G$3-1,$C82&gt;=I$4),"█","")))</f>
        <v/>
      </c>
      <c r="J82" s="14">
        <f>IF($A82="","",IF(J$4="","",IF(AND($B82&lt;=J$4+$G$3-1,$C82&gt;=J$4),"█","")))</f>
        <v/>
      </c>
      <c r="K82" s="14">
        <f>IF($A82="","",IF(K$4="","",IF(AND($B82&lt;=K$4+$G$3-1,$C82&gt;=K$4),"█","")))</f>
        <v/>
      </c>
      <c r="L82" s="14">
        <f>IF($A82="","",IF(L$4="","",IF(AND($B82&lt;=L$4+$G$3-1,$C82&gt;=L$4),"█","")))</f>
        <v/>
      </c>
      <c r="M82" s="14">
        <f>IF($A82="","",IF(M$4="","",IF(AND($B82&lt;=M$4+$G$3-1,$C82&gt;=M$4),"█","")))</f>
        <v/>
      </c>
      <c r="N82" s="14">
        <f>IF($A82="","",IF(N$4="","",IF(AND($B82&lt;=N$4+$G$3-1,$C82&gt;=N$4),"█","")))</f>
        <v/>
      </c>
      <c r="O82" s="14">
        <f>IF($A82="","",IF(O$4="","",IF(AND($B82&lt;=O$4+$G$3-1,$C82&gt;=O$4),"█","")))</f>
        <v/>
      </c>
      <c r="P82" s="14">
        <f>IF($A82="","",IF(P$4="","",IF(AND($B82&lt;=P$4+$G$3-1,$C82&gt;=P$4),"█","")))</f>
        <v/>
      </c>
      <c r="Q82" s="14">
        <f>IF($A82="","",IF(Q$4="","",IF(AND($B82&lt;=Q$4+$G$3-1,$C82&gt;=Q$4),"█","")))</f>
        <v/>
      </c>
      <c r="R82" s="14">
        <f>IF($A82="","",IF(R$4="","",IF(AND($B82&lt;=R$4+$G$3-1,$C82&gt;=R$4),"█","")))</f>
        <v/>
      </c>
      <c r="S82" s="14">
        <f>IF($A82="","",IF(S$4="","",IF(AND($B82&lt;=S$4+$G$3-1,$C82&gt;=S$4),"█","")))</f>
        <v/>
      </c>
      <c r="T82" s="14">
        <f>IF($A82="","",IF(T$4="","",IF(AND($B82&lt;=T$4+$G$3-1,$C82&gt;=T$4),"█","")))</f>
        <v/>
      </c>
      <c r="U82" s="14">
        <f>IF($A82="","",IF(U$4="","",IF(AND($B82&lt;=U$4+$G$3-1,$C82&gt;=U$4),"█","")))</f>
        <v/>
      </c>
      <c r="V82" s="14">
        <f>IF($A82="","",IF(V$4="","",IF(AND($B82&lt;=V$4+$G$3-1,$C82&gt;=V$4),"█","")))</f>
        <v/>
      </c>
      <c r="W82" s="14">
        <f>IF($A82="","",IF(W$4="","",IF(AND($B82&lt;=W$4+$G$3-1,$C82&gt;=W$4),"█","")))</f>
        <v/>
      </c>
      <c r="X82" s="14">
        <f>IF($A82="","",IF(X$4="","",IF(AND($B82&lt;=X$4+$G$3-1,$C82&gt;=X$4),"█","")))</f>
        <v/>
      </c>
      <c r="Y82" s="14">
        <f>IF($A82="","",IF(Y$4="","",IF(AND($B82&lt;=Y$4+$G$3-1,$C82&gt;=Y$4),"█","")))</f>
        <v/>
      </c>
      <c r="Z82" s="14">
        <f>IF($A82="","",IF(Z$4="","",IF(AND($B82&lt;=Z$4+$G$3-1,$C82&gt;=Z$4),"█","")))</f>
        <v/>
      </c>
      <c r="AA82" s="14">
        <f>IF($A82="","",IF(AA$4="","",IF(AND($B82&lt;=AA$4+$G$3-1,$C82&gt;=AA$4),"█","")))</f>
        <v/>
      </c>
      <c r="AB82" s="14">
        <f>IF($A82="","",IF(AB$4="","",IF(AND($B82&lt;=AB$4+$G$3-1,$C82&gt;=AB$4),"█","")))</f>
        <v/>
      </c>
      <c r="AC82" s="14">
        <f>IF($A82="","",IF(AC$4="","",IF(AND($B82&lt;=AC$4+$G$3-1,$C82&gt;=AC$4),"█","")))</f>
        <v/>
      </c>
      <c r="AD82" s="14">
        <f>IF($A82="","",IF(AD$4="","",IF(AND($B82&lt;=AD$4+$G$3-1,$C82&gt;=AD$4),"█","")))</f>
        <v/>
      </c>
      <c r="AE82" s="14">
        <f>IF($A82="","",IF(AE$4="","",IF(AND($B82&lt;=AE$4+$G$3-1,$C82&gt;=AE$4),"█","")))</f>
        <v/>
      </c>
      <c r="AF82" s="14">
        <f>IF($A82="","",IF(AF$4="","",IF(AND($B82&lt;=AF$4+$G$3-1,$C82&gt;=AF$4),"█","")))</f>
        <v/>
      </c>
      <c r="AG82" s="14">
        <f>IF($A82="","",IF(AG$4="","",IF(AND($B82&lt;=AG$4+$G$3-1,$C82&gt;=AG$4),"█","")))</f>
        <v/>
      </c>
      <c r="AH82" s="14">
        <f>IF($A82="","",IF(AH$4="","",IF(AND($B82&lt;=AH$4+$G$3-1,$C82&gt;=AH$4),"█","")))</f>
        <v/>
      </c>
      <c r="AI82" s="14">
        <f>IF($A82="","",IF(AI$4="","",IF(AND($B82&lt;=AI$4+$G$3-1,$C82&gt;=AI$4),"█","")))</f>
        <v/>
      </c>
      <c r="AJ82" s="14">
        <f>IF($A82="","",IF(AJ$4="","",IF(AND($B82&lt;=AJ$4+$G$3-1,$C82&gt;=AJ$4),"█","")))</f>
        <v/>
      </c>
      <c r="AK82" s="14">
        <f>IF($A82="","",IF(AK$4="","",IF(AND($B82&lt;=AK$4+$G$3-1,$C82&gt;=AK$4),"█","")))</f>
        <v/>
      </c>
      <c r="AL82" s="14">
        <f>IF($A82="","",IF(AL$4="","",IF(AND($B82&lt;=AL$4+$G$3-1,$C82&gt;=AL$4),"█","")))</f>
        <v/>
      </c>
      <c r="AM82" s="14">
        <f>IF($A82="","",IF(AM$4="","",IF(AND($B82&lt;=AM$4+$G$3-1,$C82&gt;=AM$4),"█","")))</f>
        <v/>
      </c>
      <c r="AN82" s="14">
        <f>IF($A82="","",IF(AN$4="","",IF(AND($B82&lt;=AN$4+$G$3-1,$C82&gt;=AN$4),"█","")))</f>
        <v/>
      </c>
      <c r="AO82" s="14">
        <f>IF($A82="","",IF(AO$4="","",IF(AND($B82&lt;=AO$4+$G$3-1,$C82&gt;=AO$4),"█","")))</f>
        <v/>
      </c>
      <c r="AP82" s="14">
        <f>IF($A82="","",IF(AP$4="","",IF(AND($B82&lt;=AP$4+$G$3-1,$C82&gt;=AP$4),"█","")))</f>
        <v/>
      </c>
      <c r="AQ82" s="14">
        <f>IF($A82="","",IF(AQ$4="","",IF(AND($B82&lt;=AQ$4+$G$3-1,$C82&gt;=AQ$4),"█","")))</f>
        <v/>
      </c>
      <c r="AR82" s="14">
        <f>IF($A82="","",IF(AR$4="","",IF(AND($B82&lt;=AR$4+$G$3-1,$C82&gt;=AR$4),"█","")))</f>
        <v/>
      </c>
      <c r="AS82" s="14">
        <f>IF($A82="","",IF(AS$4="","",IF(AND($B82&lt;=AS$4+$G$3-1,$C82&gt;=AS$4),"█","")))</f>
        <v/>
      </c>
      <c r="AT82" s="14">
        <f>IF($A82="","",IF(AT$4="","",IF(AND($B82&lt;=AT$4+$G$3-1,$C82&gt;=AT$4),"█","")))</f>
        <v/>
      </c>
      <c r="AU82" s="14">
        <f>IF($A82="","",IF(AU$4="","",IF(AND($B82&lt;=AU$4+$G$3-1,$C82&gt;=AU$4),"█","")))</f>
        <v/>
      </c>
      <c r="AV82" s="14">
        <f>IF($A82="","",IF(AV$4="","",IF(AND($B82&lt;=AV$4+$G$3-1,$C82&gt;=AV$4),"█","")))</f>
        <v/>
      </c>
      <c r="AW82" s="14">
        <f>IF($A82="","",IF(AW$4="","",IF(AND($B82&lt;=AW$4+$G$3-1,$C82&gt;=AW$4),"█","")))</f>
        <v/>
      </c>
      <c r="AX82" s="14">
        <f>IF($A82="","",IF(AX$4="","",IF(AND($B82&lt;=AX$4+$G$3-1,$C82&gt;=AX$4),"█","")))</f>
        <v/>
      </c>
      <c r="AY82" s="14">
        <f>IF($A82="","",IF(AY$4="","",IF(AND($B82&lt;=AY$4+$G$3-1,$C82&gt;=AY$4),"█","")))</f>
        <v/>
      </c>
      <c r="AZ82" s="14">
        <f>IF($A82="","",IF(AZ$4="","",IF(AND($B82&lt;=AZ$4+$G$3-1,$C82&gt;=AZ$4),"█","")))</f>
        <v/>
      </c>
      <c r="BA82" s="14">
        <f>IF($A82="","",IF(BA$4="","",IF(AND($B82&lt;=BA$4+$G$3-1,$C82&gt;=BA$4),"█","")))</f>
        <v/>
      </c>
      <c r="BB82" s="14">
        <f>IF($A82="","",IF(BB$4="","",IF(AND($B82&lt;=BB$4+$G$3-1,$C82&gt;=BB$4),"█","")))</f>
        <v/>
      </c>
      <c r="BC82" s="14">
        <f>IF($A82="","",IF(BC$4="","",IF(AND($B82&lt;=BC$4+$G$3-1,$C82&gt;=BC$4),"█","")))</f>
        <v/>
      </c>
      <c r="BD82" s="14">
        <f>IF($A82="","",IF(BD$4="","",IF(AND($B82&lt;=BD$4+$G$3-1,$C82&gt;=BD$4),"█","")))</f>
        <v/>
      </c>
      <c r="BE82" s="14">
        <f>IF($A82="","",IF(BE$4="","",IF(AND($B82&lt;=BE$4+$G$3-1,$C82&gt;=BE$4),"█","")))</f>
        <v/>
      </c>
    </row>
    <row r="83">
      <c r="A83" s="14">
        <f>IF(Tasks!$A83="","",Tasks!$A83)</f>
        <v/>
      </c>
      <c r="B83" s="9">
        <f>IF(Tasks!$A83="","",Tasks!$C83)</f>
        <v/>
      </c>
      <c r="C83" s="9">
        <f>IF(Tasks!$A83="","",Tasks!$E83)</f>
        <v/>
      </c>
      <c r="D83" s="13">
        <f>IF(Tasks!$A83="","",Tasks!$F83)</f>
        <v/>
      </c>
      <c r="E83" s="14">
        <f>IF($A83="","",IF(E$4="","",IF(AND($B83&lt;=E$4+$G$3-1,$C83&gt;=E$4),"█","")))</f>
        <v/>
      </c>
      <c r="F83" s="14">
        <f>IF($A83="","",IF(F$4="","",IF(AND($B83&lt;=F$4+$G$3-1,$C83&gt;=F$4),"█","")))</f>
        <v/>
      </c>
      <c r="G83" s="14">
        <f>IF($A83="","",IF(G$4="","",IF(AND($B83&lt;=G$4+$G$3-1,$C83&gt;=G$4),"█","")))</f>
        <v/>
      </c>
      <c r="H83" s="14">
        <f>IF($A83="","",IF(H$4="","",IF(AND($B83&lt;=H$4+$G$3-1,$C83&gt;=H$4),"█","")))</f>
        <v/>
      </c>
      <c r="I83" s="14">
        <f>IF($A83="","",IF(I$4="","",IF(AND($B83&lt;=I$4+$G$3-1,$C83&gt;=I$4),"█","")))</f>
        <v/>
      </c>
      <c r="J83" s="14">
        <f>IF($A83="","",IF(J$4="","",IF(AND($B83&lt;=J$4+$G$3-1,$C83&gt;=J$4),"█","")))</f>
        <v/>
      </c>
      <c r="K83" s="14">
        <f>IF($A83="","",IF(K$4="","",IF(AND($B83&lt;=K$4+$G$3-1,$C83&gt;=K$4),"█","")))</f>
        <v/>
      </c>
      <c r="L83" s="14">
        <f>IF($A83="","",IF(L$4="","",IF(AND($B83&lt;=L$4+$G$3-1,$C83&gt;=L$4),"█","")))</f>
        <v/>
      </c>
      <c r="M83" s="14">
        <f>IF($A83="","",IF(M$4="","",IF(AND($B83&lt;=M$4+$G$3-1,$C83&gt;=M$4),"█","")))</f>
        <v/>
      </c>
      <c r="N83" s="14">
        <f>IF($A83="","",IF(N$4="","",IF(AND($B83&lt;=N$4+$G$3-1,$C83&gt;=N$4),"█","")))</f>
        <v/>
      </c>
      <c r="O83" s="14">
        <f>IF($A83="","",IF(O$4="","",IF(AND($B83&lt;=O$4+$G$3-1,$C83&gt;=O$4),"█","")))</f>
        <v/>
      </c>
      <c r="P83" s="14">
        <f>IF($A83="","",IF(P$4="","",IF(AND($B83&lt;=P$4+$G$3-1,$C83&gt;=P$4),"█","")))</f>
        <v/>
      </c>
      <c r="Q83" s="14">
        <f>IF($A83="","",IF(Q$4="","",IF(AND($B83&lt;=Q$4+$G$3-1,$C83&gt;=Q$4),"█","")))</f>
        <v/>
      </c>
      <c r="R83" s="14">
        <f>IF($A83="","",IF(R$4="","",IF(AND($B83&lt;=R$4+$G$3-1,$C83&gt;=R$4),"█","")))</f>
        <v/>
      </c>
      <c r="S83" s="14">
        <f>IF($A83="","",IF(S$4="","",IF(AND($B83&lt;=S$4+$G$3-1,$C83&gt;=S$4),"█","")))</f>
        <v/>
      </c>
      <c r="T83" s="14">
        <f>IF($A83="","",IF(T$4="","",IF(AND($B83&lt;=T$4+$G$3-1,$C83&gt;=T$4),"█","")))</f>
        <v/>
      </c>
      <c r="U83" s="14">
        <f>IF($A83="","",IF(U$4="","",IF(AND($B83&lt;=U$4+$G$3-1,$C83&gt;=U$4),"█","")))</f>
        <v/>
      </c>
      <c r="V83" s="14">
        <f>IF($A83="","",IF(V$4="","",IF(AND($B83&lt;=V$4+$G$3-1,$C83&gt;=V$4),"█","")))</f>
        <v/>
      </c>
      <c r="W83" s="14">
        <f>IF($A83="","",IF(W$4="","",IF(AND($B83&lt;=W$4+$G$3-1,$C83&gt;=W$4),"█","")))</f>
        <v/>
      </c>
      <c r="X83" s="14">
        <f>IF($A83="","",IF(X$4="","",IF(AND($B83&lt;=X$4+$G$3-1,$C83&gt;=X$4),"█","")))</f>
        <v/>
      </c>
      <c r="Y83" s="14">
        <f>IF($A83="","",IF(Y$4="","",IF(AND($B83&lt;=Y$4+$G$3-1,$C83&gt;=Y$4),"█","")))</f>
        <v/>
      </c>
      <c r="Z83" s="14">
        <f>IF($A83="","",IF(Z$4="","",IF(AND($B83&lt;=Z$4+$G$3-1,$C83&gt;=Z$4),"█","")))</f>
        <v/>
      </c>
      <c r="AA83" s="14">
        <f>IF($A83="","",IF(AA$4="","",IF(AND($B83&lt;=AA$4+$G$3-1,$C83&gt;=AA$4),"█","")))</f>
        <v/>
      </c>
      <c r="AB83" s="14">
        <f>IF($A83="","",IF(AB$4="","",IF(AND($B83&lt;=AB$4+$G$3-1,$C83&gt;=AB$4),"█","")))</f>
        <v/>
      </c>
      <c r="AC83" s="14">
        <f>IF($A83="","",IF(AC$4="","",IF(AND($B83&lt;=AC$4+$G$3-1,$C83&gt;=AC$4),"█","")))</f>
        <v/>
      </c>
      <c r="AD83" s="14">
        <f>IF($A83="","",IF(AD$4="","",IF(AND($B83&lt;=AD$4+$G$3-1,$C83&gt;=AD$4),"█","")))</f>
        <v/>
      </c>
      <c r="AE83" s="14">
        <f>IF($A83="","",IF(AE$4="","",IF(AND($B83&lt;=AE$4+$G$3-1,$C83&gt;=AE$4),"█","")))</f>
        <v/>
      </c>
      <c r="AF83" s="14">
        <f>IF($A83="","",IF(AF$4="","",IF(AND($B83&lt;=AF$4+$G$3-1,$C83&gt;=AF$4),"█","")))</f>
        <v/>
      </c>
      <c r="AG83" s="14">
        <f>IF($A83="","",IF(AG$4="","",IF(AND($B83&lt;=AG$4+$G$3-1,$C83&gt;=AG$4),"█","")))</f>
        <v/>
      </c>
      <c r="AH83" s="14">
        <f>IF($A83="","",IF(AH$4="","",IF(AND($B83&lt;=AH$4+$G$3-1,$C83&gt;=AH$4),"█","")))</f>
        <v/>
      </c>
      <c r="AI83" s="14">
        <f>IF($A83="","",IF(AI$4="","",IF(AND($B83&lt;=AI$4+$G$3-1,$C83&gt;=AI$4),"█","")))</f>
        <v/>
      </c>
      <c r="AJ83" s="14">
        <f>IF($A83="","",IF(AJ$4="","",IF(AND($B83&lt;=AJ$4+$G$3-1,$C83&gt;=AJ$4),"█","")))</f>
        <v/>
      </c>
      <c r="AK83" s="14">
        <f>IF($A83="","",IF(AK$4="","",IF(AND($B83&lt;=AK$4+$G$3-1,$C83&gt;=AK$4),"█","")))</f>
        <v/>
      </c>
      <c r="AL83" s="14">
        <f>IF($A83="","",IF(AL$4="","",IF(AND($B83&lt;=AL$4+$G$3-1,$C83&gt;=AL$4),"█","")))</f>
        <v/>
      </c>
      <c r="AM83" s="14">
        <f>IF($A83="","",IF(AM$4="","",IF(AND($B83&lt;=AM$4+$G$3-1,$C83&gt;=AM$4),"█","")))</f>
        <v/>
      </c>
      <c r="AN83" s="14">
        <f>IF($A83="","",IF(AN$4="","",IF(AND($B83&lt;=AN$4+$G$3-1,$C83&gt;=AN$4),"█","")))</f>
        <v/>
      </c>
      <c r="AO83" s="14">
        <f>IF($A83="","",IF(AO$4="","",IF(AND($B83&lt;=AO$4+$G$3-1,$C83&gt;=AO$4),"█","")))</f>
        <v/>
      </c>
      <c r="AP83" s="14">
        <f>IF($A83="","",IF(AP$4="","",IF(AND($B83&lt;=AP$4+$G$3-1,$C83&gt;=AP$4),"█","")))</f>
        <v/>
      </c>
      <c r="AQ83" s="14">
        <f>IF($A83="","",IF(AQ$4="","",IF(AND($B83&lt;=AQ$4+$G$3-1,$C83&gt;=AQ$4),"█","")))</f>
        <v/>
      </c>
      <c r="AR83" s="14">
        <f>IF($A83="","",IF(AR$4="","",IF(AND($B83&lt;=AR$4+$G$3-1,$C83&gt;=AR$4),"█","")))</f>
        <v/>
      </c>
      <c r="AS83" s="14">
        <f>IF($A83="","",IF(AS$4="","",IF(AND($B83&lt;=AS$4+$G$3-1,$C83&gt;=AS$4),"█","")))</f>
        <v/>
      </c>
      <c r="AT83" s="14">
        <f>IF($A83="","",IF(AT$4="","",IF(AND($B83&lt;=AT$4+$G$3-1,$C83&gt;=AT$4),"█","")))</f>
        <v/>
      </c>
      <c r="AU83" s="14">
        <f>IF($A83="","",IF(AU$4="","",IF(AND($B83&lt;=AU$4+$G$3-1,$C83&gt;=AU$4),"█","")))</f>
        <v/>
      </c>
      <c r="AV83" s="14">
        <f>IF($A83="","",IF(AV$4="","",IF(AND($B83&lt;=AV$4+$G$3-1,$C83&gt;=AV$4),"█","")))</f>
        <v/>
      </c>
      <c r="AW83" s="14">
        <f>IF($A83="","",IF(AW$4="","",IF(AND($B83&lt;=AW$4+$G$3-1,$C83&gt;=AW$4),"█","")))</f>
        <v/>
      </c>
      <c r="AX83" s="14">
        <f>IF($A83="","",IF(AX$4="","",IF(AND($B83&lt;=AX$4+$G$3-1,$C83&gt;=AX$4),"█","")))</f>
        <v/>
      </c>
      <c r="AY83" s="14">
        <f>IF($A83="","",IF(AY$4="","",IF(AND($B83&lt;=AY$4+$G$3-1,$C83&gt;=AY$4),"█","")))</f>
        <v/>
      </c>
      <c r="AZ83" s="14">
        <f>IF($A83="","",IF(AZ$4="","",IF(AND($B83&lt;=AZ$4+$G$3-1,$C83&gt;=AZ$4),"█","")))</f>
        <v/>
      </c>
      <c r="BA83" s="14">
        <f>IF($A83="","",IF(BA$4="","",IF(AND($B83&lt;=BA$4+$G$3-1,$C83&gt;=BA$4),"█","")))</f>
        <v/>
      </c>
      <c r="BB83" s="14">
        <f>IF($A83="","",IF(BB$4="","",IF(AND($B83&lt;=BB$4+$G$3-1,$C83&gt;=BB$4),"█","")))</f>
        <v/>
      </c>
      <c r="BC83" s="14">
        <f>IF($A83="","",IF(BC$4="","",IF(AND($B83&lt;=BC$4+$G$3-1,$C83&gt;=BC$4),"█","")))</f>
        <v/>
      </c>
      <c r="BD83" s="14">
        <f>IF($A83="","",IF(BD$4="","",IF(AND($B83&lt;=BD$4+$G$3-1,$C83&gt;=BD$4),"█","")))</f>
        <v/>
      </c>
      <c r="BE83" s="14">
        <f>IF($A83="","",IF(BE$4="","",IF(AND($B83&lt;=BE$4+$G$3-1,$C83&gt;=BE$4),"█","")))</f>
        <v/>
      </c>
    </row>
    <row r="84">
      <c r="A84" s="14">
        <f>IF(Tasks!$A84="","",Tasks!$A84)</f>
        <v/>
      </c>
      <c r="B84" s="9">
        <f>IF(Tasks!$A84="","",Tasks!$C84)</f>
        <v/>
      </c>
      <c r="C84" s="9">
        <f>IF(Tasks!$A84="","",Tasks!$E84)</f>
        <v/>
      </c>
      <c r="D84" s="13">
        <f>IF(Tasks!$A84="","",Tasks!$F84)</f>
        <v/>
      </c>
      <c r="E84" s="14">
        <f>IF($A84="","",IF(E$4="","",IF(AND($B84&lt;=E$4+$G$3-1,$C84&gt;=E$4),"█","")))</f>
        <v/>
      </c>
      <c r="F84" s="14">
        <f>IF($A84="","",IF(F$4="","",IF(AND($B84&lt;=F$4+$G$3-1,$C84&gt;=F$4),"█","")))</f>
        <v/>
      </c>
      <c r="G84" s="14">
        <f>IF($A84="","",IF(G$4="","",IF(AND($B84&lt;=G$4+$G$3-1,$C84&gt;=G$4),"█","")))</f>
        <v/>
      </c>
      <c r="H84" s="14">
        <f>IF($A84="","",IF(H$4="","",IF(AND($B84&lt;=H$4+$G$3-1,$C84&gt;=H$4),"█","")))</f>
        <v/>
      </c>
      <c r="I84" s="14">
        <f>IF($A84="","",IF(I$4="","",IF(AND($B84&lt;=I$4+$G$3-1,$C84&gt;=I$4),"█","")))</f>
        <v/>
      </c>
      <c r="J84" s="14">
        <f>IF($A84="","",IF(J$4="","",IF(AND($B84&lt;=J$4+$G$3-1,$C84&gt;=J$4),"█","")))</f>
        <v/>
      </c>
      <c r="K84" s="14">
        <f>IF($A84="","",IF(K$4="","",IF(AND($B84&lt;=K$4+$G$3-1,$C84&gt;=K$4),"█","")))</f>
        <v/>
      </c>
      <c r="L84" s="14">
        <f>IF($A84="","",IF(L$4="","",IF(AND($B84&lt;=L$4+$G$3-1,$C84&gt;=L$4),"█","")))</f>
        <v/>
      </c>
      <c r="M84" s="14">
        <f>IF($A84="","",IF(M$4="","",IF(AND($B84&lt;=M$4+$G$3-1,$C84&gt;=M$4),"█","")))</f>
        <v/>
      </c>
      <c r="N84" s="14">
        <f>IF($A84="","",IF(N$4="","",IF(AND($B84&lt;=N$4+$G$3-1,$C84&gt;=N$4),"█","")))</f>
        <v/>
      </c>
      <c r="O84" s="14">
        <f>IF($A84="","",IF(O$4="","",IF(AND($B84&lt;=O$4+$G$3-1,$C84&gt;=O$4),"█","")))</f>
        <v/>
      </c>
      <c r="P84" s="14">
        <f>IF($A84="","",IF(P$4="","",IF(AND($B84&lt;=P$4+$G$3-1,$C84&gt;=P$4),"█","")))</f>
        <v/>
      </c>
      <c r="Q84" s="14">
        <f>IF($A84="","",IF(Q$4="","",IF(AND($B84&lt;=Q$4+$G$3-1,$C84&gt;=Q$4),"█","")))</f>
        <v/>
      </c>
      <c r="R84" s="14">
        <f>IF($A84="","",IF(R$4="","",IF(AND($B84&lt;=R$4+$G$3-1,$C84&gt;=R$4),"█","")))</f>
        <v/>
      </c>
      <c r="S84" s="14">
        <f>IF($A84="","",IF(S$4="","",IF(AND($B84&lt;=S$4+$G$3-1,$C84&gt;=S$4),"█","")))</f>
        <v/>
      </c>
      <c r="T84" s="14">
        <f>IF($A84="","",IF(T$4="","",IF(AND($B84&lt;=T$4+$G$3-1,$C84&gt;=T$4),"█","")))</f>
        <v/>
      </c>
      <c r="U84" s="14">
        <f>IF($A84="","",IF(U$4="","",IF(AND($B84&lt;=U$4+$G$3-1,$C84&gt;=U$4),"█","")))</f>
        <v/>
      </c>
      <c r="V84" s="14">
        <f>IF($A84="","",IF(V$4="","",IF(AND($B84&lt;=V$4+$G$3-1,$C84&gt;=V$4),"█","")))</f>
        <v/>
      </c>
      <c r="W84" s="14">
        <f>IF($A84="","",IF(W$4="","",IF(AND($B84&lt;=W$4+$G$3-1,$C84&gt;=W$4),"█","")))</f>
        <v/>
      </c>
      <c r="X84" s="14">
        <f>IF($A84="","",IF(X$4="","",IF(AND($B84&lt;=X$4+$G$3-1,$C84&gt;=X$4),"█","")))</f>
        <v/>
      </c>
      <c r="Y84" s="14">
        <f>IF($A84="","",IF(Y$4="","",IF(AND($B84&lt;=Y$4+$G$3-1,$C84&gt;=Y$4),"█","")))</f>
        <v/>
      </c>
      <c r="Z84" s="14">
        <f>IF($A84="","",IF(Z$4="","",IF(AND($B84&lt;=Z$4+$G$3-1,$C84&gt;=Z$4),"█","")))</f>
        <v/>
      </c>
      <c r="AA84" s="14">
        <f>IF($A84="","",IF(AA$4="","",IF(AND($B84&lt;=AA$4+$G$3-1,$C84&gt;=AA$4),"█","")))</f>
        <v/>
      </c>
      <c r="AB84" s="14">
        <f>IF($A84="","",IF(AB$4="","",IF(AND($B84&lt;=AB$4+$G$3-1,$C84&gt;=AB$4),"█","")))</f>
        <v/>
      </c>
      <c r="AC84" s="14">
        <f>IF($A84="","",IF(AC$4="","",IF(AND($B84&lt;=AC$4+$G$3-1,$C84&gt;=AC$4),"█","")))</f>
        <v/>
      </c>
      <c r="AD84" s="14">
        <f>IF($A84="","",IF(AD$4="","",IF(AND($B84&lt;=AD$4+$G$3-1,$C84&gt;=AD$4),"█","")))</f>
        <v/>
      </c>
      <c r="AE84" s="14">
        <f>IF($A84="","",IF(AE$4="","",IF(AND($B84&lt;=AE$4+$G$3-1,$C84&gt;=AE$4),"█","")))</f>
        <v/>
      </c>
      <c r="AF84" s="14">
        <f>IF($A84="","",IF(AF$4="","",IF(AND($B84&lt;=AF$4+$G$3-1,$C84&gt;=AF$4),"█","")))</f>
        <v/>
      </c>
      <c r="AG84" s="14">
        <f>IF($A84="","",IF(AG$4="","",IF(AND($B84&lt;=AG$4+$G$3-1,$C84&gt;=AG$4),"█","")))</f>
        <v/>
      </c>
      <c r="AH84" s="14">
        <f>IF($A84="","",IF(AH$4="","",IF(AND($B84&lt;=AH$4+$G$3-1,$C84&gt;=AH$4),"█","")))</f>
        <v/>
      </c>
      <c r="AI84" s="14">
        <f>IF($A84="","",IF(AI$4="","",IF(AND($B84&lt;=AI$4+$G$3-1,$C84&gt;=AI$4),"█","")))</f>
        <v/>
      </c>
      <c r="AJ84" s="14">
        <f>IF($A84="","",IF(AJ$4="","",IF(AND($B84&lt;=AJ$4+$G$3-1,$C84&gt;=AJ$4),"█","")))</f>
        <v/>
      </c>
      <c r="AK84" s="14">
        <f>IF($A84="","",IF(AK$4="","",IF(AND($B84&lt;=AK$4+$G$3-1,$C84&gt;=AK$4),"█","")))</f>
        <v/>
      </c>
      <c r="AL84" s="14">
        <f>IF($A84="","",IF(AL$4="","",IF(AND($B84&lt;=AL$4+$G$3-1,$C84&gt;=AL$4),"█","")))</f>
        <v/>
      </c>
      <c r="AM84" s="14">
        <f>IF($A84="","",IF(AM$4="","",IF(AND($B84&lt;=AM$4+$G$3-1,$C84&gt;=AM$4),"█","")))</f>
        <v/>
      </c>
      <c r="AN84" s="14">
        <f>IF($A84="","",IF(AN$4="","",IF(AND($B84&lt;=AN$4+$G$3-1,$C84&gt;=AN$4),"█","")))</f>
        <v/>
      </c>
      <c r="AO84" s="14">
        <f>IF($A84="","",IF(AO$4="","",IF(AND($B84&lt;=AO$4+$G$3-1,$C84&gt;=AO$4),"█","")))</f>
        <v/>
      </c>
      <c r="AP84" s="14">
        <f>IF($A84="","",IF(AP$4="","",IF(AND($B84&lt;=AP$4+$G$3-1,$C84&gt;=AP$4),"█","")))</f>
        <v/>
      </c>
      <c r="AQ84" s="14">
        <f>IF($A84="","",IF(AQ$4="","",IF(AND($B84&lt;=AQ$4+$G$3-1,$C84&gt;=AQ$4),"█","")))</f>
        <v/>
      </c>
      <c r="AR84" s="14">
        <f>IF($A84="","",IF(AR$4="","",IF(AND($B84&lt;=AR$4+$G$3-1,$C84&gt;=AR$4),"█","")))</f>
        <v/>
      </c>
      <c r="AS84" s="14">
        <f>IF($A84="","",IF(AS$4="","",IF(AND($B84&lt;=AS$4+$G$3-1,$C84&gt;=AS$4),"█","")))</f>
        <v/>
      </c>
      <c r="AT84" s="14">
        <f>IF($A84="","",IF(AT$4="","",IF(AND($B84&lt;=AT$4+$G$3-1,$C84&gt;=AT$4),"█","")))</f>
        <v/>
      </c>
      <c r="AU84" s="14">
        <f>IF($A84="","",IF(AU$4="","",IF(AND($B84&lt;=AU$4+$G$3-1,$C84&gt;=AU$4),"█","")))</f>
        <v/>
      </c>
      <c r="AV84" s="14">
        <f>IF($A84="","",IF(AV$4="","",IF(AND($B84&lt;=AV$4+$G$3-1,$C84&gt;=AV$4),"█","")))</f>
        <v/>
      </c>
      <c r="AW84" s="14">
        <f>IF($A84="","",IF(AW$4="","",IF(AND($B84&lt;=AW$4+$G$3-1,$C84&gt;=AW$4),"█","")))</f>
        <v/>
      </c>
      <c r="AX84" s="14">
        <f>IF($A84="","",IF(AX$4="","",IF(AND($B84&lt;=AX$4+$G$3-1,$C84&gt;=AX$4),"█","")))</f>
        <v/>
      </c>
      <c r="AY84" s="14">
        <f>IF($A84="","",IF(AY$4="","",IF(AND($B84&lt;=AY$4+$G$3-1,$C84&gt;=AY$4),"█","")))</f>
        <v/>
      </c>
      <c r="AZ84" s="14">
        <f>IF($A84="","",IF(AZ$4="","",IF(AND($B84&lt;=AZ$4+$G$3-1,$C84&gt;=AZ$4),"█","")))</f>
        <v/>
      </c>
      <c r="BA84" s="14">
        <f>IF($A84="","",IF(BA$4="","",IF(AND($B84&lt;=BA$4+$G$3-1,$C84&gt;=BA$4),"█","")))</f>
        <v/>
      </c>
      <c r="BB84" s="14">
        <f>IF($A84="","",IF(BB$4="","",IF(AND($B84&lt;=BB$4+$G$3-1,$C84&gt;=BB$4),"█","")))</f>
        <v/>
      </c>
      <c r="BC84" s="14">
        <f>IF($A84="","",IF(BC$4="","",IF(AND($B84&lt;=BC$4+$G$3-1,$C84&gt;=BC$4),"█","")))</f>
        <v/>
      </c>
      <c r="BD84" s="14">
        <f>IF($A84="","",IF(BD$4="","",IF(AND($B84&lt;=BD$4+$G$3-1,$C84&gt;=BD$4),"█","")))</f>
        <v/>
      </c>
      <c r="BE84" s="14">
        <f>IF($A84="","",IF(BE$4="","",IF(AND($B84&lt;=BE$4+$G$3-1,$C84&gt;=BE$4),"█","")))</f>
        <v/>
      </c>
    </row>
    <row r="85">
      <c r="A85" s="14">
        <f>IF(Tasks!$A85="","",Tasks!$A85)</f>
        <v/>
      </c>
      <c r="B85" s="9">
        <f>IF(Tasks!$A85="","",Tasks!$C85)</f>
        <v/>
      </c>
      <c r="C85" s="9">
        <f>IF(Tasks!$A85="","",Tasks!$E85)</f>
        <v/>
      </c>
      <c r="D85" s="13">
        <f>IF(Tasks!$A85="","",Tasks!$F85)</f>
        <v/>
      </c>
      <c r="E85" s="14">
        <f>IF($A85="","",IF(E$4="","",IF(AND($B85&lt;=E$4+$G$3-1,$C85&gt;=E$4),"█","")))</f>
        <v/>
      </c>
      <c r="F85" s="14">
        <f>IF($A85="","",IF(F$4="","",IF(AND($B85&lt;=F$4+$G$3-1,$C85&gt;=F$4),"█","")))</f>
        <v/>
      </c>
      <c r="G85" s="14">
        <f>IF($A85="","",IF(G$4="","",IF(AND($B85&lt;=G$4+$G$3-1,$C85&gt;=G$4),"█","")))</f>
        <v/>
      </c>
      <c r="H85" s="14">
        <f>IF($A85="","",IF(H$4="","",IF(AND($B85&lt;=H$4+$G$3-1,$C85&gt;=H$4),"█","")))</f>
        <v/>
      </c>
      <c r="I85" s="14">
        <f>IF($A85="","",IF(I$4="","",IF(AND($B85&lt;=I$4+$G$3-1,$C85&gt;=I$4),"█","")))</f>
        <v/>
      </c>
      <c r="J85" s="14">
        <f>IF($A85="","",IF(J$4="","",IF(AND($B85&lt;=J$4+$G$3-1,$C85&gt;=J$4),"█","")))</f>
        <v/>
      </c>
      <c r="K85" s="14">
        <f>IF($A85="","",IF(K$4="","",IF(AND($B85&lt;=K$4+$G$3-1,$C85&gt;=K$4),"█","")))</f>
        <v/>
      </c>
      <c r="L85" s="14">
        <f>IF($A85="","",IF(L$4="","",IF(AND($B85&lt;=L$4+$G$3-1,$C85&gt;=L$4),"█","")))</f>
        <v/>
      </c>
      <c r="M85" s="14">
        <f>IF($A85="","",IF(M$4="","",IF(AND($B85&lt;=M$4+$G$3-1,$C85&gt;=M$4),"█","")))</f>
        <v/>
      </c>
      <c r="N85" s="14">
        <f>IF($A85="","",IF(N$4="","",IF(AND($B85&lt;=N$4+$G$3-1,$C85&gt;=N$4),"█","")))</f>
        <v/>
      </c>
      <c r="O85" s="14">
        <f>IF($A85="","",IF(O$4="","",IF(AND($B85&lt;=O$4+$G$3-1,$C85&gt;=O$4),"█","")))</f>
        <v/>
      </c>
      <c r="P85" s="14">
        <f>IF($A85="","",IF(P$4="","",IF(AND($B85&lt;=P$4+$G$3-1,$C85&gt;=P$4),"█","")))</f>
        <v/>
      </c>
      <c r="Q85" s="14">
        <f>IF($A85="","",IF(Q$4="","",IF(AND($B85&lt;=Q$4+$G$3-1,$C85&gt;=Q$4),"█","")))</f>
        <v/>
      </c>
      <c r="R85" s="14">
        <f>IF($A85="","",IF(R$4="","",IF(AND($B85&lt;=R$4+$G$3-1,$C85&gt;=R$4),"█","")))</f>
        <v/>
      </c>
      <c r="S85" s="14">
        <f>IF($A85="","",IF(S$4="","",IF(AND($B85&lt;=S$4+$G$3-1,$C85&gt;=S$4),"█","")))</f>
        <v/>
      </c>
      <c r="T85" s="14">
        <f>IF($A85="","",IF(T$4="","",IF(AND($B85&lt;=T$4+$G$3-1,$C85&gt;=T$4),"█","")))</f>
        <v/>
      </c>
      <c r="U85" s="14">
        <f>IF($A85="","",IF(U$4="","",IF(AND($B85&lt;=U$4+$G$3-1,$C85&gt;=U$4),"█","")))</f>
        <v/>
      </c>
      <c r="V85" s="14">
        <f>IF($A85="","",IF(V$4="","",IF(AND($B85&lt;=V$4+$G$3-1,$C85&gt;=V$4),"█","")))</f>
        <v/>
      </c>
      <c r="W85" s="14">
        <f>IF($A85="","",IF(W$4="","",IF(AND($B85&lt;=W$4+$G$3-1,$C85&gt;=W$4),"█","")))</f>
        <v/>
      </c>
      <c r="X85" s="14">
        <f>IF($A85="","",IF(X$4="","",IF(AND($B85&lt;=X$4+$G$3-1,$C85&gt;=X$4),"█","")))</f>
        <v/>
      </c>
      <c r="Y85" s="14">
        <f>IF($A85="","",IF(Y$4="","",IF(AND($B85&lt;=Y$4+$G$3-1,$C85&gt;=Y$4),"█","")))</f>
        <v/>
      </c>
      <c r="Z85" s="14">
        <f>IF($A85="","",IF(Z$4="","",IF(AND($B85&lt;=Z$4+$G$3-1,$C85&gt;=Z$4),"█","")))</f>
        <v/>
      </c>
      <c r="AA85" s="14">
        <f>IF($A85="","",IF(AA$4="","",IF(AND($B85&lt;=AA$4+$G$3-1,$C85&gt;=AA$4),"█","")))</f>
        <v/>
      </c>
      <c r="AB85" s="14">
        <f>IF($A85="","",IF(AB$4="","",IF(AND($B85&lt;=AB$4+$G$3-1,$C85&gt;=AB$4),"█","")))</f>
        <v/>
      </c>
      <c r="AC85" s="14">
        <f>IF($A85="","",IF(AC$4="","",IF(AND($B85&lt;=AC$4+$G$3-1,$C85&gt;=AC$4),"█","")))</f>
        <v/>
      </c>
      <c r="AD85" s="14">
        <f>IF($A85="","",IF(AD$4="","",IF(AND($B85&lt;=AD$4+$G$3-1,$C85&gt;=AD$4),"█","")))</f>
        <v/>
      </c>
      <c r="AE85" s="14">
        <f>IF($A85="","",IF(AE$4="","",IF(AND($B85&lt;=AE$4+$G$3-1,$C85&gt;=AE$4),"█","")))</f>
        <v/>
      </c>
      <c r="AF85" s="14">
        <f>IF($A85="","",IF(AF$4="","",IF(AND($B85&lt;=AF$4+$G$3-1,$C85&gt;=AF$4),"█","")))</f>
        <v/>
      </c>
      <c r="AG85" s="14">
        <f>IF($A85="","",IF(AG$4="","",IF(AND($B85&lt;=AG$4+$G$3-1,$C85&gt;=AG$4),"█","")))</f>
        <v/>
      </c>
      <c r="AH85" s="14">
        <f>IF($A85="","",IF(AH$4="","",IF(AND($B85&lt;=AH$4+$G$3-1,$C85&gt;=AH$4),"█","")))</f>
        <v/>
      </c>
      <c r="AI85" s="14">
        <f>IF($A85="","",IF(AI$4="","",IF(AND($B85&lt;=AI$4+$G$3-1,$C85&gt;=AI$4),"█","")))</f>
        <v/>
      </c>
      <c r="AJ85" s="14">
        <f>IF($A85="","",IF(AJ$4="","",IF(AND($B85&lt;=AJ$4+$G$3-1,$C85&gt;=AJ$4),"█","")))</f>
        <v/>
      </c>
      <c r="AK85" s="14">
        <f>IF($A85="","",IF(AK$4="","",IF(AND($B85&lt;=AK$4+$G$3-1,$C85&gt;=AK$4),"█","")))</f>
        <v/>
      </c>
      <c r="AL85" s="14">
        <f>IF($A85="","",IF(AL$4="","",IF(AND($B85&lt;=AL$4+$G$3-1,$C85&gt;=AL$4),"█","")))</f>
        <v/>
      </c>
      <c r="AM85" s="14">
        <f>IF($A85="","",IF(AM$4="","",IF(AND($B85&lt;=AM$4+$G$3-1,$C85&gt;=AM$4),"█","")))</f>
        <v/>
      </c>
      <c r="AN85" s="14">
        <f>IF($A85="","",IF(AN$4="","",IF(AND($B85&lt;=AN$4+$G$3-1,$C85&gt;=AN$4),"█","")))</f>
        <v/>
      </c>
      <c r="AO85" s="14">
        <f>IF($A85="","",IF(AO$4="","",IF(AND($B85&lt;=AO$4+$G$3-1,$C85&gt;=AO$4),"█","")))</f>
        <v/>
      </c>
      <c r="AP85" s="14">
        <f>IF($A85="","",IF(AP$4="","",IF(AND($B85&lt;=AP$4+$G$3-1,$C85&gt;=AP$4),"█","")))</f>
        <v/>
      </c>
      <c r="AQ85" s="14">
        <f>IF($A85="","",IF(AQ$4="","",IF(AND($B85&lt;=AQ$4+$G$3-1,$C85&gt;=AQ$4),"█","")))</f>
        <v/>
      </c>
      <c r="AR85" s="14">
        <f>IF($A85="","",IF(AR$4="","",IF(AND($B85&lt;=AR$4+$G$3-1,$C85&gt;=AR$4),"█","")))</f>
        <v/>
      </c>
      <c r="AS85" s="14">
        <f>IF($A85="","",IF(AS$4="","",IF(AND($B85&lt;=AS$4+$G$3-1,$C85&gt;=AS$4),"█","")))</f>
        <v/>
      </c>
      <c r="AT85" s="14">
        <f>IF($A85="","",IF(AT$4="","",IF(AND($B85&lt;=AT$4+$G$3-1,$C85&gt;=AT$4),"█","")))</f>
        <v/>
      </c>
      <c r="AU85" s="14">
        <f>IF($A85="","",IF(AU$4="","",IF(AND($B85&lt;=AU$4+$G$3-1,$C85&gt;=AU$4),"█","")))</f>
        <v/>
      </c>
      <c r="AV85" s="14">
        <f>IF($A85="","",IF(AV$4="","",IF(AND($B85&lt;=AV$4+$G$3-1,$C85&gt;=AV$4),"█","")))</f>
        <v/>
      </c>
      <c r="AW85" s="14">
        <f>IF($A85="","",IF(AW$4="","",IF(AND($B85&lt;=AW$4+$G$3-1,$C85&gt;=AW$4),"█","")))</f>
        <v/>
      </c>
      <c r="AX85" s="14">
        <f>IF($A85="","",IF(AX$4="","",IF(AND($B85&lt;=AX$4+$G$3-1,$C85&gt;=AX$4),"█","")))</f>
        <v/>
      </c>
      <c r="AY85" s="14">
        <f>IF($A85="","",IF(AY$4="","",IF(AND($B85&lt;=AY$4+$G$3-1,$C85&gt;=AY$4),"█","")))</f>
        <v/>
      </c>
      <c r="AZ85" s="14">
        <f>IF($A85="","",IF(AZ$4="","",IF(AND($B85&lt;=AZ$4+$G$3-1,$C85&gt;=AZ$4),"█","")))</f>
        <v/>
      </c>
      <c r="BA85" s="14">
        <f>IF($A85="","",IF(BA$4="","",IF(AND($B85&lt;=BA$4+$G$3-1,$C85&gt;=BA$4),"█","")))</f>
        <v/>
      </c>
      <c r="BB85" s="14">
        <f>IF($A85="","",IF(BB$4="","",IF(AND($B85&lt;=BB$4+$G$3-1,$C85&gt;=BB$4),"█","")))</f>
        <v/>
      </c>
      <c r="BC85" s="14">
        <f>IF($A85="","",IF(BC$4="","",IF(AND($B85&lt;=BC$4+$G$3-1,$C85&gt;=BC$4),"█","")))</f>
        <v/>
      </c>
      <c r="BD85" s="14">
        <f>IF($A85="","",IF(BD$4="","",IF(AND($B85&lt;=BD$4+$G$3-1,$C85&gt;=BD$4),"█","")))</f>
        <v/>
      </c>
      <c r="BE85" s="14">
        <f>IF($A85="","",IF(BE$4="","",IF(AND($B85&lt;=BE$4+$G$3-1,$C85&gt;=BE$4),"█","")))</f>
        <v/>
      </c>
    </row>
    <row r="86">
      <c r="A86" s="14">
        <f>IF(Tasks!$A86="","",Tasks!$A86)</f>
        <v/>
      </c>
      <c r="B86" s="9">
        <f>IF(Tasks!$A86="","",Tasks!$C86)</f>
        <v/>
      </c>
      <c r="C86" s="9">
        <f>IF(Tasks!$A86="","",Tasks!$E86)</f>
        <v/>
      </c>
      <c r="D86" s="13">
        <f>IF(Tasks!$A86="","",Tasks!$F86)</f>
        <v/>
      </c>
      <c r="E86" s="14">
        <f>IF($A86="","",IF(E$4="","",IF(AND($B86&lt;=E$4+$G$3-1,$C86&gt;=E$4),"█","")))</f>
        <v/>
      </c>
      <c r="F86" s="14">
        <f>IF($A86="","",IF(F$4="","",IF(AND($B86&lt;=F$4+$G$3-1,$C86&gt;=F$4),"█","")))</f>
        <v/>
      </c>
      <c r="G86" s="14">
        <f>IF($A86="","",IF(G$4="","",IF(AND($B86&lt;=G$4+$G$3-1,$C86&gt;=G$4),"█","")))</f>
        <v/>
      </c>
      <c r="H86" s="14">
        <f>IF($A86="","",IF(H$4="","",IF(AND($B86&lt;=H$4+$G$3-1,$C86&gt;=H$4),"█","")))</f>
        <v/>
      </c>
      <c r="I86" s="14">
        <f>IF($A86="","",IF(I$4="","",IF(AND($B86&lt;=I$4+$G$3-1,$C86&gt;=I$4),"█","")))</f>
        <v/>
      </c>
      <c r="J86" s="14">
        <f>IF($A86="","",IF(J$4="","",IF(AND($B86&lt;=J$4+$G$3-1,$C86&gt;=J$4),"█","")))</f>
        <v/>
      </c>
      <c r="K86" s="14">
        <f>IF($A86="","",IF(K$4="","",IF(AND($B86&lt;=K$4+$G$3-1,$C86&gt;=K$4),"█","")))</f>
        <v/>
      </c>
      <c r="L86" s="14">
        <f>IF($A86="","",IF(L$4="","",IF(AND($B86&lt;=L$4+$G$3-1,$C86&gt;=L$4),"█","")))</f>
        <v/>
      </c>
      <c r="M86" s="14">
        <f>IF($A86="","",IF(M$4="","",IF(AND($B86&lt;=M$4+$G$3-1,$C86&gt;=M$4),"█","")))</f>
        <v/>
      </c>
      <c r="N86" s="14">
        <f>IF($A86="","",IF(N$4="","",IF(AND($B86&lt;=N$4+$G$3-1,$C86&gt;=N$4),"█","")))</f>
        <v/>
      </c>
      <c r="O86" s="14">
        <f>IF($A86="","",IF(O$4="","",IF(AND($B86&lt;=O$4+$G$3-1,$C86&gt;=O$4),"█","")))</f>
        <v/>
      </c>
      <c r="P86" s="14">
        <f>IF($A86="","",IF(P$4="","",IF(AND($B86&lt;=P$4+$G$3-1,$C86&gt;=P$4),"█","")))</f>
        <v/>
      </c>
      <c r="Q86" s="14">
        <f>IF($A86="","",IF(Q$4="","",IF(AND($B86&lt;=Q$4+$G$3-1,$C86&gt;=Q$4),"█","")))</f>
        <v/>
      </c>
      <c r="R86" s="14">
        <f>IF($A86="","",IF(R$4="","",IF(AND($B86&lt;=R$4+$G$3-1,$C86&gt;=R$4),"█","")))</f>
        <v/>
      </c>
      <c r="S86" s="14">
        <f>IF($A86="","",IF(S$4="","",IF(AND($B86&lt;=S$4+$G$3-1,$C86&gt;=S$4),"█","")))</f>
        <v/>
      </c>
      <c r="T86" s="14">
        <f>IF($A86="","",IF(T$4="","",IF(AND($B86&lt;=T$4+$G$3-1,$C86&gt;=T$4),"█","")))</f>
        <v/>
      </c>
      <c r="U86" s="14">
        <f>IF($A86="","",IF(U$4="","",IF(AND($B86&lt;=U$4+$G$3-1,$C86&gt;=U$4),"█","")))</f>
        <v/>
      </c>
      <c r="V86" s="14">
        <f>IF($A86="","",IF(V$4="","",IF(AND($B86&lt;=V$4+$G$3-1,$C86&gt;=V$4),"█","")))</f>
        <v/>
      </c>
      <c r="W86" s="14">
        <f>IF($A86="","",IF(W$4="","",IF(AND($B86&lt;=W$4+$G$3-1,$C86&gt;=W$4),"█","")))</f>
        <v/>
      </c>
      <c r="X86" s="14">
        <f>IF($A86="","",IF(X$4="","",IF(AND($B86&lt;=X$4+$G$3-1,$C86&gt;=X$4),"█","")))</f>
        <v/>
      </c>
      <c r="Y86" s="14">
        <f>IF($A86="","",IF(Y$4="","",IF(AND($B86&lt;=Y$4+$G$3-1,$C86&gt;=Y$4),"█","")))</f>
        <v/>
      </c>
      <c r="Z86" s="14">
        <f>IF($A86="","",IF(Z$4="","",IF(AND($B86&lt;=Z$4+$G$3-1,$C86&gt;=Z$4),"█","")))</f>
        <v/>
      </c>
      <c r="AA86" s="14">
        <f>IF($A86="","",IF(AA$4="","",IF(AND($B86&lt;=AA$4+$G$3-1,$C86&gt;=AA$4),"█","")))</f>
        <v/>
      </c>
      <c r="AB86" s="14">
        <f>IF($A86="","",IF(AB$4="","",IF(AND($B86&lt;=AB$4+$G$3-1,$C86&gt;=AB$4),"█","")))</f>
        <v/>
      </c>
      <c r="AC86" s="14">
        <f>IF($A86="","",IF(AC$4="","",IF(AND($B86&lt;=AC$4+$G$3-1,$C86&gt;=AC$4),"█","")))</f>
        <v/>
      </c>
      <c r="AD86" s="14">
        <f>IF($A86="","",IF(AD$4="","",IF(AND($B86&lt;=AD$4+$G$3-1,$C86&gt;=AD$4),"█","")))</f>
        <v/>
      </c>
      <c r="AE86" s="14">
        <f>IF($A86="","",IF(AE$4="","",IF(AND($B86&lt;=AE$4+$G$3-1,$C86&gt;=AE$4),"█","")))</f>
        <v/>
      </c>
      <c r="AF86" s="14">
        <f>IF($A86="","",IF(AF$4="","",IF(AND($B86&lt;=AF$4+$G$3-1,$C86&gt;=AF$4),"█","")))</f>
        <v/>
      </c>
      <c r="AG86" s="14">
        <f>IF($A86="","",IF(AG$4="","",IF(AND($B86&lt;=AG$4+$G$3-1,$C86&gt;=AG$4),"█","")))</f>
        <v/>
      </c>
      <c r="AH86" s="14">
        <f>IF($A86="","",IF(AH$4="","",IF(AND($B86&lt;=AH$4+$G$3-1,$C86&gt;=AH$4),"█","")))</f>
        <v/>
      </c>
      <c r="AI86" s="14">
        <f>IF($A86="","",IF(AI$4="","",IF(AND($B86&lt;=AI$4+$G$3-1,$C86&gt;=AI$4),"█","")))</f>
        <v/>
      </c>
      <c r="AJ86" s="14">
        <f>IF($A86="","",IF(AJ$4="","",IF(AND($B86&lt;=AJ$4+$G$3-1,$C86&gt;=AJ$4),"█","")))</f>
        <v/>
      </c>
      <c r="AK86" s="14">
        <f>IF($A86="","",IF(AK$4="","",IF(AND($B86&lt;=AK$4+$G$3-1,$C86&gt;=AK$4),"█","")))</f>
        <v/>
      </c>
      <c r="AL86" s="14">
        <f>IF($A86="","",IF(AL$4="","",IF(AND($B86&lt;=AL$4+$G$3-1,$C86&gt;=AL$4),"█","")))</f>
        <v/>
      </c>
      <c r="AM86" s="14">
        <f>IF($A86="","",IF(AM$4="","",IF(AND($B86&lt;=AM$4+$G$3-1,$C86&gt;=AM$4),"█","")))</f>
        <v/>
      </c>
      <c r="AN86" s="14">
        <f>IF($A86="","",IF(AN$4="","",IF(AND($B86&lt;=AN$4+$G$3-1,$C86&gt;=AN$4),"█","")))</f>
        <v/>
      </c>
      <c r="AO86" s="14">
        <f>IF($A86="","",IF(AO$4="","",IF(AND($B86&lt;=AO$4+$G$3-1,$C86&gt;=AO$4),"█","")))</f>
        <v/>
      </c>
      <c r="AP86" s="14">
        <f>IF($A86="","",IF(AP$4="","",IF(AND($B86&lt;=AP$4+$G$3-1,$C86&gt;=AP$4),"█","")))</f>
        <v/>
      </c>
      <c r="AQ86" s="14">
        <f>IF($A86="","",IF(AQ$4="","",IF(AND($B86&lt;=AQ$4+$G$3-1,$C86&gt;=AQ$4),"█","")))</f>
        <v/>
      </c>
      <c r="AR86" s="14">
        <f>IF($A86="","",IF(AR$4="","",IF(AND($B86&lt;=AR$4+$G$3-1,$C86&gt;=AR$4),"█","")))</f>
        <v/>
      </c>
      <c r="AS86" s="14">
        <f>IF($A86="","",IF(AS$4="","",IF(AND($B86&lt;=AS$4+$G$3-1,$C86&gt;=AS$4),"█","")))</f>
        <v/>
      </c>
      <c r="AT86" s="14">
        <f>IF($A86="","",IF(AT$4="","",IF(AND($B86&lt;=AT$4+$G$3-1,$C86&gt;=AT$4),"█","")))</f>
        <v/>
      </c>
      <c r="AU86" s="14">
        <f>IF($A86="","",IF(AU$4="","",IF(AND($B86&lt;=AU$4+$G$3-1,$C86&gt;=AU$4),"█","")))</f>
        <v/>
      </c>
      <c r="AV86" s="14">
        <f>IF($A86="","",IF(AV$4="","",IF(AND($B86&lt;=AV$4+$G$3-1,$C86&gt;=AV$4),"█","")))</f>
        <v/>
      </c>
      <c r="AW86" s="14">
        <f>IF($A86="","",IF(AW$4="","",IF(AND($B86&lt;=AW$4+$G$3-1,$C86&gt;=AW$4),"█","")))</f>
        <v/>
      </c>
      <c r="AX86" s="14">
        <f>IF($A86="","",IF(AX$4="","",IF(AND($B86&lt;=AX$4+$G$3-1,$C86&gt;=AX$4),"█","")))</f>
        <v/>
      </c>
      <c r="AY86" s="14">
        <f>IF($A86="","",IF(AY$4="","",IF(AND($B86&lt;=AY$4+$G$3-1,$C86&gt;=AY$4),"█","")))</f>
        <v/>
      </c>
      <c r="AZ86" s="14">
        <f>IF($A86="","",IF(AZ$4="","",IF(AND($B86&lt;=AZ$4+$G$3-1,$C86&gt;=AZ$4),"█","")))</f>
        <v/>
      </c>
      <c r="BA86" s="14">
        <f>IF($A86="","",IF(BA$4="","",IF(AND($B86&lt;=BA$4+$G$3-1,$C86&gt;=BA$4),"█","")))</f>
        <v/>
      </c>
      <c r="BB86" s="14">
        <f>IF($A86="","",IF(BB$4="","",IF(AND($B86&lt;=BB$4+$G$3-1,$C86&gt;=BB$4),"█","")))</f>
        <v/>
      </c>
      <c r="BC86" s="14">
        <f>IF($A86="","",IF(BC$4="","",IF(AND($B86&lt;=BC$4+$G$3-1,$C86&gt;=BC$4),"█","")))</f>
        <v/>
      </c>
      <c r="BD86" s="14">
        <f>IF($A86="","",IF(BD$4="","",IF(AND($B86&lt;=BD$4+$G$3-1,$C86&gt;=BD$4),"█","")))</f>
        <v/>
      </c>
      <c r="BE86" s="14">
        <f>IF($A86="","",IF(BE$4="","",IF(AND($B86&lt;=BE$4+$G$3-1,$C86&gt;=BE$4),"█","")))</f>
        <v/>
      </c>
    </row>
    <row r="87">
      <c r="A87" s="14">
        <f>IF(Tasks!$A87="","",Tasks!$A87)</f>
        <v/>
      </c>
      <c r="B87" s="9">
        <f>IF(Tasks!$A87="","",Tasks!$C87)</f>
        <v/>
      </c>
      <c r="C87" s="9">
        <f>IF(Tasks!$A87="","",Tasks!$E87)</f>
        <v/>
      </c>
      <c r="D87" s="13">
        <f>IF(Tasks!$A87="","",Tasks!$F87)</f>
        <v/>
      </c>
      <c r="E87" s="14">
        <f>IF($A87="","",IF(E$4="","",IF(AND($B87&lt;=E$4+$G$3-1,$C87&gt;=E$4),"█","")))</f>
        <v/>
      </c>
      <c r="F87" s="14">
        <f>IF($A87="","",IF(F$4="","",IF(AND($B87&lt;=F$4+$G$3-1,$C87&gt;=F$4),"█","")))</f>
        <v/>
      </c>
      <c r="G87" s="14">
        <f>IF($A87="","",IF(G$4="","",IF(AND($B87&lt;=G$4+$G$3-1,$C87&gt;=G$4),"█","")))</f>
        <v/>
      </c>
      <c r="H87" s="14">
        <f>IF($A87="","",IF(H$4="","",IF(AND($B87&lt;=H$4+$G$3-1,$C87&gt;=H$4),"█","")))</f>
        <v/>
      </c>
      <c r="I87" s="14">
        <f>IF($A87="","",IF(I$4="","",IF(AND($B87&lt;=I$4+$G$3-1,$C87&gt;=I$4),"█","")))</f>
        <v/>
      </c>
      <c r="J87" s="14">
        <f>IF($A87="","",IF(J$4="","",IF(AND($B87&lt;=J$4+$G$3-1,$C87&gt;=J$4),"█","")))</f>
        <v/>
      </c>
      <c r="K87" s="14">
        <f>IF($A87="","",IF(K$4="","",IF(AND($B87&lt;=K$4+$G$3-1,$C87&gt;=K$4),"█","")))</f>
        <v/>
      </c>
      <c r="L87" s="14">
        <f>IF($A87="","",IF(L$4="","",IF(AND($B87&lt;=L$4+$G$3-1,$C87&gt;=L$4),"█","")))</f>
        <v/>
      </c>
      <c r="M87" s="14">
        <f>IF($A87="","",IF(M$4="","",IF(AND($B87&lt;=M$4+$G$3-1,$C87&gt;=M$4),"█","")))</f>
        <v/>
      </c>
      <c r="N87" s="14">
        <f>IF($A87="","",IF(N$4="","",IF(AND($B87&lt;=N$4+$G$3-1,$C87&gt;=N$4),"█","")))</f>
        <v/>
      </c>
      <c r="O87" s="14">
        <f>IF($A87="","",IF(O$4="","",IF(AND($B87&lt;=O$4+$G$3-1,$C87&gt;=O$4),"█","")))</f>
        <v/>
      </c>
      <c r="P87" s="14">
        <f>IF($A87="","",IF(P$4="","",IF(AND($B87&lt;=P$4+$G$3-1,$C87&gt;=P$4),"█","")))</f>
        <v/>
      </c>
      <c r="Q87" s="14">
        <f>IF($A87="","",IF(Q$4="","",IF(AND($B87&lt;=Q$4+$G$3-1,$C87&gt;=Q$4),"█","")))</f>
        <v/>
      </c>
      <c r="R87" s="14">
        <f>IF($A87="","",IF(R$4="","",IF(AND($B87&lt;=R$4+$G$3-1,$C87&gt;=R$4),"█","")))</f>
        <v/>
      </c>
      <c r="S87" s="14">
        <f>IF($A87="","",IF(S$4="","",IF(AND($B87&lt;=S$4+$G$3-1,$C87&gt;=S$4),"█","")))</f>
        <v/>
      </c>
      <c r="T87" s="14">
        <f>IF($A87="","",IF(T$4="","",IF(AND($B87&lt;=T$4+$G$3-1,$C87&gt;=T$4),"█","")))</f>
        <v/>
      </c>
      <c r="U87" s="14">
        <f>IF($A87="","",IF(U$4="","",IF(AND($B87&lt;=U$4+$G$3-1,$C87&gt;=U$4),"█","")))</f>
        <v/>
      </c>
      <c r="V87" s="14">
        <f>IF($A87="","",IF(V$4="","",IF(AND($B87&lt;=V$4+$G$3-1,$C87&gt;=V$4),"█","")))</f>
        <v/>
      </c>
      <c r="W87" s="14">
        <f>IF($A87="","",IF(W$4="","",IF(AND($B87&lt;=W$4+$G$3-1,$C87&gt;=W$4),"█","")))</f>
        <v/>
      </c>
      <c r="X87" s="14">
        <f>IF($A87="","",IF(X$4="","",IF(AND($B87&lt;=X$4+$G$3-1,$C87&gt;=X$4),"█","")))</f>
        <v/>
      </c>
      <c r="Y87" s="14">
        <f>IF($A87="","",IF(Y$4="","",IF(AND($B87&lt;=Y$4+$G$3-1,$C87&gt;=Y$4),"█","")))</f>
        <v/>
      </c>
      <c r="Z87" s="14">
        <f>IF($A87="","",IF(Z$4="","",IF(AND($B87&lt;=Z$4+$G$3-1,$C87&gt;=Z$4),"█","")))</f>
        <v/>
      </c>
      <c r="AA87" s="14">
        <f>IF($A87="","",IF(AA$4="","",IF(AND($B87&lt;=AA$4+$G$3-1,$C87&gt;=AA$4),"█","")))</f>
        <v/>
      </c>
      <c r="AB87" s="14">
        <f>IF($A87="","",IF(AB$4="","",IF(AND($B87&lt;=AB$4+$G$3-1,$C87&gt;=AB$4),"█","")))</f>
        <v/>
      </c>
      <c r="AC87" s="14">
        <f>IF($A87="","",IF(AC$4="","",IF(AND($B87&lt;=AC$4+$G$3-1,$C87&gt;=AC$4),"█","")))</f>
        <v/>
      </c>
      <c r="AD87" s="14">
        <f>IF($A87="","",IF(AD$4="","",IF(AND($B87&lt;=AD$4+$G$3-1,$C87&gt;=AD$4),"█","")))</f>
        <v/>
      </c>
      <c r="AE87" s="14">
        <f>IF($A87="","",IF(AE$4="","",IF(AND($B87&lt;=AE$4+$G$3-1,$C87&gt;=AE$4),"█","")))</f>
        <v/>
      </c>
      <c r="AF87" s="14">
        <f>IF($A87="","",IF(AF$4="","",IF(AND($B87&lt;=AF$4+$G$3-1,$C87&gt;=AF$4),"█","")))</f>
        <v/>
      </c>
      <c r="AG87" s="14">
        <f>IF($A87="","",IF(AG$4="","",IF(AND($B87&lt;=AG$4+$G$3-1,$C87&gt;=AG$4),"█","")))</f>
        <v/>
      </c>
      <c r="AH87" s="14">
        <f>IF($A87="","",IF(AH$4="","",IF(AND($B87&lt;=AH$4+$G$3-1,$C87&gt;=AH$4),"█","")))</f>
        <v/>
      </c>
      <c r="AI87" s="14">
        <f>IF($A87="","",IF(AI$4="","",IF(AND($B87&lt;=AI$4+$G$3-1,$C87&gt;=AI$4),"█","")))</f>
        <v/>
      </c>
      <c r="AJ87" s="14">
        <f>IF($A87="","",IF(AJ$4="","",IF(AND($B87&lt;=AJ$4+$G$3-1,$C87&gt;=AJ$4),"█","")))</f>
        <v/>
      </c>
      <c r="AK87" s="14">
        <f>IF($A87="","",IF(AK$4="","",IF(AND($B87&lt;=AK$4+$G$3-1,$C87&gt;=AK$4),"█","")))</f>
        <v/>
      </c>
      <c r="AL87" s="14">
        <f>IF($A87="","",IF(AL$4="","",IF(AND($B87&lt;=AL$4+$G$3-1,$C87&gt;=AL$4),"█","")))</f>
        <v/>
      </c>
      <c r="AM87" s="14">
        <f>IF($A87="","",IF(AM$4="","",IF(AND($B87&lt;=AM$4+$G$3-1,$C87&gt;=AM$4),"█","")))</f>
        <v/>
      </c>
      <c r="AN87" s="14">
        <f>IF($A87="","",IF(AN$4="","",IF(AND($B87&lt;=AN$4+$G$3-1,$C87&gt;=AN$4),"█","")))</f>
        <v/>
      </c>
      <c r="AO87" s="14">
        <f>IF($A87="","",IF(AO$4="","",IF(AND($B87&lt;=AO$4+$G$3-1,$C87&gt;=AO$4),"█","")))</f>
        <v/>
      </c>
      <c r="AP87" s="14">
        <f>IF($A87="","",IF(AP$4="","",IF(AND($B87&lt;=AP$4+$G$3-1,$C87&gt;=AP$4),"█","")))</f>
        <v/>
      </c>
      <c r="AQ87" s="14">
        <f>IF($A87="","",IF(AQ$4="","",IF(AND($B87&lt;=AQ$4+$G$3-1,$C87&gt;=AQ$4),"█","")))</f>
        <v/>
      </c>
      <c r="AR87" s="14">
        <f>IF($A87="","",IF(AR$4="","",IF(AND($B87&lt;=AR$4+$G$3-1,$C87&gt;=AR$4),"█","")))</f>
        <v/>
      </c>
      <c r="AS87" s="14">
        <f>IF($A87="","",IF(AS$4="","",IF(AND($B87&lt;=AS$4+$G$3-1,$C87&gt;=AS$4),"█","")))</f>
        <v/>
      </c>
      <c r="AT87" s="14">
        <f>IF($A87="","",IF(AT$4="","",IF(AND($B87&lt;=AT$4+$G$3-1,$C87&gt;=AT$4),"█","")))</f>
        <v/>
      </c>
      <c r="AU87" s="14">
        <f>IF($A87="","",IF(AU$4="","",IF(AND($B87&lt;=AU$4+$G$3-1,$C87&gt;=AU$4),"█","")))</f>
        <v/>
      </c>
      <c r="AV87" s="14">
        <f>IF($A87="","",IF(AV$4="","",IF(AND($B87&lt;=AV$4+$G$3-1,$C87&gt;=AV$4),"█","")))</f>
        <v/>
      </c>
      <c r="AW87" s="14">
        <f>IF($A87="","",IF(AW$4="","",IF(AND($B87&lt;=AW$4+$G$3-1,$C87&gt;=AW$4),"█","")))</f>
        <v/>
      </c>
      <c r="AX87" s="14">
        <f>IF($A87="","",IF(AX$4="","",IF(AND($B87&lt;=AX$4+$G$3-1,$C87&gt;=AX$4),"█","")))</f>
        <v/>
      </c>
      <c r="AY87" s="14">
        <f>IF($A87="","",IF(AY$4="","",IF(AND($B87&lt;=AY$4+$G$3-1,$C87&gt;=AY$4),"█","")))</f>
        <v/>
      </c>
      <c r="AZ87" s="14">
        <f>IF($A87="","",IF(AZ$4="","",IF(AND($B87&lt;=AZ$4+$G$3-1,$C87&gt;=AZ$4),"█","")))</f>
        <v/>
      </c>
      <c r="BA87" s="14">
        <f>IF($A87="","",IF(BA$4="","",IF(AND($B87&lt;=BA$4+$G$3-1,$C87&gt;=BA$4),"█","")))</f>
        <v/>
      </c>
      <c r="BB87" s="14">
        <f>IF($A87="","",IF(BB$4="","",IF(AND($B87&lt;=BB$4+$G$3-1,$C87&gt;=BB$4),"█","")))</f>
        <v/>
      </c>
      <c r="BC87" s="14">
        <f>IF($A87="","",IF(BC$4="","",IF(AND($B87&lt;=BC$4+$G$3-1,$C87&gt;=BC$4),"█","")))</f>
        <v/>
      </c>
      <c r="BD87" s="14">
        <f>IF($A87="","",IF(BD$4="","",IF(AND($B87&lt;=BD$4+$G$3-1,$C87&gt;=BD$4),"█","")))</f>
        <v/>
      </c>
      <c r="BE87" s="14">
        <f>IF($A87="","",IF(BE$4="","",IF(AND($B87&lt;=BE$4+$G$3-1,$C87&gt;=BE$4),"█","")))</f>
        <v/>
      </c>
    </row>
    <row r="88">
      <c r="A88" s="14">
        <f>IF(Tasks!$A88="","",Tasks!$A88)</f>
        <v/>
      </c>
      <c r="B88" s="9">
        <f>IF(Tasks!$A88="","",Tasks!$C88)</f>
        <v/>
      </c>
      <c r="C88" s="9">
        <f>IF(Tasks!$A88="","",Tasks!$E88)</f>
        <v/>
      </c>
      <c r="D88" s="13">
        <f>IF(Tasks!$A88="","",Tasks!$F88)</f>
        <v/>
      </c>
      <c r="E88" s="14">
        <f>IF($A88="","",IF(E$4="","",IF(AND($B88&lt;=E$4+$G$3-1,$C88&gt;=E$4),"█","")))</f>
        <v/>
      </c>
      <c r="F88" s="14">
        <f>IF($A88="","",IF(F$4="","",IF(AND($B88&lt;=F$4+$G$3-1,$C88&gt;=F$4),"█","")))</f>
        <v/>
      </c>
      <c r="G88" s="14">
        <f>IF($A88="","",IF(G$4="","",IF(AND($B88&lt;=G$4+$G$3-1,$C88&gt;=G$4),"█","")))</f>
        <v/>
      </c>
      <c r="H88" s="14">
        <f>IF($A88="","",IF(H$4="","",IF(AND($B88&lt;=H$4+$G$3-1,$C88&gt;=H$4),"█","")))</f>
        <v/>
      </c>
      <c r="I88" s="14">
        <f>IF($A88="","",IF(I$4="","",IF(AND($B88&lt;=I$4+$G$3-1,$C88&gt;=I$4),"█","")))</f>
        <v/>
      </c>
      <c r="J88" s="14">
        <f>IF($A88="","",IF(J$4="","",IF(AND($B88&lt;=J$4+$G$3-1,$C88&gt;=J$4),"█","")))</f>
        <v/>
      </c>
      <c r="K88" s="14">
        <f>IF($A88="","",IF(K$4="","",IF(AND($B88&lt;=K$4+$G$3-1,$C88&gt;=K$4),"█","")))</f>
        <v/>
      </c>
      <c r="L88" s="14">
        <f>IF($A88="","",IF(L$4="","",IF(AND($B88&lt;=L$4+$G$3-1,$C88&gt;=L$4),"█","")))</f>
        <v/>
      </c>
      <c r="M88" s="14">
        <f>IF($A88="","",IF(M$4="","",IF(AND($B88&lt;=M$4+$G$3-1,$C88&gt;=M$4),"█","")))</f>
        <v/>
      </c>
      <c r="N88" s="14">
        <f>IF($A88="","",IF(N$4="","",IF(AND($B88&lt;=N$4+$G$3-1,$C88&gt;=N$4),"█","")))</f>
        <v/>
      </c>
      <c r="O88" s="14">
        <f>IF($A88="","",IF(O$4="","",IF(AND($B88&lt;=O$4+$G$3-1,$C88&gt;=O$4),"█","")))</f>
        <v/>
      </c>
      <c r="P88" s="14">
        <f>IF($A88="","",IF(P$4="","",IF(AND($B88&lt;=P$4+$G$3-1,$C88&gt;=P$4),"█","")))</f>
        <v/>
      </c>
      <c r="Q88" s="14">
        <f>IF($A88="","",IF(Q$4="","",IF(AND($B88&lt;=Q$4+$G$3-1,$C88&gt;=Q$4),"█","")))</f>
        <v/>
      </c>
      <c r="R88" s="14">
        <f>IF($A88="","",IF(R$4="","",IF(AND($B88&lt;=R$4+$G$3-1,$C88&gt;=R$4),"█","")))</f>
        <v/>
      </c>
      <c r="S88" s="14">
        <f>IF($A88="","",IF(S$4="","",IF(AND($B88&lt;=S$4+$G$3-1,$C88&gt;=S$4),"█","")))</f>
        <v/>
      </c>
      <c r="T88" s="14">
        <f>IF($A88="","",IF(T$4="","",IF(AND($B88&lt;=T$4+$G$3-1,$C88&gt;=T$4),"█","")))</f>
        <v/>
      </c>
      <c r="U88" s="14">
        <f>IF($A88="","",IF(U$4="","",IF(AND($B88&lt;=U$4+$G$3-1,$C88&gt;=U$4),"█","")))</f>
        <v/>
      </c>
      <c r="V88" s="14">
        <f>IF($A88="","",IF(V$4="","",IF(AND($B88&lt;=V$4+$G$3-1,$C88&gt;=V$4),"█","")))</f>
        <v/>
      </c>
      <c r="W88" s="14">
        <f>IF($A88="","",IF(W$4="","",IF(AND($B88&lt;=W$4+$G$3-1,$C88&gt;=W$4),"█","")))</f>
        <v/>
      </c>
      <c r="X88" s="14">
        <f>IF($A88="","",IF(X$4="","",IF(AND($B88&lt;=X$4+$G$3-1,$C88&gt;=X$4),"█","")))</f>
        <v/>
      </c>
      <c r="Y88" s="14">
        <f>IF($A88="","",IF(Y$4="","",IF(AND($B88&lt;=Y$4+$G$3-1,$C88&gt;=Y$4),"█","")))</f>
        <v/>
      </c>
      <c r="Z88" s="14">
        <f>IF($A88="","",IF(Z$4="","",IF(AND($B88&lt;=Z$4+$G$3-1,$C88&gt;=Z$4),"█","")))</f>
        <v/>
      </c>
      <c r="AA88" s="14">
        <f>IF($A88="","",IF(AA$4="","",IF(AND($B88&lt;=AA$4+$G$3-1,$C88&gt;=AA$4),"█","")))</f>
        <v/>
      </c>
      <c r="AB88" s="14">
        <f>IF($A88="","",IF(AB$4="","",IF(AND($B88&lt;=AB$4+$G$3-1,$C88&gt;=AB$4),"█","")))</f>
        <v/>
      </c>
      <c r="AC88" s="14">
        <f>IF($A88="","",IF(AC$4="","",IF(AND($B88&lt;=AC$4+$G$3-1,$C88&gt;=AC$4),"█","")))</f>
        <v/>
      </c>
      <c r="AD88" s="14">
        <f>IF($A88="","",IF(AD$4="","",IF(AND($B88&lt;=AD$4+$G$3-1,$C88&gt;=AD$4),"█","")))</f>
        <v/>
      </c>
      <c r="AE88" s="14">
        <f>IF($A88="","",IF(AE$4="","",IF(AND($B88&lt;=AE$4+$G$3-1,$C88&gt;=AE$4),"█","")))</f>
        <v/>
      </c>
      <c r="AF88" s="14">
        <f>IF($A88="","",IF(AF$4="","",IF(AND($B88&lt;=AF$4+$G$3-1,$C88&gt;=AF$4),"█","")))</f>
        <v/>
      </c>
      <c r="AG88" s="14">
        <f>IF($A88="","",IF(AG$4="","",IF(AND($B88&lt;=AG$4+$G$3-1,$C88&gt;=AG$4),"█","")))</f>
        <v/>
      </c>
      <c r="AH88" s="14">
        <f>IF($A88="","",IF(AH$4="","",IF(AND($B88&lt;=AH$4+$G$3-1,$C88&gt;=AH$4),"█","")))</f>
        <v/>
      </c>
      <c r="AI88" s="14">
        <f>IF($A88="","",IF(AI$4="","",IF(AND($B88&lt;=AI$4+$G$3-1,$C88&gt;=AI$4),"█","")))</f>
        <v/>
      </c>
      <c r="AJ88" s="14">
        <f>IF($A88="","",IF(AJ$4="","",IF(AND($B88&lt;=AJ$4+$G$3-1,$C88&gt;=AJ$4),"█","")))</f>
        <v/>
      </c>
      <c r="AK88" s="14">
        <f>IF($A88="","",IF(AK$4="","",IF(AND($B88&lt;=AK$4+$G$3-1,$C88&gt;=AK$4),"█","")))</f>
        <v/>
      </c>
      <c r="AL88" s="14">
        <f>IF($A88="","",IF(AL$4="","",IF(AND($B88&lt;=AL$4+$G$3-1,$C88&gt;=AL$4),"█","")))</f>
        <v/>
      </c>
      <c r="AM88" s="14">
        <f>IF($A88="","",IF(AM$4="","",IF(AND($B88&lt;=AM$4+$G$3-1,$C88&gt;=AM$4),"█","")))</f>
        <v/>
      </c>
      <c r="AN88" s="14">
        <f>IF($A88="","",IF(AN$4="","",IF(AND($B88&lt;=AN$4+$G$3-1,$C88&gt;=AN$4),"█","")))</f>
        <v/>
      </c>
      <c r="AO88" s="14">
        <f>IF($A88="","",IF(AO$4="","",IF(AND($B88&lt;=AO$4+$G$3-1,$C88&gt;=AO$4),"█","")))</f>
        <v/>
      </c>
      <c r="AP88" s="14">
        <f>IF($A88="","",IF(AP$4="","",IF(AND($B88&lt;=AP$4+$G$3-1,$C88&gt;=AP$4),"█","")))</f>
        <v/>
      </c>
      <c r="AQ88" s="14">
        <f>IF($A88="","",IF(AQ$4="","",IF(AND($B88&lt;=AQ$4+$G$3-1,$C88&gt;=AQ$4),"█","")))</f>
        <v/>
      </c>
      <c r="AR88" s="14">
        <f>IF($A88="","",IF(AR$4="","",IF(AND($B88&lt;=AR$4+$G$3-1,$C88&gt;=AR$4),"█","")))</f>
        <v/>
      </c>
      <c r="AS88" s="14">
        <f>IF($A88="","",IF(AS$4="","",IF(AND($B88&lt;=AS$4+$G$3-1,$C88&gt;=AS$4),"█","")))</f>
        <v/>
      </c>
      <c r="AT88" s="14">
        <f>IF($A88="","",IF(AT$4="","",IF(AND($B88&lt;=AT$4+$G$3-1,$C88&gt;=AT$4),"█","")))</f>
        <v/>
      </c>
      <c r="AU88" s="14">
        <f>IF($A88="","",IF(AU$4="","",IF(AND($B88&lt;=AU$4+$G$3-1,$C88&gt;=AU$4),"█","")))</f>
        <v/>
      </c>
      <c r="AV88" s="14">
        <f>IF($A88="","",IF(AV$4="","",IF(AND($B88&lt;=AV$4+$G$3-1,$C88&gt;=AV$4),"█","")))</f>
        <v/>
      </c>
      <c r="AW88" s="14">
        <f>IF($A88="","",IF(AW$4="","",IF(AND($B88&lt;=AW$4+$G$3-1,$C88&gt;=AW$4),"█","")))</f>
        <v/>
      </c>
      <c r="AX88" s="14">
        <f>IF($A88="","",IF(AX$4="","",IF(AND($B88&lt;=AX$4+$G$3-1,$C88&gt;=AX$4),"█","")))</f>
        <v/>
      </c>
      <c r="AY88" s="14">
        <f>IF($A88="","",IF(AY$4="","",IF(AND($B88&lt;=AY$4+$G$3-1,$C88&gt;=AY$4),"█","")))</f>
        <v/>
      </c>
      <c r="AZ88" s="14">
        <f>IF($A88="","",IF(AZ$4="","",IF(AND($B88&lt;=AZ$4+$G$3-1,$C88&gt;=AZ$4),"█","")))</f>
        <v/>
      </c>
      <c r="BA88" s="14">
        <f>IF($A88="","",IF(BA$4="","",IF(AND($B88&lt;=BA$4+$G$3-1,$C88&gt;=BA$4),"█","")))</f>
        <v/>
      </c>
      <c r="BB88" s="14">
        <f>IF($A88="","",IF(BB$4="","",IF(AND($B88&lt;=BB$4+$G$3-1,$C88&gt;=BB$4),"█","")))</f>
        <v/>
      </c>
      <c r="BC88" s="14">
        <f>IF($A88="","",IF(BC$4="","",IF(AND($B88&lt;=BC$4+$G$3-1,$C88&gt;=BC$4),"█","")))</f>
        <v/>
      </c>
      <c r="BD88" s="14">
        <f>IF($A88="","",IF(BD$4="","",IF(AND($B88&lt;=BD$4+$G$3-1,$C88&gt;=BD$4),"█","")))</f>
        <v/>
      </c>
      <c r="BE88" s="14">
        <f>IF($A88="","",IF(BE$4="","",IF(AND($B88&lt;=BE$4+$G$3-1,$C88&gt;=BE$4),"█","")))</f>
        <v/>
      </c>
    </row>
    <row r="89">
      <c r="A89" s="14">
        <f>IF(Tasks!$A89="","",Tasks!$A89)</f>
        <v/>
      </c>
      <c r="B89" s="9">
        <f>IF(Tasks!$A89="","",Tasks!$C89)</f>
        <v/>
      </c>
      <c r="C89" s="9">
        <f>IF(Tasks!$A89="","",Tasks!$E89)</f>
        <v/>
      </c>
      <c r="D89" s="13">
        <f>IF(Tasks!$A89="","",Tasks!$F89)</f>
        <v/>
      </c>
      <c r="E89" s="14">
        <f>IF($A89="","",IF(E$4="","",IF(AND($B89&lt;=E$4+$G$3-1,$C89&gt;=E$4),"█","")))</f>
        <v/>
      </c>
      <c r="F89" s="14">
        <f>IF($A89="","",IF(F$4="","",IF(AND($B89&lt;=F$4+$G$3-1,$C89&gt;=F$4),"█","")))</f>
        <v/>
      </c>
      <c r="G89" s="14">
        <f>IF($A89="","",IF(G$4="","",IF(AND($B89&lt;=G$4+$G$3-1,$C89&gt;=G$4),"█","")))</f>
        <v/>
      </c>
      <c r="H89" s="14">
        <f>IF($A89="","",IF(H$4="","",IF(AND($B89&lt;=H$4+$G$3-1,$C89&gt;=H$4),"█","")))</f>
        <v/>
      </c>
      <c r="I89" s="14">
        <f>IF($A89="","",IF(I$4="","",IF(AND($B89&lt;=I$4+$G$3-1,$C89&gt;=I$4),"█","")))</f>
        <v/>
      </c>
      <c r="J89" s="14">
        <f>IF($A89="","",IF(J$4="","",IF(AND($B89&lt;=J$4+$G$3-1,$C89&gt;=J$4),"█","")))</f>
        <v/>
      </c>
      <c r="K89" s="14">
        <f>IF($A89="","",IF(K$4="","",IF(AND($B89&lt;=K$4+$G$3-1,$C89&gt;=K$4),"█","")))</f>
        <v/>
      </c>
      <c r="L89" s="14">
        <f>IF($A89="","",IF(L$4="","",IF(AND($B89&lt;=L$4+$G$3-1,$C89&gt;=L$4),"█","")))</f>
        <v/>
      </c>
      <c r="M89" s="14">
        <f>IF($A89="","",IF(M$4="","",IF(AND($B89&lt;=M$4+$G$3-1,$C89&gt;=M$4),"█","")))</f>
        <v/>
      </c>
      <c r="N89" s="14">
        <f>IF($A89="","",IF(N$4="","",IF(AND($B89&lt;=N$4+$G$3-1,$C89&gt;=N$4),"█","")))</f>
        <v/>
      </c>
      <c r="O89" s="14">
        <f>IF($A89="","",IF(O$4="","",IF(AND($B89&lt;=O$4+$G$3-1,$C89&gt;=O$4),"█","")))</f>
        <v/>
      </c>
      <c r="P89" s="14">
        <f>IF($A89="","",IF(P$4="","",IF(AND($B89&lt;=P$4+$G$3-1,$C89&gt;=P$4),"█","")))</f>
        <v/>
      </c>
      <c r="Q89" s="14">
        <f>IF($A89="","",IF(Q$4="","",IF(AND($B89&lt;=Q$4+$G$3-1,$C89&gt;=Q$4),"█","")))</f>
        <v/>
      </c>
      <c r="R89" s="14">
        <f>IF($A89="","",IF(R$4="","",IF(AND($B89&lt;=R$4+$G$3-1,$C89&gt;=R$4),"█","")))</f>
        <v/>
      </c>
      <c r="S89" s="14">
        <f>IF($A89="","",IF(S$4="","",IF(AND($B89&lt;=S$4+$G$3-1,$C89&gt;=S$4),"█","")))</f>
        <v/>
      </c>
      <c r="T89" s="14">
        <f>IF($A89="","",IF(T$4="","",IF(AND($B89&lt;=T$4+$G$3-1,$C89&gt;=T$4),"█","")))</f>
        <v/>
      </c>
      <c r="U89" s="14">
        <f>IF($A89="","",IF(U$4="","",IF(AND($B89&lt;=U$4+$G$3-1,$C89&gt;=U$4),"█","")))</f>
        <v/>
      </c>
      <c r="V89" s="14">
        <f>IF($A89="","",IF(V$4="","",IF(AND($B89&lt;=V$4+$G$3-1,$C89&gt;=V$4),"█","")))</f>
        <v/>
      </c>
      <c r="W89" s="14">
        <f>IF($A89="","",IF(W$4="","",IF(AND($B89&lt;=W$4+$G$3-1,$C89&gt;=W$4),"█","")))</f>
        <v/>
      </c>
      <c r="X89" s="14">
        <f>IF($A89="","",IF(X$4="","",IF(AND($B89&lt;=X$4+$G$3-1,$C89&gt;=X$4),"█","")))</f>
        <v/>
      </c>
      <c r="Y89" s="14">
        <f>IF($A89="","",IF(Y$4="","",IF(AND($B89&lt;=Y$4+$G$3-1,$C89&gt;=Y$4),"█","")))</f>
        <v/>
      </c>
      <c r="Z89" s="14">
        <f>IF($A89="","",IF(Z$4="","",IF(AND($B89&lt;=Z$4+$G$3-1,$C89&gt;=Z$4),"█","")))</f>
        <v/>
      </c>
      <c r="AA89" s="14">
        <f>IF($A89="","",IF(AA$4="","",IF(AND($B89&lt;=AA$4+$G$3-1,$C89&gt;=AA$4),"█","")))</f>
        <v/>
      </c>
      <c r="AB89" s="14">
        <f>IF($A89="","",IF(AB$4="","",IF(AND($B89&lt;=AB$4+$G$3-1,$C89&gt;=AB$4),"█","")))</f>
        <v/>
      </c>
      <c r="AC89" s="14">
        <f>IF($A89="","",IF(AC$4="","",IF(AND($B89&lt;=AC$4+$G$3-1,$C89&gt;=AC$4),"█","")))</f>
        <v/>
      </c>
      <c r="AD89" s="14">
        <f>IF($A89="","",IF(AD$4="","",IF(AND($B89&lt;=AD$4+$G$3-1,$C89&gt;=AD$4),"█","")))</f>
        <v/>
      </c>
      <c r="AE89" s="14">
        <f>IF($A89="","",IF(AE$4="","",IF(AND($B89&lt;=AE$4+$G$3-1,$C89&gt;=AE$4),"█","")))</f>
        <v/>
      </c>
      <c r="AF89" s="14">
        <f>IF($A89="","",IF(AF$4="","",IF(AND($B89&lt;=AF$4+$G$3-1,$C89&gt;=AF$4),"█","")))</f>
        <v/>
      </c>
      <c r="AG89" s="14">
        <f>IF($A89="","",IF(AG$4="","",IF(AND($B89&lt;=AG$4+$G$3-1,$C89&gt;=AG$4),"█","")))</f>
        <v/>
      </c>
      <c r="AH89" s="14">
        <f>IF($A89="","",IF(AH$4="","",IF(AND($B89&lt;=AH$4+$G$3-1,$C89&gt;=AH$4),"█","")))</f>
        <v/>
      </c>
      <c r="AI89" s="14">
        <f>IF($A89="","",IF(AI$4="","",IF(AND($B89&lt;=AI$4+$G$3-1,$C89&gt;=AI$4),"█","")))</f>
        <v/>
      </c>
      <c r="AJ89" s="14">
        <f>IF($A89="","",IF(AJ$4="","",IF(AND($B89&lt;=AJ$4+$G$3-1,$C89&gt;=AJ$4),"█","")))</f>
        <v/>
      </c>
      <c r="AK89" s="14">
        <f>IF($A89="","",IF(AK$4="","",IF(AND($B89&lt;=AK$4+$G$3-1,$C89&gt;=AK$4),"█","")))</f>
        <v/>
      </c>
      <c r="AL89" s="14">
        <f>IF($A89="","",IF(AL$4="","",IF(AND($B89&lt;=AL$4+$G$3-1,$C89&gt;=AL$4),"█","")))</f>
        <v/>
      </c>
      <c r="AM89" s="14">
        <f>IF($A89="","",IF(AM$4="","",IF(AND($B89&lt;=AM$4+$G$3-1,$C89&gt;=AM$4),"█","")))</f>
        <v/>
      </c>
      <c r="AN89" s="14">
        <f>IF($A89="","",IF(AN$4="","",IF(AND($B89&lt;=AN$4+$G$3-1,$C89&gt;=AN$4),"█","")))</f>
        <v/>
      </c>
      <c r="AO89" s="14">
        <f>IF($A89="","",IF(AO$4="","",IF(AND($B89&lt;=AO$4+$G$3-1,$C89&gt;=AO$4),"█","")))</f>
        <v/>
      </c>
      <c r="AP89" s="14">
        <f>IF($A89="","",IF(AP$4="","",IF(AND($B89&lt;=AP$4+$G$3-1,$C89&gt;=AP$4),"█","")))</f>
        <v/>
      </c>
      <c r="AQ89" s="14">
        <f>IF($A89="","",IF(AQ$4="","",IF(AND($B89&lt;=AQ$4+$G$3-1,$C89&gt;=AQ$4),"█","")))</f>
        <v/>
      </c>
      <c r="AR89" s="14">
        <f>IF($A89="","",IF(AR$4="","",IF(AND($B89&lt;=AR$4+$G$3-1,$C89&gt;=AR$4),"█","")))</f>
        <v/>
      </c>
      <c r="AS89" s="14">
        <f>IF($A89="","",IF(AS$4="","",IF(AND($B89&lt;=AS$4+$G$3-1,$C89&gt;=AS$4),"█","")))</f>
        <v/>
      </c>
      <c r="AT89" s="14">
        <f>IF($A89="","",IF(AT$4="","",IF(AND($B89&lt;=AT$4+$G$3-1,$C89&gt;=AT$4),"█","")))</f>
        <v/>
      </c>
      <c r="AU89" s="14">
        <f>IF($A89="","",IF(AU$4="","",IF(AND($B89&lt;=AU$4+$G$3-1,$C89&gt;=AU$4),"█","")))</f>
        <v/>
      </c>
      <c r="AV89" s="14">
        <f>IF($A89="","",IF(AV$4="","",IF(AND($B89&lt;=AV$4+$G$3-1,$C89&gt;=AV$4),"█","")))</f>
        <v/>
      </c>
      <c r="AW89" s="14">
        <f>IF($A89="","",IF(AW$4="","",IF(AND($B89&lt;=AW$4+$G$3-1,$C89&gt;=AW$4),"█","")))</f>
        <v/>
      </c>
      <c r="AX89" s="14">
        <f>IF($A89="","",IF(AX$4="","",IF(AND($B89&lt;=AX$4+$G$3-1,$C89&gt;=AX$4),"█","")))</f>
        <v/>
      </c>
      <c r="AY89" s="14">
        <f>IF($A89="","",IF(AY$4="","",IF(AND($B89&lt;=AY$4+$G$3-1,$C89&gt;=AY$4),"█","")))</f>
        <v/>
      </c>
      <c r="AZ89" s="14">
        <f>IF($A89="","",IF(AZ$4="","",IF(AND($B89&lt;=AZ$4+$G$3-1,$C89&gt;=AZ$4),"█","")))</f>
        <v/>
      </c>
      <c r="BA89" s="14">
        <f>IF($A89="","",IF(BA$4="","",IF(AND($B89&lt;=BA$4+$G$3-1,$C89&gt;=BA$4),"█","")))</f>
        <v/>
      </c>
      <c r="BB89" s="14">
        <f>IF($A89="","",IF(BB$4="","",IF(AND($B89&lt;=BB$4+$G$3-1,$C89&gt;=BB$4),"█","")))</f>
        <v/>
      </c>
      <c r="BC89" s="14">
        <f>IF($A89="","",IF(BC$4="","",IF(AND($B89&lt;=BC$4+$G$3-1,$C89&gt;=BC$4),"█","")))</f>
        <v/>
      </c>
      <c r="BD89" s="14">
        <f>IF($A89="","",IF(BD$4="","",IF(AND($B89&lt;=BD$4+$G$3-1,$C89&gt;=BD$4),"█","")))</f>
        <v/>
      </c>
      <c r="BE89" s="14">
        <f>IF($A89="","",IF(BE$4="","",IF(AND($B89&lt;=BE$4+$G$3-1,$C89&gt;=BE$4),"█","")))</f>
        <v/>
      </c>
    </row>
    <row r="90">
      <c r="A90" s="14">
        <f>IF(Tasks!$A90="","",Tasks!$A90)</f>
        <v/>
      </c>
      <c r="B90" s="9">
        <f>IF(Tasks!$A90="","",Tasks!$C90)</f>
        <v/>
      </c>
      <c r="C90" s="9">
        <f>IF(Tasks!$A90="","",Tasks!$E90)</f>
        <v/>
      </c>
      <c r="D90" s="13">
        <f>IF(Tasks!$A90="","",Tasks!$F90)</f>
        <v/>
      </c>
      <c r="E90" s="14">
        <f>IF($A90="","",IF(E$4="","",IF(AND($B90&lt;=E$4+$G$3-1,$C90&gt;=E$4),"█","")))</f>
        <v/>
      </c>
      <c r="F90" s="14">
        <f>IF($A90="","",IF(F$4="","",IF(AND($B90&lt;=F$4+$G$3-1,$C90&gt;=F$4),"█","")))</f>
        <v/>
      </c>
      <c r="G90" s="14">
        <f>IF($A90="","",IF(G$4="","",IF(AND($B90&lt;=G$4+$G$3-1,$C90&gt;=G$4),"█","")))</f>
        <v/>
      </c>
      <c r="H90" s="14">
        <f>IF($A90="","",IF(H$4="","",IF(AND($B90&lt;=H$4+$G$3-1,$C90&gt;=H$4),"█","")))</f>
        <v/>
      </c>
      <c r="I90" s="14">
        <f>IF($A90="","",IF(I$4="","",IF(AND($B90&lt;=I$4+$G$3-1,$C90&gt;=I$4),"█","")))</f>
        <v/>
      </c>
      <c r="J90" s="14">
        <f>IF($A90="","",IF(J$4="","",IF(AND($B90&lt;=J$4+$G$3-1,$C90&gt;=J$4),"█","")))</f>
        <v/>
      </c>
      <c r="K90" s="14">
        <f>IF($A90="","",IF(K$4="","",IF(AND($B90&lt;=K$4+$G$3-1,$C90&gt;=K$4),"█","")))</f>
        <v/>
      </c>
      <c r="L90" s="14">
        <f>IF($A90="","",IF(L$4="","",IF(AND($B90&lt;=L$4+$G$3-1,$C90&gt;=L$4),"█","")))</f>
        <v/>
      </c>
      <c r="M90" s="14">
        <f>IF($A90="","",IF(M$4="","",IF(AND($B90&lt;=M$4+$G$3-1,$C90&gt;=M$4),"█","")))</f>
        <v/>
      </c>
      <c r="N90" s="14">
        <f>IF($A90="","",IF(N$4="","",IF(AND($B90&lt;=N$4+$G$3-1,$C90&gt;=N$4),"█","")))</f>
        <v/>
      </c>
      <c r="O90" s="14">
        <f>IF($A90="","",IF(O$4="","",IF(AND($B90&lt;=O$4+$G$3-1,$C90&gt;=O$4),"█","")))</f>
        <v/>
      </c>
      <c r="P90" s="14">
        <f>IF($A90="","",IF(P$4="","",IF(AND($B90&lt;=P$4+$G$3-1,$C90&gt;=P$4),"█","")))</f>
        <v/>
      </c>
      <c r="Q90" s="14">
        <f>IF($A90="","",IF(Q$4="","",IF(AND($B90&lt;=Q$4+$G$3-1,$C90&gt;=Q$4),"█","")))</f>
        <v/>
      </c>
      <c r="R90" s="14">
        <f>IF($A90="","",IF(R$4="","",IF(AND($B90&lt;=R$4+$G$3-1,$C90&gt;=R$4),"█","")))</f>
        <v/>
      </c>
      <c r="S90" s="14">
        <f>IF($A90="","",IF(S$4="","",IF(AND($B90&lt;=S$4+$G$3-1,$C90&gt;=S$4),"█","")))</f>
        <v/>
      </c>
      <c r="T90" s="14">
        <f>IF($A90="","",IF(T$4="","",IF(AND($B90&lt;=T$4+$G$3-1,$C90&gt;=T$4),"█","")))</f>
        <v/>
      </c>
      <c r="U90" s="14">
        <f>IF($A90="","",IF(U$4="","",IF(AND($B90&lt;=U$4+$G$3-1,$C90&gt;=U$4),"█","")))</f>
        <v/>
      </c>
      <c r="V90" s="14">
        <f>IF($A90="","",IF(V$4="","",IF(AND($B90&lt;=V$4+$G$3-1,$C90&gt;=V$4),"█","")))</f>
        <v/>
      </c>
      <c r="W90" s="14">
        <f>IF($A90="","",IF(W$4="","",IF(AND($B90&lt;=W$4+$G$3-1,$C90&gt;=W$4),"█","")))</f>
        <v/>
      </c>
      <c r="X90" s="14">
        <f>IF($A90="","",IF(X$4="","",IF(AND($B90&lt;=X$4+$G$3-1,$C90&gt;=X$4),"█","")))</f>
        <v/>
      </c>
      <c r="Y90" s="14">
        <f>IF($A90="","",IF(Y$4="","",IF(AND($B90&lt;=Y$4+$G$3-1,$C90&gt;=Y$4),"█","")))</f>
        <v/>
      </c>
      <c r="Z90" s="14">
        <f>IF($A90="","",IF(Z$4="","",IF(AND($B90&lt;=Z$4+$G$3-1,$C90&gt;=Z$4),"█","")))</f>
        <v/>
      </c>
      <c r="AA90" s="14">
        <f>IF($A90="","",IF(AA$4="","",IF(AND($B90&lt;=AA$4+$G$3-1,$C90&gt;=AA$4),"█","")))</f>
        <v/>
      </c>
      <c r="AB90" s="14">
        <f>IF($A90="","",IF(AB$4="","",IF(AND($B90&lt;=AB$4+$G$3-1,$C90&gt;=AB$4),"█","")))</f>
        <v/>
      </c>
      <c r="AC90" s="14">
        <f>IF($A90="","",IF(AC$4="","",IF(AND($B90&lt;=AC$4+$G$3-1,$C90&gt;=AC$4),"█","")))</f>
        <v/>
      </c>
      <c r="AD90" s="14">
        <f>IF($A90="","",IF(AD$4="","",IF(AND($B90&lt;=AD$4+$G$3-1,$C90&gt;=AD$4),"█","")))</f>
        <v/>
      </c>
      <c r="AE90" s="14">
        <f>IF($A90="","",IF(AE$4="","",IF(AND($B90&lt;=AE$4+$G$3-1,$C90&gt;=AE$4),"█","")))</f>
        <v/>
      </c>
      <c r="AF90" s="14">
        <f>IF($A90="","",IF(AF$4="","",IF(AND($B90&lt;=AF$4+$G$3-1,$C90&gt;=AF$4),"█","")))</f>
        <v/>
      </c>
      <c r="AG90" s="14">
        <f>IF($A90="","",IF(AG$4="","",IF(AND($B90&lt;=AG$4+$G$3-1,$C90&gt;=AG$4),"█","")))</f>
        <v/>
      </c>
      <c r="AH90" s="14">
        <f>IF($A90="","",IF(AH$4="","",IF(AND($B90&lt;=AH$4+$G$3-1,$C90&gt;=AH$4),"█","")))</f>
        <v/>
      </c>
      <c r="AI90" s="14">
        <f>IF($A90="","",IF(AI$4="","",IF(AND($B90&lt;=AI$4+$G$3-1,$C90&gt;=AI$4),"█","")))</f>
        <v/>
      </c>
      <c r="AJ90" s="14">
        <f>IF($A90="","",IF(AJ$4="","",IF(AND($B90&lt;=AJ$4+$G$3-1,$C90&gt;=AJ$4),"█","")))</f>
        <v/>
      </c>
      <c r="AK90" s="14">
        <f>IF($A90="","",IF(AK$4="","",IF(AND($B90&lt;=AK$4+$G$3-1,$C90&gt;=AK$4),"█","")))</f>
        <v/>
      </c>
      <c r="AL90" s="14">
        <f>IF($A90="","",IF(AL$4="","",IF(AND($B90&lt;=AL$4+$G$3-1,$C90&gt;=AL$4),"█","")))</f>
        <v/>
      </c>
      <c r="AM90" s="14">
        <f>IF($A90="","",IF(AM$4="","",IF(AND($B90&lt;=AM$4+$G$3-1,$C90&gt;=AM$4),"█","")))</f>
        <v/>
      </c>
      <c r="AN90" s="14">
        <f>IF($A90="","",IF(AN$4="","",IF(AND($B90&lt;=AN$4+$G$3-1,$C90&gt;=AN$4),"█","")))</f>
        <v/>
      </c>
      <c r="AO90" s="14">
        <f>IF($A90="","",IF(AO$4="","",IF(AND($B90&lt;=AO$4+$G$3-1,$C90&gt;=AO$4),"█","")))</f>
        <v/>
      </c>
      <c r="AP90" s="14">
        <f>IF($A90="","",IF(AP$4="","",IF(AND($B90&lt;=AP$4+$G$3-1,$C90&gt;=AP$4),"█","")))</f>
        <v/>
      </c>
      <c r="AQ90" s="14">
        <f>IF($A90="","",IF(AQ$4="","",IF(AND($B90&lt;=AQ$4+$G$3-1,$C90&gt;=AQ$4),"█","")))</f>
        <v/>
      </c>
      <c r="AR90" s="14">
        <f>IF($A90="","",IF(AR$4="","",IF(AND($B90&lt;=AR$4+$G$3-1,$C90&gt;=AR$4),"█","")))</f>
        <v/>
      </c>
      <c r="AS90" s="14">
        <f>IF($A90="","",IF(AS$4="","",IF(AND($B90&lt;=AS$4+$G$3-1,$C90&gt;=AS$4),"█","")))</f>
        <v/>
      </c>
      <c r="AT90" s="14">
        <f>IF($A90="","",IF(AT$4="","",IF(AND($B90&lt;=AT$4+$G$3-1,$C90&gt;=AT$4),"█","")))</f>
        <v/>
      </c>
      <c r="AU90" s="14">
        <f>IF($A90="","",IF(AU$4="","",IF(AND($B90&lt;=AU$4+$G$3-1,$C90&gt;=AU$4),"█","")))</f>
        <v/>
      </c>
      <c r="AV90" s="14">
        <f>IF($A90="","",IF(AV$4="","",IF(AND($B90&lt;=AV$4+$G$3-1,$C90&gt;=AV$4),"█","")))</f>
        <v/>
      </c>
      <c r="AW90" s="14">
        <f>IF($A90="","",IF(AW$4="","",IF(AND($B90&lt;=AW$4+$G$3-1,$C90&gt;=AW$4),"█","")))</f>
        <v/>
      </c>
      <c r="AX90" s="14">
        <f>IF($A90="","",IF(AX$4="","",IF(AND($B90&lt;=AX$4+$G$3-1,$C90&gt;=AX$4),"█","")))</f>
        <v/>
      </c>
      <c r="AY90" s="14">
        <f>IF($A90="","",IF(AY$4="","",IF(AND($B90&lt;=AY$4+$G$3-1,$C90&gt;=AY$4),"█","")))</f>
        <v/>
      </c>
      <c r="AZ90" s="14">
        <f>IF($A90="","",IF(AZ$4="","",IF(AND($B90&lt;=AZ$4+$G$3-1,$C90&gt;=AZ$4),"█","")))</f>
        <v/>
      </c>
      <c r="BA90" s="14">
        <f>IF($A90="","",IF(BA$4="","",IF(AND($B90&lt;=BA$4+$G$3-1,$C90&gt;=BA$4),"█","")))</f>
        <v/>
      </c>
      <c r="BB90" s="14">
        <f>IF($A90="","",IF(BB$4="","",IF(AND($B90&lt;=BB$4+$G$3-1,$C90&gt;=BB$4),"█","")))</f>
        <v/>
      </c>
      <c r="BC90" s="14">
        <f>IF($A90="","",IF(BC$4="","",IF(AND($B90&lt;=BC$4+$G$3-1,$C90&gt;=BC$4),"█","")))</f>
        <v/>
      </c>
      <c r="BD90" s="14">
        <f>IF($A90="","",IF(BD$4="","",IF(AND($B90&lt;=BD$4+$G$3-1,$C90&gt;=BD$4),"█","")))</f>
        <v/>
      </c>
      <c r="BE90" s="14">
        <f>IF($A90="","",IF(BE$4="","",IF(AND($B90&lt;=BE$4+$G$3-1,$C90&gt;=BE$4),"█","")))</f>
        <v/>
      </c>
    </row>
    <row r="91">
      <c r="A91" s="14">
        <f>IF(Tasks!$A91="","",Tasks!$A91)</f>
        <v/>
      </c>
      <c r="B91" s="9">
        <f>IF(Tasks!$A91="","",Tasks!$C91)</f>
        <v/>
      </c>
      <c r="C91" s="9">
        <f>IF(Tasks!$A91="","",Tasks!$E91)</f>
        <v/>
      </c>
      <c r="D91" s="13">
        <f>IF(Tasks!$A91="","",Tasks!$F91)</f>
        <v/>
      </c>
      <c r="E91" s="14">
        <f>IF($A91="","",IF(E$4="","",IF(AND($B91&lt;=E$4+$G$3-1,$C91&gt;=E$4),"█","")))</f>
        <v/>
      </c>
      <c r="F91" s="14">
        <f>IF($A91="","",IF(F$4="","",IF(AND($B91&lt;=F$4+$G$3-1,$C91&gt;=F$4),"█","")))</f>
        <v/>
      </c>
      <c r="G91" s="14">
        <f>IF($A91="","",IF(G$4="","",IF(AND($B91&lt;=G$4+$G$3-1,$C91&gt;=G$4),"█","")))</f>
        <v/>
      </c>
      <c r="H91" s="14">
        <f>IF($A91="","",IF(H$4="","",IF(AND($B91&lt;=H$4+$G$3-1,$C91&gt;=H$4),"█","")))</f>
        <v/>
      </c>
      <c r="I91" s="14">
        <f>IF($A91="","",IF(I$4="","",IF(AND($B91&lt;=I$4+$G$3-1,$C91&gt;=I$4),"█","")))</f>
        <v/>
      </c>
      <c r="J91" s="14">
        <f>IF($A91="","",IF(J$4="","",IF(AND($B91&lt;=J$4+$G$3-1,$C91&gt;=J$4),"█","")))</f>
        <v/>
      </c>
      <c r="K91" s="14">
        <f>IF($A91="","",IF(K$4="","",IF(AND($B91&lt;=K$4+$G$3-1,$C91&gt;=K$4),"█","")))</f>
        <v/>
      </c>
      <c r="L91" s="14">
        <f>IF($A91="","",IF(L$4="","",IF(AND($B91&lt;=L$4+$G$3-1,$C91&gt;=L$4),"█","")))</f>
        <v/>
      </c>
      <c r="M91" s="14">
        <f>IF($A91="","",IF(M$4="","",IF(AND($B91&lt;=M$4+$G$3-1,$C91&gt;=M$4),"█","")))</f>
        <v/>
      </c>
      <c r="N91" s="14">
        <f>IF($A91="","",IF(N$4="","",IF(AND($B91&lt;=N$4+$G$3-1,$C91&gt;=N$4),"█","")))</f>
        <v/>
      </c>
      <c r="O91" s="14">
        <f>IF($A91="","",IF(O$4="","",IF(AND($B91&lt;=O$4+$G$3-1,$C91&gt;=O$4),"█","")))</f>
        <v/>
      </c>
      <c r="P91" s="14">
        <f>IF($A91="","",IF(P$4="","",IF(AND($B91&lt;=P$4+$G$3-1,$C91&gt;=P$4),"█","")))</f>
        <v/>
      </c>
      <c r="Q91" s="14">
        <f>IF($A91="","",IF(Q$4="","",IF(AND($B91&lt;=Q$4+$G$3-1,$C91&gt;=Q$4),"█","")))</f>
        <v/>
      </c>
      <c r="R91" s="14">
        <f>IF($A91="","",IF(R$4="","",IF(AND($B91&lt;=R$4+$G$3-1,$C91&gt;=R$4),"█","")))</f>
        <v/>
      </c>
      <c r="S91" s="14">
        <f>IF($A91="","",IF(S$4="","",IF(AND($B91&lt;=S$4+$G$3-1,$C91&gt;=S$4),"█","")))</f>
        <v/>
      </c>
      <c r="T91" s="14">
        <f>IF($A91="","",IF(T$4="","",IF(AND($B91&lt;=T$4+$G$3-1,$C91&gt;=T$4),"█","")))</f>
        <v/>
      </c>
      <c r="U91" s="14">
        <f>IF($A91="","",IF(U$4="","",IF(AND($B91&lt;=U$4+$G$3-1,$C91&gt;=U$4),"█","")))</f>
        <v/>
      </c>
      <c r="V91" s="14">
        <f>IF($A91="","",IF(V$4="","",IF(AND($B91&lt;=V$4+$G$3-1,$C91&gt;=V$4),"█","")))</f>
        <v/>
      </c>
      <c r="W91" s="14">
        <f>IF($A91="","",IF(W$4="","",IF(AND($B91&lt;=W$4+$G$3-1,$C91&gt;=W$4),"█","")))</f>
        <v/>
      </c>
      <c r="X91" s="14">
        <f>IF($A91="","",IF(X$4="","",IF(AND($B91&lt;=X$4+$G$3-1,$C91&gt;=X$4),"█","")))</f>
        <v/>
      </c>
      <c r="Y91" s="14">
        <f>IF($A91="","",IF(Y$4="","",IF(AND($B91&lt;=Y$4+$G$3-1,$C91&gt;=Y$4),"█","")))</f>
        <v/>
      </c>
      <c r="Z91" s="14">
        <f>IF($A91="","",IF(Z$4="","",IF(AND($B91&lt;=Z$4+$G$3-1,$C91&gt;=Z$4),"█","")))</f>
        <v/>
      </c>
      <c r="AA91" s="14">
        <f>IF($A91="","",IF(AA$4="","",IF(AND($B91&lt;=AA$4+$G$3-1,$C91&gt;=AA$4),"█","")))</f>
        <v/>
      </c>
      <c r="AB91" s="14">
        <f>IF($A91="","",IF(AB$4="","",IF(AND($B91&lt;=AB$4+$G$3-1,$C91&gt;=AB$4),"█","")))</f>
        <v/>
      </c>
      <c r="AC91" s="14">
        <f>IF($A91="","",IF(AC$4="","",IF(AND($B91&lt;=AC$4+$G$3-1,$C91&gt;=AC$4),"█","")))</f>
        <v/>
      </c>
      <c r="AD91" s="14">
        <f>IF($A91="","",IF(AD$4="","",IF(AND($B91&lt;=AD$4+$G$3-1,$C91&gt;=AD$4),"█","")))</f>
        <v/>
      </c>
      <c r="AE91" s="14">
        <f>IF($A91="","",IF(AE$4="","",IF(AND($B91&lt;=AE$4+$G$3-1,$C91&gt;=AE$4),"█","")))</f>
        <v/>
      </c>
      <c r="AF91" s="14">
        <f>IF($A91="","",IF(AF$4="","",IF(AND($B91&lt;=AF$4+$G$3-1,$C91&gt;=AF$4),"█","")))</f>
        <v/>
      </c>
      <c r="AG91" s="14">
        <f>IF($A91="","",IF(AG$4="","",IF(AND($B91&lt;=AG$4+$G$3-1,$C91&gt;=AG$4),"█","")))</f>
        <v/>
      </c>
      <c r="AH91" s="14">
        <f>IF($A91="","",IF(AH$4="","",IF(AND($B91&lt;=AH$4+$G$3-1,$C91&gt;=AH$4),"█","")))</f>
        <v/>
      </c>
      <c r="AI91" s="14">
        <f>IF($A91="","",IF(AI$4="","",IF(AND($B91&lt;=AI$4+$G$3-1,$C91&gt;=AI$4),"█","")))</f>
        <v/>
      </c>
      <c r="AJ91" s="14">
        <f>IF($A91="","",IF(AJ$4="","",IF(AND($B91&lt;=AJ$4+$G$3-1,$C91&gt;=AJ$4),"█","")))</f>
        <v/>
      </c>
      <c r="AK91" s="14">
        <f>IF($A91="","",IF(AK$4="","",IF(AND($B91&lt;=AK$4+$G$3-1,$C91&gt;=AK$4),"█","")))</f>
        <v/>
      </c>
      <c r="AL91" s="14">
        <f>IF($A91="","",IF(AL$4="","",IF(AND($B91&lt;=AL$4+$G$3-1,$C91&gt;=AL$4),"█","")))</f>
        <v/>
      </c>
      <c r="AM91" s="14">
        <f>IF($A91="","",IF(AM$4="","",IF(AND($B91&lt;=AM$4+$G$3-1,$C91&gt;=AM$4),"█","")))</f>
        <v/>
      </c>
      <c r="AN91" s="14">
        <f>IF($A91="","",IF(AN$4="","",IF(AND($B91&lt;=AN$4+$G$3-1,$C91&gt;=AN$4),"█","")))</f>
        <v/>
      </c>
      <c r="AO91" s="14">
        <f>IF($A91="","",IF(AO$4="","",IF(AND($B91&lt;=AO$4+$G$3-1,$C91&gt;=AO$4),"█","")))</f>
        <v/>
      </c>
      <c r="AP91" s="14">
        <f>IF($A91="","",IF(AP$4="","",IF(AND($B91&lt;=AP$4+$G$3-1,$C91&gt;=AP$4),"█","")))</f>
        <v/>
      </c>
      <c r="AQ91" s="14">
        <f>IF($A91="","",IF(AQ$4="","",IF(AND($B91&lt;=AQ$4+$G$3-1,$C91&gt;=AQ$4),"█","")))</f>
        <v/>
      </c>
      <c r="AR91" s="14">
        <f>IF($A91="","",IF(AR$4="","",IF(AND($B91&lt;=AR$4+$G$3-1,$C91&gt;=AR$4),"█","")))</f>
        <v/>
      </c>
      <c r="AS91" s="14">
        <f>IF($A91="","",IF(AS$4="","",IF(AND($B91&lt;=AS$4+$G$3-1,$C91&gt;=AS$4),"█","")))</f>
        <v/>
      </c>
      <c r="AT91" s="14">
        <f>IF($A91="","",IF(AT$4="","",IF(AND($B91&lt;=AT$4+$G$3-1,$C91&gt;=AT$4),"█","")))</f>
        <v/>
      </c>
      <c r="AU91" s="14">
        <f>IF($A91="","",IF(AU$4="","",IF(AND($B91&lt;=AU$4+$G$3-1,$C91&gt;=AU$4),"█","")))</f>
        <v/>
      </c>
      <c r="AV91" s="14">
        <f>IF($A91="","",IF(AV$4="","",IF(AND($B91&lt;=AV$4+$G$3-1,$C91&gt;=AV$4),"█","")))</f>
        <v/>
      </c>
      <c r="AW91" s="14">
        <f>IF($A91="","",IF(AW$4="","",IF(AND($B91&lt;=AW$4+$G$3-1,$C91&gt;=AW$4),"█","")))</f>
        <v/>
      </c>
      <c r="AX91" s="14">
        <f>IF($A91="","",IF(AX$4="","",IF(AND($B91&lt;=AX$4+$G$3-1,$C91&gt;=AX$4),"█","")))</f>
        <v/>
      </c>
      <c r="AY91" s="14">
        <f>IF($A91="","",IF(AY$4="","",IF(AND($B91&lt;=AY$4+$G$3-1,$C91&gt;=AY$4),"█","")))</f>
        <v/>
      </c>
      <c r="AZ91" s="14">
        <f>IF($A91="","",IF(AZ$4="","",IF(AND($B91&lt;=AZ$4+$G$3-1,$C91&gt;=AZ$4),"█","")))</f>
        <v/>
      </c>
      <c r="BA91" s="14">
        <f>IF($A91="","",IF(BA$4="","",IF(AND($B91&lt;=BA$4+$G$3-1,$C91&gt;=BA$4),"█","")))</f>
        <v/>
      </c>
      <c r="BB91" s="14">
        <f>IF($A91="","",IF(BB$4="","",IF(AND($B91&lt;=BB$4+$G$3-1,$C91&gt;=BB$4),"█","")))</f>
        <v/>
      </c>
      <c r="BC91" s="14">
        <f>IF($A91="","",IF(BC$4="","",IF(AND($B91&lt;=BC$4+$G$3-1,$C91&gt;=BC$4),"█","")))</f>
        <v/>
      </c>
      <c r="BD91" s="14">
        <f>IF($A91="","",IF(BD$4="","",IF(AND($B91&lt;=BD$4+$G$3-1,$C91&gt;=BD$4),"█","")))</f>
        <v/>
      </c>
      <c r="BE91" s="14">
        <f>IF($A91="","",IF(BE$4="","",IF(AND($B91&lt;=BE$4+$G$3-1,$C91&gt;=BE$4),"█","")))</f>
        <v/>
      </c>
    </row>
    <row r="92">
      <c r="A92" s="14">
        <f>IF(Tasks!$A92="","",Tasks!$A92)</f>
        <v/>
      </c>
      <c r="B92" s="9">
        <f>IF(Tasks!$A92="","",Tasks!$C92)</f>
        <v/>
      </c>
      <c r="C92" s="9">
        <f>IF(Tasks!$A92="","",Tasks!$E92)</f>
        <v/>
      </c>
      <c r="D92" s="13">
        <f>IF(Tasks!$A92="","",Tasks!$F92)</f>
        <v/>
      </c>
      <c r="E92" s="14">
        <f>IF($A92="","",IF(E$4="","",IF(AND($B92&lt;=E$4+$G$3-1,$C92&gt;=E$4),"█","")))</f>
        <v/>
      </c>
      <c r="F92" s="14">
        <f>IF($A92="","",IF(F$4="","",IF(AND($B92&lt;=F$4+$G$3-1,$C92&gt;=F$4),"█","")))</f>
        <v/>
      </c>
      <c r="G92" s="14">
        <f>IF($A92="","",IF(G$4="","",IF(AND($B92&lt;=G$4+$G$3-1,$C92&gt;=G$4),"█","")))</f>
        <v/>
      </c>
      <c r="H92" s="14">
        <f>IF($A92="","",IF(H$4="","",IF(AND($B92&lt;=H$4+$G$3-1,$C92&gt;=H$4),"█","")))</f>
        <v/>
      </c>
      <c r="I92" s="14">
        <f>IF($A92="","",IF(I$4="","",IF(AND($B92&lt;=I$4+$G$3-1,$C92&gt;=I$4),"█","")))</f>
        <v/>
      </c>
      <c r="J92" s="14">
        <f>IF($A92="","",IF(J$4="","",IF(AND($B92&lt;=J$4+$G$3-1,$C92&gt;=J$4),"█","")))</f>
        <v/>
      </c>
      <c r="K92" s="14">
        <f>IF($A92="","",IF(K$4="","",IF(AND($B92&lt;=K$4+$G$3-1,$C92&gt;=K$4),"█","")))</f>
        <v/>
      </c>
      <c r="L92" s="14">
        <f>IF($A92="","",IF(L$4="","",IF(AND($B92&lt;=L$4+$G$3-1,$C92&gt;=L$4),"█","")))</f>
        <v/>
      </c>
      <c r="M92" s="14">
        <f>IF($A92="","",IF(M$4="","",IF(AND($B92&lt;=M$4+$G$3-1,$C92&gt;=M$4),"█","")))</f>
        <v/>
      </c>
      <c r="N92" s="14">
        <f>IF($A92="","",IF(N$4="","",IF(AND($B92&lt;=N$4+$G$3-1,$C92&gt;=N$4),"█","")))</f>
        <v/>
      </c>
      <c r="O92" s="14">
        <f>IF($A92="","",IF(O$4="","",IF(AND($B92&lt;=O$4+$G$3-1,$C92&gt;=O$4),"█","")))</f>
        <v/>
      </c>
      <c r="P92" s="14">
        <f>IF($A92="","",IF(P$4="","",IF(AND($B92&lt;=P$4+$G$3-1,$C92&gt;=P$4),"█","")))</f>
        <v/>
      </c>
      <c r="Q92" s="14">
        <f>IF($A92="","",IF(Q$4="","",IF(AND($B92&lt;=Q$4+$G$3-1,$C92&gt;=Q$4),"█","")))</f>
        <v/>
      </c>
      <c r="R92" s="14">
        <f>IF($A92="","",IF(R$4="","",IF(AND($B92&lt;=R$4+$G$3-1,$C92&gt;=R$4),"█","")))</f>
        <v/>
      </c>
      <c r="S92" s="14">
        <f>IF($A92="","",IF(S$4="","",IF(AND($B92&lt;=S$4+$G$3-1,$C92&gt;=S$4),"█","")))</f>
        <v/>
      </c>
      <c r="T92" s="14">
        <f>IF($A92="","",IF(T$4="","",IF(AND($B92&lt;=T$4+$G$3-1,$C92&gt;=T$4),"█","")))</f>
        <v/>
      </c>
      <c r="U92" s="14">
        <f>IF($A92="","",IF(U$4="","",IF(AND($B92&lt;=U$4+$G$3-1,$C92&gt;=U$4),"█","")))</f>
        <v/>
      </c>
      <c r="V92" s="14">
        <f>IF($A92="","",IF(V$4="","",IF(AND($B92&lt;=V$4+$G$3-1,$C92&gt;=V$4),"█","")))</f>
        <v/>
      </c>
      <c r="W92" s="14">
        <f>IF($A92="","",IF(W$4="","",IF(AND($B92&lt;=W$4+$G$3-1,$C92&gt;=W$4),"█","")))</f>
        <v/>
      </c>
      <c r="X92" s="14">
        <f>IF($A92="","",IF(X$4="","",IF(AND($B92&lt;=X$4+$G$3-1,$C92&gt;=X$4),"█","")))</f>
        <v/>
      </c>
      <c r="Y92" s="14">
        <f>IF($A92="","",IF(Y$4="","",IF(AND($B92&lt;=Y$4+$G$3-1,$C92&gt;=Y$4),"█","")))</f>
        <v/>
      </c>
      <c r="Z92" s="14">
        <f>IF($A92="","",IF(Z$4="","",IF(AND($B92&lt;=Z$4+$G$3-1,$C92&gt;=Z$4),"█","")))</f>
        <v/>
      </c>
      <c r="AA92" s="14">
        <f>IF($A92="","",IF(AA$4="","",IF(AND($B92&lt;=AA$4+$G$3-1,$C92&gt;=AA$4),"█","")))</f>
        <v/>
      </c>
      <c r="AB92" s="14">
        <f>IF($A92="","",IF(AB$4="","",IF(AND($B92&lt;=AB$4+$G$3-1,$C92&gt;=AB$4),"█","")))</f>
        <v/>
      </c>
      <c r="AC92" s="14">
        <f>IF($A92="","",IF(AC$4="","",IF(AND($B92&lt;=AC$4+$G$3-1,$C92&gt;=AC$4),"█","")))</f>
        <v/>
      </c>
      <c r="AD92" s="14">
        <f>IF($A92="","",IF(AD$4="","",IF(AND($B92&lt;=AD$4+$G$3-1,$C92&gt;=AD$4),"█","")))</f>
        <v/>
      </c>
      <c r="AE92" s="14">
        <f>IF($A92="","",IF(AE$4="","",IF(AND($B92&lt;=AE$4+$G$3-1,$C92&gt;=AE$4),"█","")))</f>
        <v/>
      </c>
      <c r="AF92" s="14">
        <f>IF($A92="","",IF(AF$4="","",IF(AND($B92&lt;=AF$4+$G$3-1,$C92&gt;=AF$4),"█","")))</f>
        <v/>
      </c>
      <c r="AG92" s="14">
        <f>IF($A92="","",IF(AG$4="","",IF(AND($B92&lt;=AG$4+$G$3-1,$C92&gt;=AG$4),"█","")))</f>
        <v/>
      </c>
      <c r="AH92" s="14">
        <f>IF($A92="","",IF(AH$4="","",IF(AND($B92&lt;=AH$4+$G$3-1,$C92&gt;=AH$4),"█","")))</f>
        <v/>
      </c>
      <c r="AI92" s="14">
        <f>IF($A92="","",IF(AI$4="","",IF(AND($B92&lt;=AI$4+$G$3-1,$C92&gt;=AI$4),"█","")))</f>
        <v/>
      </c>
      <c r="AJ92" s="14">
        <f>IF($A92="","",IF(AJ$4="","",IF(AND($B92&lt;=AJ$4+$G$3-1,$C92&gt;=AJ$4),"█","")))</f>
        <v/>
      </c>
      <c r="AK92" s="14">
        <f>IF($A92="","",IF(AK$4="","",IF(AND($B92&lt;=AK$4+$G$3-1,$C92&gt;=AK$4),"█","")))</f>
        <v/>
      </c>
      <c r="AL92" s="14">
        <f>IF($A92="","",IF(AL$4="","",IF(AND($B92&lt;=AL$4+$G$3-1,$C92&gt;=AL$4),"█","")))</f>
        <v/>
      </c>
      <c r="AM92" s="14">
        <f>IF($A92="","",IF(AM$4="","",IF(AND($B92&lt;=AM$4+$G$3-1,$C92&gt;=AM$4),"█","")))</f>
        <v/>
      </c>
      <c r="AN92" s="14">
        <f>IF($A92="","",IF(AN$4="","",IF(AND($B92&lt;=AN$4+$G$3-1,$C92&gt;=AN$4),"█","")))</f>
        <v/>
      </c>
      <c r="AO92" s="14">
        <f>IF($A92="","",IF(AO$4="","",IF(AND($B92&lt;=AO$4+$G$3-1,$C92&gt;=AO$4),"█","")))</f>
        <v/>
      </c>
      <c r="AP92" s="14">
        <f>IF($A92="","",IF(AP$4="","",IF(AND($B92&lt;=AP$4+$G$3-1,$C92&gt;=AP$4),"█","")))</f>
        <v/>
      </c>
      <c r="AQ92" s="14">
        <f>IF($A92="","",IF(AQ$4="","",IF(AND($B92&lt;=AQ$4+$G$3-1,$C92&gt;=AQ$4),"█","")))</f>
        <v/>
      </c>
      <c r="AR92" s="14">
        <f>IF($A92="","",IF(AR$4="","",IF(AND($B92&lt;=AR$4+$G$3-1,$C92&gt;=AR$4),"█","")))</f>
        <v/>
      </c>
      <c r="AS92" s="14">
        <f>IF($A92="","",IF(AS$4="","",IF(AND($B92&lt;=AS$4+$G$3-1,$C92&gt;=AS$4),"█","")))</f>
        <v/>
      </c>
      <c r="AT92" s="14">
        <f>IF($A92="","",IF(AT$4="","",IF(AND($B92&lt;=AT$4+$G$3-1,$C92&gt;=AT$4),"█","")))</f>
        <v/>
      </c>
      <c r="AU92" s="14">
        <f>IF($A92="","",IF(AU$4="","",IF(AND($B92&lt;=AU$4+$G$3-1,$C92&gt;=AU$4),"█","")))</f>
        <v/>
      </c>
      <c r="AV92" s="14">
        <f>IF($A92="","",IF(AV$4="","",IF(AND($B92&lt;=AV$4+$G$3-1,$C92&gt;=AV$4),"█","")))</f>
        <v/>
      </c>
      <c r="AW92" s="14">
        <f>IF($A92="","",IF(AW$4="","",IF(AND($B92&lt;=AW$4+$G$3-1,$C92&gt;=AW$4),"█","")))</f>
        <v/>
      </c>
      <c r="AX92" s="14">
        <f>IF($A92="","",IF(AX$4="","",IF(AND($B92&lt;=AX$4+$G$3-1,$C92&gt;=AX$4),"█","")))</f>
        <v/>
      </c>
      <c r="AY92" s="14">
        <f>IF($A92="","",IF(AY$4="","",IF(AND($B92&lt;=AY$4+$G$3-1,$C92&gt;=AY$4),"█","")))</f>
        <v/>
      </c>
      <c r="AZ92" s="14">
        <f>IF($A92="","",IF(AZ$4="","",IF(AND($B92&lt;=AZ$4+$G$3-1,$C92&gt;=AZ$4),"█","")))</f>
        <v/>
      </c>
      <c r="BA92" s="14">
        <f>IF($A92="","",IF(BA$4="","",IF(AND($B92&lt;=BA$4+$G$3-1,$C92&gt;=BA$4),"█","")))</f>
        <v/>
      </c>
      <c r="BB92" s="14">
        <f>IF($A92="","",IF(BB$4="","",IF(AND($B92&lt;=BB$4+$G$3-1,$C92&gt;=BB$4),"█","")))</f>
        <v/>
      </c>
      <c r="BC92" s="14">
        <f>IF($A92="","",IF(BC$4="","",IF(AND($B92&lt;=BC$4+$G$3-1,$C92&gt;=BC$4),"█","")))</f>
        <v/>
      </c>
      <c r="BD92" s="14">
        <f>IF($A92="","",IF(BD$4="","",IF(AND($B92&lt;=BD$4+$G$3-1,$C92&gt;=BD$4),"█","")))</f>
        <v/>
      </c>
      <c r="BE92" s="14">
        <f>IF($A92="","",IF(BE$4="","",IF(AND($B92&lt;=BE$4+$G$3-1,$C92&gt;=BE$4),"█","")))</f>
        <v/>
      </c>
    </row>
    <row r="93">
      <c r="A93" s="14">
        <f>IF(Tasks!$A93="","",Tasks!$A93)</f>
        <v/>
      </c>
      <c r="B93" s="9">
        <f>IF(Tasks!$A93="","",Tasks!$C93)</f>
        <v/>
      </c>
      <c r="C93" s="9">
        <f>IF(Tasks!$A93="","",Tasks!$E93)</f>
        <v/>
      </c>
      <c r="D93" s="13">
        <f>IF(Tasks!$A93="","",Tasks!$F93)</f>
        <v/>
      </c>
      <c r="E93" s="14">
        <f>IF($A93="","",IF(E$4="","",IF(AND($B93&lt;=E$4+$G$3-1,$C93&gt;=E$4),"█","")))</f>
        <v/>
      </c>
      <c r="F93" s="14">
        <f>IF($A93="","",IF(F$4="","",IF(AND($B93&lt;=F$4+$G$3-1,$C93&gt;=F$4),"█","")))</f>
        <v/>
      </c>
      <c r="G93" s="14">
        <f>IF($A93="","",IF(G$4="","",IF(AND($B93&lt;=G$4+$G$3-1,$C93&gt;=G$4),"█","")))</f>
        <v/>
      </c>
      <c r="H93" s="14">
        <f>IF($A93="","",IF(H$4="","",IF(AND($B93&lt;=H$4+$G$3-1,$C93&gt;=H$4),"█","")))</f>
        <v/>
      </c>
      <c r="I93" s="14">
        <f>IF($A93="","",IF(I$4="","",IF(AND($B93&lt;=I$4+$G$3-1,$C93&gt;=I$4),"█","")))</f>
        <v/>
      </c>
      <c r="J93" s="14">
        <f>IF($A93="","",IF(J$4="","",IF(AND($B93&lt;=J$4+$G$3-1,$C93&gt;=J$4),"█","")))</f>
        <v/>
      </c>
      <c r="K93" s="14">
        <f>IF($A93="","",IF(K$4="","",IF(AND($B93&lt;=K$4+$G$3-1,$C93&gt;=K$4),"█","")))</f>
        <v/>
      </c>
      <c r="L93" s="14">
        <f>IF($A93="","",IF(L$4="","",IF(AND($B93&lt;=L$4+$G$3-1,$C93&gt;=L$4),"█","")))</f>
        <v/>
      </c>
      <c r="M93" s="14">
        <f>IF($A93="","",IF(M$4="","",IF(AND($B93&lt;=M$4+$G$3-1,$C93&gt;=M$4),"█","")))</f>
        <v/>
      </c>
      <c r="N93" s="14">
        <f>IF($A93="","",IF(N$4="","",IF(AND($B93&lt;=N$4+$G$3-1,$C93&gt;=N$4),"█","")))</f>
        <v/>
      </c>
      <c r="O93" s="14">
        <f>IF($A93="","",IF(O$4="","",IF(AND($B93&lt;=O$4+$G$3-1,$C93&gt;=O$4),"█","")))</f>
        <v/>
      </c>
      <c r="P93" s="14">
        <f>IF($A93="","",IF(P$4="","",IF(AND($B93&lt;=P$4+$G$3-1,$C93&gt;=P$4),"█","")))</f>
        <v/>
      </c>
      <c r="Q93" s="14">
        <f>IF($A93="","",IF(Q$4="","",IF(AND($B93&lt;=Q$4+$G$3-1,$C93&gt;=Q$4),"█","")))</f>
        <v/>
      </c>
      <c r="R93" s="14">
        <f>IF($A93="","",IF(R$4="","",IF(AND($B93&lt;=R$4+$G$3-1,$C93&gt;=R$4),"█","")))</f>
        <v/>
      </c>
      <c r="S93" s="14">
        <f>IF($A93="","",IF(S$4="","",IF(AND($B93&lt;=S$4+$G$3-1,$C93&gt;=S$4),"█","")))</f>
        <v/>
      </c>
      <c r="T93" s="14">
        <f>IF($A93="","",IF(T$4="","",IF(AND($B93&lt;=T$4+$G$3-1,$C93&gt;=T$4),"█","")))</f>
        <v/>
      </c>
      <c r="U93" s="14">
        <f>IF($A93="","",IF(U$4="","",IF(AND($B93&lt;=U$4+$G$3-1,$C93&gt;=U$4),"█","")))</f>
        <v/>
      </c>
      <c r="V93" s="14">
        <f>IF($A93="","",IF(V$4="","",IF(AND($B93&lt;=V$4+$G$3-1,$C93&gt;=V$4),"█","")))</f>
        <v/>
      </c>
      <c r="W93" s="14">
        <f>IF($A93="","",IF(W$4="","",IF(AND($B93&lt;=W$4+$G$3-1,$C93&gt;=W$4),"█","")))</f>
        <v/>
      </c>
      <c r="X93" s="14">
        <f>IF($A93="","",IF(X$4="","",IF(AND($B93&lt;=X$4+$G$3-1,$C93&gt;=X$4),"█","")))</f>
        <v/>
      </c>
      <c r="Y93" s="14">
        <f>IF($A93="","",IF(Y$4="","",IF(AND($B93&lt;=Y$4+$G$3-1,$C93&gt;=Y$4),"█","")))</f>
        <v/>
      </c>
      <c r="Z93" s="14">
        <f>IF($A93="","",IF(Z$4="","",IF(AND($B93&lt;=Z$4+$G$3-1,$C93&gt;=Z$4),"█","")))</f>
        <v/>
      </c>
      <c r="AA93" s="14">
        <f>IF($A93="","",IF(AA$4="","",IF(AND($B93&lt;=AA$4+$G$3-1,$C93&gt;=AA$4),"█","")))</f>
        <v/>
      </c>
      <c r="AB93" s="14">
        <f>IF($A93="","",IF(AB$4="","",IF(AND($B93&lt;=AB$4+$G$3-1,$C93&gt;=AB$4),"█","")))</f>
        <v/>
      </c>
      <c r="AC93" s="14">
        <f>IF($A93="","",IF(AC$4="","",IF(AND($B93&lt;=AC$4+$G$3-1,$C93&gt;=AC$4),"█","")))</f>
        <v/>
      </c>
      <c r="AD93" s="14">
        <f>IF($A93="","",IF(AD$4="","",IF(AND($B93&lt;=AD$4+$G$3-1,$C93&gt;=AD$4),"█","")))</f>
        <v/>
      </c>
      <c r="AE93" s="14">
        <f>IF($A93="","",IF(AE$4="","",IF(AND($B93&lt;=AE$4+$G$3-1,$C93&gt;=AE$4),"█","")))</f>
        <v/>
      </c>
      <c r="AF93" s="14">
        <f>IF($A93="","",IF(AF$4="","",IF(AND($B93&lt;=AF$4+$G$3-1,$C93&gt;=AF$4),"█","")))</f>
        <v/>
      </c>
      <c r="AG93" s="14">
        <f>IF($A93="","",IF(AG$4="","",IF(AND($B93&lt;=AG$4+$G$3-1,$C93&gt;=AG$4),"█","")))</f>
        <v/>
      </c>
      <c r="AH93" s="14">
        <f>IF($A93="","",IF(AH$4="","",IF(AND($B93&lt;=AH$4+$G$3-1,$C93&gt;=AH$4),"█","")))</f>
        <v/>
      </c>
      <c r="AI93" s="14">
        <f>IF($A93="","",IF(AI$4="","",IF(AND($B93&lt;=AI$4+$G$3-1,$C93&gt;=AI$4),"█","")))</f>
        <v/>
      </c>
      <c r="AJ93" s="14">
        <f>IF($A93="","",IF(AJ$4="","",IF(AND($B93&lt;=AJ$4+$G$3-1,$C93&gt;=AJ$4),"█","")))</f>
        <v/>
      </c>
      <c r="AK93" s="14">
        <f>IF($A93="","",IF(AK$4="","",IF(AND($B93&lt;=AK$4+$G$3-1,$C93&gt;=AK$4),"█","")))</f>
        <v/>
      </c>
      <c r="AL93" s="14">
        <f>IF($A93="","",IF(AL$4="","",IF(AND($B93&lt;=AL$4+$G$3-1,$C93&gt;=AL$4),"█","")))</f>
        <v/>
      </c>
      <c r="AM93" s="14">
        <f>IF($A93="","",IF(AM$4="","",IF(AND($B93&lt;=AM$4+$G$3-1,$C93&gt;=AM$4),"█","")))</f>
        <v/>
      </c>
      <c r="AN93" s="14">
        <f>IF($A93="","",IF(AN$4="","",IF(AND($B93&lt;=AN$4+$G$3-1,$C93&gt;=AN$4),"█","")))</f>
        <v/>
      </c>
      <c r="AO93" s="14">
        <f>IF($A93="","",IF(AO$4="","",IF(AND($B93&lt;=AO$4+$G$3-1,$C93&gt;=AO$4),"█","")))</f>
        <v/>
      </c>
      <c r="AP93" s="14">
        <f>IF($A93="","",IF(AP$4="","",IF(AND($B93&lt;=AP$4+$G$3-1,$C93&gt;=AP$4),"█","")))</f>
        <v/>
      </c>
      <c r="AQ93" s="14">
        <f>IF($A93="","",IF(AQ$4="","",IF(AND($B93&lt;=AQ$4+$G$3-1,$C93&gt;=AQ$4),"█","")))</f>
        <v/>
      </c>
      <c r="AR93" s="14">
        <f>IF($A93="","",IF(AR$4="","",IF(AND($B93&lt;=AR$4+$G$3-1,$C93&gt;=AR$4),"█","")))</f>
        <v/>
      </c>
      <c r="AS93" s="14">
        <f>IF($A93="","",IF(AS$4="","",IF(AND($B93&lt;=AS$4+$G$3-1,$C93&gt;=AS$4),"█","")))</f>
        <v/>
      </c>
      <c r="AT93" s="14">
        <f>IF($A93="","",IF(AT$4="","",IF(AND($B93&lt;=AT$4+$G$3-1,$C93&gt;=AT$4),"█","")))</f>
        <v/>
      </c>
      <c r="AU93" s="14">
        <f>IF($A93="","",IF(AU$4="","",IF(AND($B93&lt;=AU$4+$G$3-1,$C93&gt;=AU$4),"█","")))</f>
        <v/>
      </c>
      <c r="AV93" s="14">
        <f>IF($A93="","",IF(AV$4="","",IF(AND($B93&lt;=AV$4+$G$3-1,$C93&gt;=AV$4),"█","")))</f>
        <v/>
      </c>
      <c r="AW93" s="14">
        <f>IF($A93="","",IF(AW$4="","",IF(AND($B93&lt;=AW$4+$G$3-1,$C93&gt;=AW$4),"█","")))</f>
        <v/>
      </c>
      <c r="AX93" s="14">
        <f>IF($A93="","",IF(AX$4="","",IF(AND($B93&lt;=AX$4+$G$3-1,$C93&gt;=AX$4),"█","")))</f>
        <v/>
      </c>
      <c r="AY93" s="14">
        <f>IF($A93="","",IF(AY$4="","",IF(AND($B93&lt;=AY$4+$G$3-1,$C93&gt;=AY$4),"█","")))</f>
        <v/>
      </c>
      <c r="AZ93" s="14">
        <f>IF($A93="","",IF(AZ$4="","",IF(AND($B93&lt;=AZ$4+$G$3-1,$C93&gt;=AZ$4),"█","")))</f>
        <v/>
      </c>
      <c r="BA93" s="14">
        <f>IF($A93="","",IF(BA$4="","",IF(AND($B93&lt;=BA$4+$G$3-1,$C93&gt;=BA$4),"█","")))</f>
        <v/>
      </c>
      <c r="BB93" s="14">
        <f>IF($A93="","",IF(BB$4="","",IF(AND($B93&lt;=BB$4+$G$3-1,$C93&gt;=BB$4),"█","")))</f>
        <v/>
      </c>
      <c r="BC93" s="14">
        <f>IF($A93="","",IF(BC$4="","",IF(AND($B93&lt;=BC$4+$G$3-1,$C93&gt;=BC$4),"█","")))</f>
        <v/>
      </c>
      <c r="BD93" s="14">
        <f>IF($A93="","",IF(BD$4="","",IF(AND($B93&lt;=BD$4+$G$3-1,$C93&gt;=BD$4),"█","")))</f>
        <v/>
      </c>
      <c r="BE93" s="14">
        <f>IF($A93="","",IF(BE$4="","",IF(AND($B93&lt;=BE$4+$G$3-1,$C93&gt;=BE$4),"█","")))</f>
        <v/>
      </c>
    </row>
    <row r="94">
      <c r="A94" s="14">
        <f>IF(Tasks!$A94="","",Tasks!$A94)</f>
        <v/>
      </c>
      <c r="B94" s="9">
        <f>IF(Tasks!$A94="","",Tasks!$C94)</f>
        <v/>
      </c>
      <c r="C94" s="9">
        <f>IF(Tasks!$A94="","",Tasks!$E94)</f>
        <v/>
      </c>
      <c r="D94" s="13">
        <f>IF(Tasks!$A94="","",Tasks!$F94)</f>
        <v/>
      </c>
      <c r="E94" s="14">
        <f>IF($A94="","",IF(E$4="","",IF(AND($B94&lt;=E$4+$G$3-1,$C94&gt;=E$4),"█","")))</f>
        <v/>
      </c>
      <c r="F94" s="14">
        <f>IF($A94="","",IF(F$4="","",IF(AND($B94&lt;=F$4+$G$3-1,$C94&gt;=F$4),"█","")))</f>
        <v/>
      </c>
      <c r="G94" s="14">
        <f>IF($A94="","",IF(G$4="","",IF(AND($B94&lt;=G$4+$G$3-1,$C94&gt;=G$4),"█","")))</f>
        <v/>
      </c>
      <c r="H94" s="14">
        <f>IF($A94="","",IF(H$4="","",IF(AND($B94&lt;=H$4+$G$3-1,$C94&gt;=H$4),"█","")))</f>
        <v/>
      </c>
      <c r="I94" s="14">
        <f>IF($A94="","",IF(I$4="","",IF(AND($B94&lt;=I$4+$G$3-1,$C94&gt;=I$4),"█","")))</f>
        <v/>
      </c>
      <c r="J94" s="14">
        <f>IF($A94="","",IF(J$4="","",IF(AND($B94&lt;=J$4+$G$3-1,$C94&gt;=J$4),"█","")))</f>
        <v/>
      </c>
      <c r="K94" s="14">
        <f>IF($A94="","",IF(K$4="","",IF(AND($B94&lt;=K$4+$G$3-1,$C94&gt;=K$4),"█","")))</f>
        <v/>
      </c>
      <c r="L94" s="14">
        <f>IF($A94="","",IF(L$4="","",IF(AND($B94&lt;=L$4+$G$3-1,$C94&gt;=L$4),"█","")))</f>
        <v/>
      </c>
      <c r="M94" s="14">
        <f>IF($A94="","",IF(M$4="","",IF(AND($B94&lt;=M$4+$G$3-1,$C94&gt;=M$4),"█","")))</f>
        <v/>
      </c>
      <c r="N94" s="14">
        <f>IF($A94="","",IF(N$4="","",IF(AND($B94&lt;=N$4+$G$3-1,$C94&gt;=N$4),"█","")))</f>
        <v/>
      </c>
      <c r="O94" s="14">
        <f>IF($A94="","",IF(O$4="","",IF(AND($B94&lt;=O$4+$G$3-1,$C94&gt;=O$4),"█","")))</f>
        <v/>
      </c>
      <c r="P94" s="14">
        <f>IF($A94="","",IF(P$4="","",IF(AND($B94&lt;=P$4+$G$3-1,$C94&gt;=P$4),"█","")))</f>
        <v/>
      </c>
      <c r="Q94" s="14">
        <f>IF($A94="","",IF(Q$4="","",IF(AND($B94&lt;=Q$4+$G$3-1,$C94&gt;=Q$4),"█","")))</f>
        <v/>
      </c>
      <c r="R94" s="14">
        <f>IF($A94="","",IF(R$4="","",IF(AND($B94&lt;=R$4+$G$3-1,$C94&gt;=R$4),"█","")))</f>
        <v/>
      </c>
      <c r="S94" s="14">
        <f>IF($A94="","",IF(S$4="","",IF(AND($B94&lt;=S$4+$G$3-1,$C94&gt;=S$4),"█","")))</f>
        <v/>
      </c>
      <c r="T94" s="14">
        <f>IF($A94="","",IF(T$4="","",IF(AND($B94&lt;=T$4+$G$3-1,$C94&gt;=T$4),"█","")))</f>
        <v/>
      </c>
      <c r="U94" s="14">
        <f>IF($A94="","",IF(U$4="","",IF(AND($B94&lt;=U$4+$G$3-1,$C94&gt;=U$4),"█","")))</f>
        <v/>
      </c>
      <c r="V94" s="14">
        <f>IF($A94="","",IF(V$4="","",IF(AND($B94&lt;=V$4+$G$3-1,$C94&gt;=V$4),"█","")))</f>
        <v/>
      </c>
      <c r="W94" s="14">
        <f>IF($A94="","",IF(W$4="","",IF(AND($B94&lt;=W$4+$G$3-1,$C94&gt;=W$4),"█","")))</f>
        <v/>
      </c>
      <c r="X94" s="14">
        <f>IF($A94="","",IF(X$4="","",IF(AND($B94&lt;=X$4+$G$3-1,$C94&gt;=X$4),"█","")))</f>
        <v/>
      </c>
      <c r="Y94" s="14">
        <f>IF($A94="","",IF(Y$4="","",IF(AND($B94&lt;=Y$4+$G$3-1,$C94&gt;=Y$4),"█","")))</f>
        <v/>
      </c>
      <c r="Z94" s="14">
        <f>IF($A94="","",IF(Z$4="","",IF(AND($B94&lt;=Z$4+$G$3-1,$C94&gt;=Z$4),"█","")))</f>
        <v/>
      </c>
      <c r="AA94" s="14">
        <f>IF($A94="","",IF(AA$4="","",IF(AND($B94&lt;=AA$4+$G$3-1,$C94&gt;=AA$4),"█","")))</f>
        <v/>
      </c>
      <c r="AB94" s="14">
        <f>IF($A94="","",IF(AB$4="","",IF(AND($B94&lt;=AB$4+$G$3-1,$C94&gt;=AB$4),"█","")))</f>
        <v/>
      </c>
      <c r="AC94" s="14">
        <f>IF($A94="","",IF(AC$4="","",IF(AND($B94&lt;=AC$4+$G$3-1,$C94&gt;=AC$4),"█","")))</f>
        <v/>
      </c>
      <c r="AD94" s="14">
        <f>IF($A94="","",IF(AD$4="","",IF(AND($B94&lt;=AD$4+$G$3-1,$C94&gt;=AD$4),"█","")))</f>
        <v/>
      </c>
      <c r="AE94" s="14">
        <f>IF($A94="","",IF(AE$4="","",IF(AND($B94&lt;=AE$4+$G$3-1,$C94&gt;=AE$4),"█","")))</f>
        <v/>
      </c>
      <c r="AF94" s="14">
        <f>IF($A94="","",IF(AF$4="","",IF(AND($B94&lt;=AF$4+$G$3-1,$C94&gt;=AF$4),"█","")))</f>
        <v/>
      </c>
      <c r="AG94" s="14">
        <f>IF($A94="","",IF(AG$4="","",IF(AND($B94&lt;=AG$4+$G$3-1,$C94&gt;=AG$4),"█","")))</f>
        <v/>
      </c>
      <c r="AH94" s="14">
        <f>IF($A94="","",IF(AH$4="","",IF(AND($B94&lt;=AH$4+$G$3-1,$C94&gt;=AH$4),"█","")))</f>
        <v/>
      </c>
      <c r="AI94" s="14">
        <f>IF($A94="","",IF(AI$4="","",IF(AND($B94&lt;=AI$4+$G$3-1,$C94&gt;=AI$4),"█","")))</f>
        <v/>
      </c>
      <c r="AJ94" s="14">
        <f>IF($A94="","",IF(AJ$4="","",IF(AND($B94&lt;=AJ$4+$G$3-1,$C94&gt;=AJ$4),"█","")))</f>
        <v/>
      </c>
      <c r="AK94" s="14">
        <f>IF($A94="","",IF(AK$4="","",IF(AND($B94&lt;=AK$4+$G$3-1,$C94&gt;=AK$4),"█","")))</f>
        <v/>
      </c>
      <c r="AL94" s="14">
        <f>IF($A94="","",IF(AL$4="","",IF(AND($B94&lt;=AL$4+$G$3-1,$C94&gt;=AL$4),"█","")))</f>
        <v/>
      </c>
      <c r="AM94" s="14">
        <f>IF($A94="","",IF(AM$4="","",IF(AND($B94&lt;=AM$4+$G$3-1,$C94&gt;=AM$4),"█","")))</f>
        <v/>
      </c>
      <c r="AN94" s="14">
        <f>IF($A94="","",IF(AN$4="","",IF(AND($B94&lt;=AN$4+$G$3-1,$C94&gt;=AN$4),"█","")))</f>
        <v/>
      </c>
      <c r="AO94" s="14">
        <f>IF($A94="","",IF(AO$4="","",IF(AND($B94&lt;=AO$4+$G$3-1,$C94&gt;=AO$4),"█","")))</f>
        <v/>
      </c>
      <c r="AP94" s="14">
        <f>IF($A94="","",IF(AP$4="","",IF(AND($B94&lt;=AP$4+$G$3-1,$C94&gt;=AP$4),"█","")))</f>
        <v/>
      </c>
      <c r="AQ94" s="14">
        <f>IF($A94="","",IF(AQ$4="","",IF(AND($B94&lt;=AQ$4+$G$3-1,$C94&gt;=AQ$4),"█","")))</f>
        <v/>
      </c>
      <c r="AR94" s="14">
        <f>IF($A94="","",IF(AR$4="","",IF(AND($B94&lt;=AR$4+$G$3-1,$C94&gt;=AR$4),"█","")))</f>
        <v/>
      </c>
      <c r="AS94" s="14">
        <f>IF($A94="","",IF(AS$4="","",IF(AND($B94&lt;=AS$4+$G$3-1,$C94&gt;=AS$4),"█","")))</f>
        <v/>
      </c>
      <c r="AT94" s="14">
        <f>IF($A94="","",IF(AT$4="","",IF(AND($B94&lt;=AT$4+$G$3-1,$C94&gt;=AT$4),"█","")))</f>
        <v/>
      </c>
      <c r="AU94" s="14">
        <f>IF($A94="","",IF(AU$4="","",IF(AND($B94&lt;=AU$4+$G$3-1,$C94&gt;=AU$4),"█","")))</f>
        <v/>
      </c>
      <c r="AV94" s="14">
        <f>IF($A94="","",IF(AV$4="","",IF(AND($B94&lt;=AV$4+$G$3-1,$C94&gt;=AV$4),"█","")))</f>
        <v/>
      </c>
      <c r="AW94" s="14">
        <f>IF($A94="","",IF(AW$4="","",IF(AND($B94&lt;=AW$4+$G$3-1,$C94&gt;=AW$4),"█","")))</f>
        <v/>
      </c>
      <c r="AX94" s="14">
        <f>IF($A94="","",IF(AX$4="","",IF(AND($B94&lt;=AX$4+$G$3-1,$C94&gt;=AX$4),"█","")))</f>
        <v/>
      </c>
      <c r="AY94" s="14">
        <f>IF($A94="","",IF(AY$4="","",IF(AND($B94&lt;=AY$4+$G$3-1,$C94&gt;=AY$4),"█","")))</f>
        <v/>
      </c>
      <c r="AZ94" s="14">
        <f>IF($A94="","",IF(AZ$4="","",IF(AND($B94&lt;=AZ$4+$G$3-1,$C94&gt;=AZ$4),"█","")))</f>
        <v/>
      </c>
      <c r="BA94" s="14">
        <f>IF($A94="","",IF(BA$4="","",IF(AND($B94&lt;=BA$4+$G$3-1,$C94&gt;=BA$4),"█","")))</f>
        <v/>
      </c>
      <c r="BB94" s="14">
        <f>IF($A94="","",IF(BB$4="","",IF(AND($B94&lt;=BB$4+$G$3-1,$C94&gt;=BB$4),"█","")))</f>
        <v/>
      </c>
      <c r="BC94" s="14">
        <f>IF($A94="","",IF(BC$4="","",IF(AND($B94&lt;=BC$4+$G$3-1,$C94&gt;=BC$4),"█","")))</f>
        <v/>
      </c>
      <c r="BD94" s="14">
        <f>IF($A94="","",IF(BD$4="","",IF(AND($B94&lt;=BD$4+$G$3-1,$C94&gt;=BD$4),"█","")))</f>
        <v/>
      </c>
      <c r="BE94" s="14">
        <f>IF($A94="","",IF(BE$4="","",IF(AND($B94&lt;=BE$4+$G$3-1,$C94&gt;=BE$4),"█","")))</f>
        <v/>
      </c>
    </row>
    <row r="95">
      <c r="A95" s="14">
        <f>IF(Tasks!$A95="","",Tasks!$A95)</f>
        <v/>
      </c>
      <c r="B95" s="9">
        <f>IF(Tasks!$A95="","",Tasks!$C95)</f>
        <v/>
      </c>
      <c r="C95" s="9">
        <f>IF(Tasks!$A95="","",Tasks!$E95)</f>
        <v/>
      </c>
      <c r="D95" s="13">
        <f>IF(Tasks!$A95="","",Tasks!$F95)</f>
        <v/>
      </c>
      <c r="E95" s="14">
        <f>IF($A95="","",IF(E$4="","",IF(AND($B95&lt;=E$4+$G$3-1,$C95&gt;=E$4),"█","")))</f>
        <v/>
      </c>
      <c r="F95" s="14">
        <f>IF($A95="","",IF(F$4="","",IF(AND($B95&lt;=F$4+$G$3-1,$C95&gt;=F$4),"█","")))</f>
        <v/>
      </c>
      <c r="G95" s="14">
        <f>IF($A95="","",IF(G$4="","",IF(AND($B95&lt;=G$4+$G$3-1,$C95&gt;=G$4),"█","")))</f>
        <v/>
      </c>
      <c r="H95" s="14">
        <f>IF($A95="","",IF(H$4="","",IF(AND($B95&lt;=H$4+$G$3-1,$C95&gt;=H$4),"█","")))</f>
        <v/>
      </c>
      <c r="I95" s="14">
        <f>IF($A95="","",IF(I$4="","",IF(AND($B95&lt;=I$4+$G$3-1,$C95&gt;=I$4),"█","")))</f>
        <v/>
      </c>
      <c r="J95" s="14">
        <f>IF($A95="","",IF(J$4="","",IF(AND($B95&lt;=J$4+$G$3-1,$C95&gt;=J$4),"█","")))</f>
        <v/>
      </c>
      <c r="K95" s="14">
        <f>IF($A95="","",IF(K$4="","",IF(AND($B95&lt;=K$4+$G$3-1,$C95&gt;=K$4),"█","")))</f>
        <v/>
      </c>
      <c r="L95" s="14">
        <f>IF($A95="","",IF(L$4="","",IF(AND($B95&lt;=L$4+$G$3-1,$C95&gt;=L$4),"█","")))</f>
        <v/>
      </c>
      <c r="M95" s="14">
        <f>IF($A95="","",IF(M$4="","",IF(AND($B95&lt;=M$4+$G$3-1,$C95&gt;=M$4),"█","")))</f>
        <v/>
      </c>
      <c r="N95" s="14">
        <f>IF($A95="","",IF(N$4="","",IF(AND($B95&lt;=N$4+$G$3-1,$C95&gt;=N$4),"█","")))</f>
        <v/>
      </c>
      <c r="O95" s="14">
        <f>IF($A95="","",IF(O$4="","",IF(AND($B95&lt;=O$4+$G$3-1,$C95&gt;=O$4),"█","")))</f>
        <v/>
      </c>
      <c r="P95" s="14">
        <f>IF($A95="","",IF(P$4="","",IF(AND($B95&lt;=P$4+$G$3-1,$C95&gt;=P$4),"█","")))</f>
        <v/>
      </c>
      <c r="Q95" s="14">
        <f>IF($A95="","",IF(Q$4="","",IF(AND($B95&lt;=Q$4+$G$3-1,$C95&gt;=Q$4),"█","")))</f>
        <v/>
      </c>
      <c r="R95" s="14">
        <f>IF($A95="","",IF(R$4="","",IF(AND($B95&lt;=R$4+$G$3-1,$C95&gt;=R$4),"█","")))</f>
        <v/>
      </c>
      <c r="S95" s="14">
        <f>IF($A95="","",IF(S$4="","",IF(AND($B95&lt;=S$4+$G$3-1,$C95&gt;=S$4),"█","")))</f>
        <v/>
      </c>
      <c r="T95" s="14">
        <f>IF($A95="","",IF(T$4="","",IF(AND($B95&lt;=T$4+$G$3-1,$C95&gt;=T$4),"█","")))</f>
        <v/>
      </c>
      <c r="U95" s="14">
        <f>IF($A95="","",IF(U$4="","",IF(AND($B95&lt;=U$4+$G$3-1,$C95&gt;=U$4),"█","")))</f>
        <v/>
      </c>
      <c r="V95" s="14">
        <f>IF($A95="","",IF(V$4="","",IF(AND($B95&lt;=V$4+$G$3-1,$C95&gt;=V$4),"█","")))</f>
        <v/>
      </c>
      <c r="W95" s="14">
        <f>IF($A95="","",IF(W$4="","",IF(AND($B95&lt;=W$4+$G$3-1,$C95&gt;=W$4),"█","")))</f>
        <v/>
      </c>
      <c r="X95" s="14">
        <f>IF($A95="","",IF(X$4="","",IF(AND($B95&lt;=X$4+$G$3-1,$C95&gt;=X$4),"█","")))</f>
        <v/>
      </c>
      <c r="Y95" s="14">
        <f>IF($A95="","",IF(Y$4="","",IF(AND($B95&lt;=Y$4+$G$3-1,$C95&gt;=Y$4),"█","")))</f>
        <v/>
      </c>
      <c r="Z95" s="14">
        <f>IF($A95="","",IF(Z$4="","",IF(AND($B95&lt;=Z$4+$G$3-1,$C95&gt;=Z$4),"█","")))</f>
        <v/>
      </c>
      <c r="AA95" s="14">
        <f>IF($A95="","",IF(AA$4="","",IF(AND($B95&lt;=AA$4+$G$3-1,$C95&gt;=AA$4),"█","")))</f>
        <v/>
      </c>
      <c r="AB95" s="14">
        <f>IF($A95="","",IF(AB$4="","",IF(AND($B95&lt;=AB$4+$G$3-1,$C95&gt;=AB$4),"█","")))</f>
        <v/>
      </c>
      <c r="AC95" s="14">
        <f>IF($A95="","",IF(AC$4="","",IF(AND($B95&lt;=AC$4+$G$3-1,$C95&gt;=AC$4),"█","")))</f>
        <v/>
      </c>
      <c r="AD95" s="14">
        <f>IF($A95="","",IF(AD$4="","",IF(AND($B95&lt;=AD$4+$G$3-1,$C95&gt;=AD$4),"█","")))</f>
        <v/>
      </c>
      <c r="AE95" s="14">
        <f>IF($A95="","",IF(AE$4="","",IF(AND($B95&lt;=AE$4+$G$3-1,$C95&gt;=AE$4),"█","")))</f>
        <v/>
      </c>
      <c r="AF95" s="14">
        <f>IF($A95="","",IF(AF$4="","",IF(AND($B95&lt;=AF$4+$G$3-1,$C95&gt;=AF$4),"█","")))</f>
        <v/>
      </c>
      <c r="AG95" s="14">
        <f>IF($A95="","",IF(AG$4="","",IF(AND($B95&lt;=AG$4+$G$3-1,$C95&gt;=AG$4),"█","")))</f>
        <v/>
      </c>
      <c r="AH95" s="14">
        <f>IF($A95="","",IF(AH$4="","",IF(AND($B95&lt;=AH$4+$G$3-1,$C95&gt;=AH$4),"█","")))</f>
        <v/>
      </c>
      <c r="AI95" s="14">
        <f>IF($A95="","",IF(AI$4="","",IF(AND($B95&lt;=AI$4+$G$3-1,$C95&gt;=AI$4),"█","")))</f>
        <v/>
      </c>
      <c r="AJ95" s="14">
        <f>IF($A95="","",IF(AJ$4="","",IF(AND($B95&lt;=AJ$4+$G$3-1,$C95&gt;=AJ$4),"█","")))</f>
        <v/>
      </c>
      <c r="AK95" s="14">
        <f>IF($A95="","",IF(AK$4="","",IF(AND($B95&lt;=AK$4+$G$3-1,$C95&gt;=AK$4),"█","")))</f>
        <v/>
      </c>
      <c r="AL95" s="14">
        <f>IF($A95="","",IF(AL$4="","",IF(AND($B95&lt;=AL$4+$G$3-1,$C95&gt;=AL$4),"█","")))</f>
        <v/>
      </c>
      <c r="AM95" s="14">
        <f>IF($A95="","",IF(AM$4="","",IF(AND($B95&lt;=AM$4+$G$3-1,$C95&gt;=AM$4),"█","")))</f>
        <v/>
      </c>
      <c r="AN95" s="14">
        <f>IF($A95="","",IF(AN$4="","",IF(AND($B95&lt;=AN$4+$G$3-1,$C95&gt;=AN$4),"█","")))</f>
        <v/>
      </c>
      <c r="AO95" s="14">
        <f>IF($A95="","",IF(AO$4="","",IF(AND($B95&lt;=AO$4+$G$3-1,$C95&gt;=AO$4),"█","")))</f>
        <v/>
      </c>
      <c r="AP95" s="14">
        <f>IF($A95="","",IF(AP$4="","",IF(AND($B95&lt;=AP$4+$G$3-1,$C95&gt;=AP$4),"█","")))</f>
        <v/>
      </c>
      <c r="AQ95" s="14">
        <f>IF($A95="","",IF(AQ$4="","",IF(AND($B95&lt;=AQ$4+$G$3-1,$C95&gt;=AQ$4),"█","")))</f>
        <v/>
      </c>
      <c r="AR95" s="14">
        <f>IF($A95="","",IF(AR$4="","",IF(AND($B95&lt;=AR$4+$G$3-1,$C95&gt;=AR$4),"█","")))</f>
        <v/>
      </c>
      <c r="AS95" s="14">
        <f>IF($A95="","",IF(AS$4="","",IF(AND($B95&lt;=AS$4+$G$3-1,$C95&gt;=AS$4),"█","")))</f>
        <v/>
      </c>
      <c r="AT95" s="14">
        <f>IF($A95="","",IF(AT$4="","",IF(AND($B95&lt;=AT$4+$G$3-1,$C95&gt;=AT$4),"█","")))</f>
        <v/>
      </c>
      <c r="AU95" s="14">
        <f>IF($A95="","",IF(AU$4="","",IF(AND($B95&lt;=AU$4+$G$3-1,$C95&gt;=AU$4),"█","")))</f>
        <v/>
      </c>
      <c r="AV95" s="14">
        <f>IF($A95="","",IF(AV$4="","",IF(AND($B95&lt;=AV$4+$G$3-1,$C95&gt;=AV$4),"█","")))</f>
        <v/>
      </c>
      <c r="AW95" s="14">
        <f>IF($A95="","",IF(AW$4="","",IF(AND($B95&lt;=AW$4+$G$3-1,$C95&gt;=AW$4),"█","")))</f>
        <v/>
      </c>
      <c r="AX95" s="14">
        <f>IF($A95="","",IF(AX$4="","",IF(AND($B95&lt;=AX$4+$G$3-1,$C95&gt;=AX$4),"█","")))</f>
        <v/>
      </c>
      <c r="AY95" s="14">
        <f>IF($A95="","",IF(AY$4="","",IF(AND($B95&lt;=AY$4+$G$3-1,$C95&gt;=AY$4),"█","")))</f>
        <v/>
      </c>
      <c r="AZ95" s="14">
        <f>IF($A95="","",IF(AZ$4="","",IF(AND($B95&lt;=AZ$4+$G$3-1,$C95&gt;=AZ$4),"█","")))</f>
        <v/>
      </c>
      <c r="BA95" s="14">
        <f>IF($A95="","",IF(BA$4="","",IF(AND($B95&lt;=BA$4+$G$3-1,$C95&gt;=BA$4),"█","")))</f>
        <v/>
      </c>
      <c r="BB95" s="14">
        <f>IF($A95="","",IF(BB$4="","",IF(AND($B95&lt;=BB$4+$G$3-1,$C95&gt;=BB$4),"█","")))</f>
        <v/>
      </c>
      <c r="BC95" s="14">
        <f>IF($A95="","",IF(BC$4="","",IF(AND($B95&lt;=BC$4+$G$3-1,$C95&gt;=BC$4),"█","")))</f>
        <v/>
      </c>
      <c r="BD95" s="14">
        <f>IF($A95="","",IF(BD$4="","",IF(AND($B95&lt;=BD$4+$G$3-1,$C95&gt;=BD$4),"█","")))</f>
        <v/>
      </c>
      <c r="BE95" s="14">
        <f>IF($A95="","",IF(BE$4="","",IF(AND($B95&lt;=BE$4+$G$3-1,$C95&gt;=BE$4),"█","")))</f>
        <v/>
      </c>
    </row>
    <row r="96">
      <c r="A96" s="14">
        <f>IF(Tasks!$A96="","",Tasks!$A96)</f>
        <v/>
      </c>
      <c r="B96" s="9">
        <f>IF(Tasks!$A96="","",Tasks!$C96)</f>
        <v/>
      </c>
      <c r="C96" s="9">
        <f>IF(Tasks!$A96="","",Tasks!$E96)</f>
        <v/>
      </c>
      <c r="D96" s="13">
        <f>IF(Tasks!$A96="","",Tasks!$F96)</f>
        <v/>
      </c>
      <c r="E96" s="14">
        <f>IF($A96="","",IF(E$4="","",IF(AND($B96&lt;=E$4+$G$3-1,$C96&gt;=E$4),"█","")))</f>
        <v/>
      </c>
      <c r="F96" s="14">
        <f>IF($A96="","",IF(F$4="","",IF(AND($B96&lt;=F$4+$G$3-1,$C96&gt;=F$4),"█","")))</f>
        <v/>
      </c>
      <c r="G96" s="14">
        <f>IF($A96="","",IF(G$4="","",IF(AND($B96&lt;=G$4+$G$3-1,$C96&gt;=G$4),"█","")))</f>
        <v/>
      </c>
      <c r="H96" s="14">
        <f>IF($A96="","",IF(H$4="","",IF(AND($B96&lt;=H$4+$G$3-1,$C96&gt;=H$4),"█","")))</f>
        <v/>
      </c>
      <c r="I96" s="14">
        <f>IF($A96="","",IF(I$4="","",IF(AND($B96&lt;=I$4+$G$3-1,$C96&gt;=I$4),"█","")))</f>
        <v/>
      </c>
      <c r="J96" s="14">
        <f>IF($A96="","",IF(J$4="","",IF(AND($B96&lt;=J$4+$G$3-1,$C96&gt;=J$4),"█","")))</f>
        <v/>
      </c>
      <c r="K96" s="14">
        <f>IF($A96="","",IF(K$4="","",IF(AND($B96&lt;=K$4+$G$3-1,$C96&gt;=K$4),"█","")))</f>
        <v/>
      </c>
      <c r="L96" s="14">
        <f>IF($A96="","",IF(L$4="","",IF(AND($B96&lt;=L$4+$G$3-1,$C96&gt;=L$4),"█","")))</f>
        <v/>
      </c>
      <c r="M96" s="14">
        <f>IF($A96="","",IF(M$4="","",IF(AND($B96&lt;=M$4+$G$3-1,$C96&gt;=M$4),"█","")))</f>
        <v/>
      </c>
      <c r="N96" s="14">
        <f>IF($A96="","",IF(N$4="","",IF(AND($B96&lt;=N$4+$G$3-1,$C96&gt;=N$4),"█","")))</f>
        <v/>
      </c>
      <c r="O96" s="14">
        <f>IF($A96="","",IF(O$4="","",IF(AND($B96&lt;=O$4+$G$3-1,$C96&gt;=O$4),"█","")))</f>
        <v/>
      </c>
      <c r="P96" s="14">
        <f>IF($A96="","",IF(P$4="","",IF(AND($B96&lt;=P$4+$G$3-1,$C96&gt;=P$4),"█","")))</f>
        <v/>
      </c>
      <c r="Q96" s="14">
        <f>IF($A96="","",IF(Q$4="","",IF(AND($B96&lt;=Q$4+$G$3-1,$C96&gt;=Q$4),"█","")))</f>
        <v/>
      </c>
      <c r="R96" s="14">
        <f>IF($A96="","",IF(R$4="","",IF(AND($B96&lt;=R$4+$G$3-1,$C96&gt;=R$4),"█","")))</f>
        <v/>
      </c>
      <c r="S96" s="14">
        <f>IF($A96="","",IF(S$4="","",IF(AND($B96&lt;=S$4+$G$3-1,$C96&gt;=S$4),"█","")))</f>
        <v/>
      </c>
      <c r="T96" s="14">
        <f>IF($A96="","",IF(T$4="","",IF(AND($B96&lt;=T$4+$G$3-1,$C96&gt;=T$4),"█","")))</f>
        <v/>
      </c>
      <c r="U96" s="14">
        <f>IF($A96="","",IF(U$4="","",IF(AND($B96&lt;=U$4+$G$3-1,$C96&gt;=U$4),"█","")))</f>
        <v/>
      </c>
      <c r="V96" s="14">
        <f>IF($A96="","",IF(V$4="","",IF(AND($B96&lt;=V$4+$G$3-1,$C96&gt;=V$4),"█","")))</f>
        <v/>
      </c>
      <c r="W96" s="14">
        <f>IF($A96="","",IF(W$4="","",IF(AND($B96&lt;=W$4+$G$3-1,$C96&gt;=W$4),"█","")))</f>
        <v/>
      </c>
      <c r="X96" s="14">
        <f>IF($A96="","",IF(X$4="","",IF(AND($B96&lt;=X$4+$G$3-1,$C96&gt;=X$4),"█","")))</f>
        <v/>
      </c>
      <c r="Y96" s="14">
        <f>IF($A96="","",IF(Y$4="","",IF(AND($B96&lt;=Y$4+$G$3-1,$C96&gt;=Y$4),"█","")))</f>
        <v/>
      </c>
      <c r="Z96" s="14">
        <f>IF($A96="","",IF(Z$4="","",IF(AND($B96&lt;=Z$4+$G$3-1,$C96&gt;=Z$4),"█","")))</f>
        <v/>
      </c>
      <c r="AA96" s="14">
        <f>IF($A96="","",IF(AA$4="","",IF(AND($B96&lt;=AA$4+$G$3-1,$C96&gt;=AA$4),"█","")))</f>
        <v/>
      </c>
      <c r="AB96" s="14">
        <f>IF($A96="","",IF(AB$4="","",IF(AND($B96&lt;=AB$4+$G$3-1,$C96&gt;=AB$4),"█","")))</f>
        <v/>
      </c>
      <c r="AC96" s="14">
        <f>IF($A96="","",IF(AC$4="","",IF(AND($B96&lt;=AC$4+$G$3-1,$C96&gt;=AC$4),"█","")))</f>
        <v/>
      </c>
      <c r="AD96" s="14">
        <f>IF($A96="","",IF(AD$4="","",IF(AND($B96&lt;=AD$4+$G$3-1,$C96&gt;=AD$4),"█","")))</f>
        <v/>
      </c>
      <c r="AE96" s="14">
        <f>IF($A96="","",IF(AE$4="","",IF(AND($B96&lt;=AE$4+$G$3-1,$C96&gt;=AE$4),"█","")))</f>
        <v/>
      </c>
      <c r="AF96" s="14">
        <f>IF($A96="","",IF(AF$4="","",IF(AND($B96&lt;=AF$4+$G$3-1,$C96&gt;=AF$4),"█","")))</f>
        <v/>
      </c>
      <c r="AG96" s="14">
        <f>IF($A96="","",IF(AG$4="","",IF(AND($B96&lt;=AG$4+$G$3-1,$C96&gt;=AG$4),"█","")))</f>
        <v/>
      </c>
      <c r="AH96" s="14">
        <f>IF($A96="","",IF(AH$4="","",IF(AND($B96&lt;=AH$4+$G$3-1,$C96&gt;=AH$4),"█","")))</f>
        <v/>
      </c>
      <c r="AI96" s="14">
        <f>IF($A96="","",IF(AI$4="","",IF(AND($B96&lt;=AI$4+$G$3-1,$C96&gt;=AI$4),"█","")))</f>
        <v/>
      </c>
      <c r="AJ96" s="14">
        <f>IF($A96="","",IF(AJ$4="","",IF(AND($B96&lt;=AJ$4+$G$3-1,$C96&gt;=AJ$4),"█","")))</f>
        <v/>
      </c>
      <c r="AK96" s="14">
        <f>IF($A96="","",IF(AK$4="","",IF(AND($B96&lt;=AK$4+$G$3-1,$C96&gt;=AK$4),"█","")))</f>
        <v/>
      </c>
      <c r="AL96" s="14">
        <f>IF($A96="","",IF(AL$4="","",IF(AND($B96&lt;=AL$4+$G$3-1,$C96&gt;=AL$4),"█","")))</f>
        <v/>
      </c>
      <c r="AM96" s="14">
        <f>IF($A96="","",IF(AM$4="","",IF(AND($B96&lt;=AM$4+$G$3-1,$C96&gt;=AM$4),"█","")))</f>
        <v/>
      </c>
      <c r="AN96" s="14">
        <f>IF($A96="","",IF(AN$4="","",IF(AND($B96&lt;=AN$4+$G$3-1,$C96&gt;=AN$4),"█","")))</f>
        <v/>
      </c>
      <c r="AO96" s="14">
        <f>IF($A96="","",IF(AO$4="","",IF(AND($B96&lt;=AO$4+$G$3-1,$C96&gt;=AO$4),"█","")))</f>
        <v/>
      </c>
      <c r="AP96" s="14">
        <f>IF($A96="","",IF(AP$4="","",IF(AND($B96&lt;=AP$4+$G$3-1,$C96&gt;=AP$4),"█","")))</f>
        <v/>
      </c>
      <c r="AQ96" s="14">
        <f>IF($A96="","",IF(AQ$4="","",IF(AND($B96&lt;=AQ$4+$G$3-1,$C96&gt;=AQ$4),"█","")))</f>
        <v/>
      </c>
      <c r="AR96" s="14">
        <f>IF($A96="","",IF(AR$4="","",IF(AND($B96&lt;=AR$4+$G$3-1,$C96&gt;=AR$4),"█","")))</f>
        <v/>
      </c>
      <c r="AS96" s="14">
        <f>IF($A96="","",IF(AS$4="","",IF(AND($B96&lt;=AS$4+$G$3-1,$C96&gt;=AS$4),"█","")))</f>
        <v/>
      </c>
      <c r="AT96" s="14">
        <f>IF($A96="","",IF(AT$4="","",IF(AND($B96&lt;=AT$4+$G$3-1,$C96&gt;=AT$4),"█","")))</f>
        <v/>
      </c>
      <c r="AU96" s="14">
        <f>IF($A96="","",IF(AU$4="","",IF(AND($B96&lt;=AU$4+$G$3-1,$C96&gt;=AU$4),"█","")))</f>
        <v/>
      </c>
      <c r="AV96" s="14">
        <f>IF($A96="","",IF(AV$4="","",IF(AND($B96&lt;=AV$4+$G$3-1,$C96&gt;=AV$4),"█","")))</f>
        <v/>
      </c>
      <c r="AW96" s="14">
        <f>IF($A96="","",IF(AW$4="","",IF(AND($B96&lt;=AW$4+$G$3-1,$C96&gt;=AW$4),"█","")))</f>
        <v/>
      </c>
      <c r="AX96" s="14">
        <f>IF($A96="","",IF(AX$4="","",IF(AND($B96&lt;=AX$4+$G$3-1,$C96&gt;=AX$4),"█","")))</f>
        <v/>
      </c>
      <c r="AY96" s="14">
        <f>IF($A96="","",IF(AY$4="","",IF(AND($B96&lt;=AY$4+$G$3-1,$C96&gt;=AY$4),"█","")))</f>
        <v/>
      </c>
      <c r="AZ96" s="14">
        <f>IF($A96="","",IF(AZ$4="","",IF(AND($B96&lt;=AZ$4+$G$3-1,$C96&gt;=AZ$4),"█","")))</f>
        <v/>
      </c>
      <c r="BA96" s="14">
        <f>IF($A96="","",IF(BA$4="","",IF(AND($B96&lt;=BA$4+$G$3-1,$C96&gt;=BA$4),"█","")))</f>
        <v/>
      </c>
      <c r="BB96" s="14">
        <f>IF($A96="","",IF(BB$4="","",IF(AND($B96&lt;=BB$4+$G$3-1,$C96&gt;=BB$4),"█","")))</f>
        <v/>
      </c>
      <c r="BC96" s="14">
        <f>IF($A96="","",IF(BC$4="","",IF(AND($B96&lt;=BC$4+$G$3-1,$C96&gt;=BC$4),"█","")))</f>
        <v/>
      </c>
      <c r="BD96" s="14">
        <f>IF($A96="","",IF(BD$4="","",IF(AND($B96&lt;=BD$4+$G$3-1,$C96&gt;=BD$4),"█","")))</f>
        <v/>
      </c>
      <c r="BE96" s="14">
        <f>IF($A96="","",IF(BE$4="","",IF(AND($B96&lt;=BE$4+$G$3-1,$C96&gt;=BE$4),"█","")))</f>
        <v/>
      </c>
    </row>
    <row r="97">
      <c r="A97" s="14">
        <f>IF(Tasks!$A97="","",Tasks!$A97)</f>
        <v/>
      </c>
      <c r="B97" s="9">
        <f>IF(Tasks!$A97="","",Tasks!$C97)</f>
        <v/>
      </c>
      <c r="C97" s="9">
        <f>IF(Tasks!$A97="","",Tasks!$E97)</f>
        <v/>
      </c>
      <c r="D97" s="13">
        <f>IF(Tasks!$A97="","",Tasks!$F97)</f>
        <v/>
      </c>
      <c r="E97" s="14">
        <f>IF($A97="","",IF(E$4="","",IF(AND($B97&lt;=E$4+$G$3-1,$C97&gt;=E$4),"█","")))</f>
        <v/>
      </c>
      <c r="F97" s="14">
        <f>IF($A97="","",IF(F$4="","",IF(AND($B97&lt;=F$4+$G$3-1,$C97&gt;=F$4),"█","")))</f>
        <v/>
      </c>
      <c r="G97" s="14">
        <f>IF($A97="","",IF(G$4="","",IF(AND($B97&lt;=G$4+$G$3-1,$C97&gt;=G$4),"█","")))</f>
        <v/>
      </c>
      <c r="H97" s="14">
        <f>IF($A97="","",IF(H$4="","",IF(AND($B97&lt;=H$4+$G$3-1,$C97&gt;=H$4),"█","")))</f>
        <v/>
      </c>
      <c r="I97" s="14">
        <f>IF($A97="","",IF(I$4="","",IF(AND($B97&lt;=I$4+$G$3-1,$C97&gt;=I$4),"█","")))</f>
        <v/>
      </c>
      <c r="J97" s="14">
        <f>IF($A97="","",IF(J$4="","",IF(AND($B97&lt;=J$4+$G$3-1,$C97&gt;=J$4),"█","")))</f>
        <v/>
      </c>
      <c r="K97" s="14">
        <f>IF($A97="","",IF(K$4="","",IF(AND($B97&lt;=K$4+$G$3-1,$C97&gt;=K$4),"█","")))</f>
        <v/>
      </c>
      <c r="L97" s="14">
        <f>IF($A97="","",IF(L$4="","",IF(AND($B97&lt;=L$4+$G$3-1,$C97&gt;=L$4),"█","")))</f>
        <v/>
      </c>
      <c r="M97" s="14">
        <f>IF($A97="","",IF(M$4="","",IF(AND($B97&lt;=M$4+$G$3-1,$C97&gt;=M$4),"█","")))</f>
        <v/>
      </c>
      <c r="N97" s="14">
        <f>IF($A97="","",IF(N$4="","",IF(AND($B97&lt;=N$4+$G$3-1,$C97&gt;=N$4),"█","")))</f>
        <v/>
      </c>
      <c r="O97" s="14">
        <f>IF($A97="","",IF(O$4="","",IF(AND($B97&lt;=O$4+$G$3-1,$C97&gt;=O$4),"█","")))</f>
        <v/>
      </c>
      <c r="P97" s="14">
        <f>IF($A97="","",IF(P$4="","",IF(AND($B97&lt;=P$4+$G$3-1,$C97&gt;=P$4),"█","")))</f>
        <v/>
      </c>
      <c r="Q97" s="14">
        <f>IF($A97="","",IF(Q$4="","",IF(AND($B97&lt;=Q$4+$G$3-1,$C97&gt;=Q$4),"█","")))</f>
        <v/>
      </c>
      <c r="R97" s="14">
        <f>IF($A97="","",IF(R$4="","",IF(AND($B97&lt;=R$4+$G$3-1,$C97&gt;=R$4),"█","")))</f>
        <v/>
      </c>
      <c r="S97" s="14">
        <f>IF($A97="","",IF(S$4="","",IF(AND($B97&lt;=S$4+$G$3-1,$C97&gt;=S$4),"█","")))</f>
        <v/>
      </c>
      <c r="T97" s="14">
        <f>IF($A97="","",IF(T$4="","",IF(AND($B97&lt;=T$4+$G$3-1,$C97&gt;=T$4),"█","")))</f>
        <v/>
      </c>
      <c r="U97" s="14">
        <f>IF($A97="","",IF(U$4="","",IF(AND($B97&lt;=U$4+$G$3-1,$C97&gt;=U$4),"█","")))</f>
        <v/>
      </c>
      <c r="V97" s="14">
        <f>IF($A97="","",IF(V$4="","",IF(AND($B97&lt;=V$4+$G$3-1,$C97&gt;=V$4),"█","")))</f>
        <v/>
      </c>
      <c r="W97" s="14">
        <f>IF($A97="","",IF(W$4="","",IF(AND($B97&lt;=W$4+$G$3-1,$C97&gt;=W$4),"█","")))</f>
        <v/>
      </c>
      <c r="X97" s="14">
        <f>IF($A97="","",IF(X$4="","",IF(AND($B97&lt;=X$4+$G$3-1,$C97&gt;=X$4),"█","")))</f>
        <v/>
      </c>
      <c r="Y97" s="14">
        <f>IF($A97="","",IF(Y$4="","",IF(AND($B97&lt;=Y$4+$G$3-1,$C97&gt;=Y$4),"█","")))</f>
        <v/>
      </c>
      <c r="Z97" s="14">
        <f>IF($A97="","",IF(Z$4="","",IF(AND($B97&lt;=Z$4+$G$3-1,$C97&gt;=Z$4),"█","")))</f>
        <v/>
      </c>
      <c r="AA97" s="14">
        <f>IF($A97="","",IF(AA$4="","",IF(AND($B97&lt;=AA$4+$G$3-1,$C97&gt;=AA$4),"█","")))</f>
        <v/>
      </c>
      <c r="AB97" s="14">
        <f>IF($A97="","",IF(AB$4="","",IF(AND($B97&lt;=AB$4+$G$3-1,$C97&gt;=AB$4),"█","")))</f>
        <v/>
      </c>
      <c r="AC97" s="14">
        <f>IF($A97="","",IF(AC$4="","",IF(AND($B97&lt;=AC$4+$G$3-1,$C97&gt;=AC$4),"█","")))</f>
        <v/>
      </c>
      <c r="AD97" s="14">
        <f>IF($A97="","",IF(AD$4="","",IF(AND($B97&lt;=AD$4+$G$3-1,$C97&gt;=AD$4),"█","")))</f>
        <v/>
      </c>
      <c r="AE97" s="14">
        <f>IF($A97="","",IF(AE$4="","",IF(AND($B97&lt;=AE$4+$G$3-1,$C97&gt;=AE$4),"█","")))</f>
        <v/>
      </c>
      <c r="AF97" s="14">
        <f>IF($A97="","",IF(AF$4="","",IF(AND($B97&lt;=AF$4+$G$3-1,$C97&gt;=AF$4),"█","")))</f>
        <v/>
      </c>
      <c r="AG97" s="14">
        <f>IF($A97="","",IF(AG$4="","",IF(AND($B97&lt;=AG$4+$G$3-1,$C97&gt;=AG$4),"█","")))</f>
        <v/>
      </c>
      <c r="AH97" s="14">
        <f>IF($A97="","",IF(AH$4="","",IF(AND($B97&lt;=AH$4+$G$3-1,$C97&gt;=AH$4),"█","")))</f>
        <v/>
      </c>
      <c r="AI97" s="14">
        <f>IF($A97="","",IF(AI$4="","",IF(AND($B97&lt;=AI$4+$G$3-1,$C97&gt;=AI$4),"█","")))</f>
        <v/>
      </c>
      <c r="AJ97" s="14">
        <f>IF($A97="","",IF(AJ$4="","",IF(AND($B97&lt;=AJ$4+$G$3-1,$C97&gt;=AJ$4),"█","")))</f>
        <v/>
      </c>
      <c r="AK97" s="14">
        <f>IF($A97="","",IF(AK$4="","",IF(AND($B97&lt;=AK$4+$G$3-1,$C97&gt;=AK$4),"█","")))</f>
        <v/>
      </c>
      <c r="AL97" s="14">
        <f>IF($A97="","",IF(AL$4="","",IF(AND($B97&lt;=AL$4+$G$3-1,$C97&gt;=AL$4),"█","")))</f>
        <v/>
      </c>
      <c r="AM97" s="14">
        <f>IF($A97="","",IF(AM$4="","",IF(AND($B97&lt;=AM$4+$G$3-1,$C97&gt;=AM$4),"█","")))</f>
        <v/>
      </c>
      <c r="AN97" s="14">
        <f>IF($A97="","",IF(AN$4="","",IF(AND($B97&lt;=AN$4+$G$3-1,$C97&gt;=AN$4),"█","")))</f>
        <v/>
      </c>
      <c r="AO97" s="14">
        <f>IF($A97="","",IF(AO$4="","",IF(AND($B97&lt;=AO$4+$G$3-1,$C97&gt;=AO$4),"█","")))</f>
        <v/>
      </c>
      <c r="AP97" s="14">
        <f>IF($A97="","",IF(AP$4="","",IF(AND($B97&lt;=AP$4+$G$3-1,$C97&gt;=AP$4),"█","")))</f>
        <v/>
      </c>
      <c r="AQ97" s="14">
        <f>IF($A97="","",IF(AQ$4="","",IF(AND($B97&lt;=AQ$4+$G$3-1,$C97&gt;=AQ$4),"█","")))</f>
        <v/>
      </c>
      <c r="AR97" s="14">
        <f>IF($A97="","",IF(AR$4="","",IF(AND($B97&lt;=AR$4+$G$3-1,$C97&gt;=AR$4),"█","")))</f>
        <v/>
      </c>
      <c r="AS97" s="14">
        <f>IF($A97="","",IF(AS$4="","",IF(AND($B97&lt;=AS$4+$G$3-1,$C97&gt;=AS$4),"█","")))</f>
        <v/>
      </c>
      <c r="AT97" s="14">
        <f>IF($A97="","",IF(AT$4="","",IF(AND($B97&lt;=AT$4+$G$3-1,$C97&gt;=AT$4),"█","")))</f>
        <v/>
      </c>
      <c r="AU97" s="14">
        <f>IF($A97="","",IF(AU$4="","",IF(AND($B97&lt;=AU$4+$G$3-1,$C97&gt;=AU$4),"█","")))</f>
        <v/>
      </c>
      <c r="AV97" s="14">
        <f>IF($A97="","",IF(AV$4="","",IF(AND($B97&lt;=AV$4+$G$3-1,$C97&gt;=AV$4),"█","")))</f>
        <v/>
      </c>
      <c r="AW97" s="14">
        <f>IF($A97="","",IF(AW$4="","",IF(AND($B97&lt;=AW$4+$G$3-1,$C97&gt;=AW$4),"█","")))</f>
        <v/>
      </c>
      <c r="AX97" s="14">
        <f>IF($A97="","",IF(AX$4="","",IF(AND($B97&lt;=AX$4+$G$3-1,$C97&gt;=AX$4),"█","")))</f>
        <v/>
      </c>
      <c r="AY97" s="14">
        <f>IF($A97="","",IF(AY$4="","",IF(AND($B97&lt;=AY$4+$G$3-1,$C97&gt;=AY$4),"█","")))</f>
        <v/>
      </c>
      <c r="AZ97" s="14">
        <f>IF($A97="","",IF(AZ$4="","",IF(AND($B97&lt;=AZ$4+$G$3-1,$C97&gt;=AZ$4),"█","")))</f>
        <v/>
      </c>
      <c r="BA97" s="14">
        <f>IF($A97="","",IF(BA$4="","",IF(AND($B97&lt;=BA$4+$G$3-1,$C97&gt;=BA$4),"█","")))</f>
        <v/>
      </c>
      <c r="BB97" s="14">
        <f>IF($A97="","",IF(BB$4="","",IF(AND($B97&lt;=BB$4+$G$3-1,$C97&gt;=BB$4),"█","")))</f>
        <v/>
      </c>
      <c r="BC97" s="14">
        <f>IF($A97="","",IF(BC$4="","",IF(AND($B97&lt;=BC$4+$G$3-1,$C97&gt;=BC$4),"█","")))</f>
        <v/>
      </c>
      <c r="BD97" s="14">
        <f>IF($A97="","",IF(BD$4="","",IF(AND($B97&lt;=BD$4+$G$3-1,$C97&gt;=BD$4),"█","")))</f>
        <v/>
      </c>
      <c r="BE97" s="14">
        <f>IF($A97="","",IF(BE$4="","",IF(AND($B97&lt;=BE$4+$G$3-1,$C97&gt;=BE$4),"█","")))</f>
        <v/>
      </c>
    </row>
    <row r="98">
      <c r="A98" s="14">
        <f>IF(Tasks!$A98="","",Tasks!$A98)</f>
        <v/>
      </c>
      <c r="B98" s="9">
        <f>IF(Tasks!$A98="","",Tasks!$C98)</f>
        <v/>
      </c>
      <c r="C98" s="9">
        <f>IF(Tasks!$A98="","",Tasks!$E98)</f>
        <v/>
      </c>
      <c r="D98" s="13">
        <f>IF(Tasks!$A98="","",Tasks!$F98)</f>
        <v/>
      </c>
      <c r="E98" s="14">
        <f>IF($A98="","",IF(E$4="","",IF(AND($B98&lt;=E$4+$G$3-1,$C98&gt;=E$4),"█","")))</f>
        <v/>
      </c>
      <c r="F98" s="14">
        <f>IF($A98="","",IF(F$4="","",IF(AND($B98&lt;=F$4+$G$3-1,$C98&gt;=F$4),"█","")))</f>
        <v/>
      </c>
      <c r="G98" s="14">
        <f>IF($A98="","",IF(G$4="","",IF(AND($B98&lt;=G$4+$G$3-1,$C98&gt;=G$4),"█","")))</f>
        <v/>
      </c>
      <c r="H98" s="14">
        <f>IF($A98="","",IF(H$4="","",IF(AND($B98&lt;=H$4+$G$3-1,$C98&gt;=H$4),"█","")))</f>
        <v/>
      </c>
      <c r="I98" s="14">
        <f>IF($A98="","",IF(I$4="","",IF(AND($B98&lt;=I$4+$G$3-1,$C98&gt;=I$4),"█","")))</f>
        <v/>
      </c>
      <c r="J98" s="14">
        <f>IF($A98="","",IF(J$4="","",IF(AND($B98&lt;=J$4+$G$3-1,$C98&gt;=J$4),"█","")))</f>
        <v/>
      </c>
      <c r="K98" s="14">
        <f>IF($A98="","",IF(K$4="","",IF(AND($B98&lt;=K$4+$G$3-1,$C98&gt;=K$4),"█","")))</f>
        <v/>
      </c>
      <c r="L98" s="14">
        <f>IF($A98="","",IF(L$4="","",IF(AND($B98&lt;=L$4+$G$3-1,$C98&gt;=L$4),"█","")))</f>
        <v/>
      </c>
      <c r="M98" s="14">
        <f>IF($A98="","",IF(M$4="","",IF(AND($B98&lt;=M$4+$G$3-1,$C98&gt;=M$4),"█","")))</f>
        <v/>
      </c>
      <c r="N98" s="14">
        <f>IF($A98="","",IF(N$4="","",IF(AND($B98&lt;=N$4+$G$3-1,$C98&gt;=N$4),"█","")))</f>
        <v/>
      </c>
      <c r="O98" s="14">
        <f>IF($A98="","",IF(O$4="","",IF(AND($B98&lt;=O$4+$G$3-1,$C98&gt;=O$4),"█","")))</f>
        <v/>
      </c>
      <c r="P98" s="14">
        <f>IF($A98="","",IF(P$4="","",IF(AND($B98&lt;=P$4+$G$3-1,$C98&gt;=P$4),"█","")))</f>
        <v/>
      </c>
      <c r="Q98" s="14">
        <f>IF($A98="","",IF(Q$4="","",IF(AND($B98&lt;=Q$4+$G$3-1,$C98&gt;=Q$4),"█","")))</f>
        <v/>
      </c>
      <c r="R98" s="14">
        <f>IF($A98="","",IF(R$4="","",IF(AND($B98&lt;=R$4+$G$3-1,$C98&gt;=R$4),"█","")))</f>
        <v/>
      </c>
      <c r="S98" s="14">
        <f>IF($A98="","",IF(S$4="","",IF(AND($B98&lt;=S$4+$G$3-1,$C98&gt;=S$4),"█","")))</f>
        <v/>
      </c>
      <c r="T98" s="14">
        <f>IF($A98="","",IF(T$4="","",IF(AND($B98&lt;=T$4+$G$3-1,$C98&gt;=T$4),"█","")))</f>
        <v/>
      </c>
      <c r="U98" s="14">
        <f>IF($A98="","",IF(U$4="","",IF(AND($B98&lt;=U$4+$G$3-1,$C98&gt;=U$4),"█","")))</f>
        <v/>
      </c>
      <c r="V98" s="14">
        <f>IF($A98="","",IF(V$4="","",IF(AND($B98&lt;=V$4+$G$3-1,$C98&gt;=V$4),"█","")))</f>
        <v/>
      </c>
      <c r="W98" s="14">
        <f>IF($A98="","",IF(W$4="","",IF(AND($B98&lt;=W$4+$G$3-1,$C98&gt;=W$4),"█","")))</f>
        <v/>
      </c>
      <c r="X98" s="14">
        <f>IF($A98="","",IF(X$4="","",IF(AND($B98&lt;=X$4+$G$3-1,$C98&gt;=X$4),"█","")))</f>
        <v/>
      </c>
      <c r="Y98" s="14">
        <f>IF($A98="","",IF(Y$4="","",IF(AND($B98&lt;=Y$4+$G$3-1,$C98&gt;=Y$4),"█","")))</f>
        <v/>
      </c>
      <c r="Z98" s="14">
        <f>IF($A98="","",IF(Z$4="","",IF(AND($B98&lt;=Z$4+$G$3-1,$C98&gt;=Z$4),"█","")))</f>
        <v/>
      </c>
      <c r="AA98" s="14">
        <f>IF($A98="","",IF(AA$4="","",IF(AND($B98&lt;=AA$4+$G$3-1,$C98&gt;=AA$4),"█","")))</f>
        <v/>
      </c>
      <c r="AB98" s="14">
        <f>IF($A98="","",IF(AB$4="","",IF(AND($B98&lt;=AB$4+$G$3-1,$C98&gt;=AB$4),"█","")))</f>
        <v/>
      </c>
      <c r="AC98" s="14">
        <f>IF($A98="","",IF(AC$4="","",IF(AND($B98&lt;=AC$4+$G$3-1,$C98&gt;=AC$4),"█","")))</f>
        <v/>
      </c>
      <c r="AD98" s="14">
        <f>IF($A98="","",IF(AD$4="","",IF(AND($B98&lt;=AD$4+$G$3-1,$C98&gt;=AD$4),"█","")))</f>
        <v/>
      </c>
      <c r="AE98" s="14">
        <f>IF($A98="","",IF(AE$4="","",IF(AND($B98&lt;=AE$4+$G$3-1,$C98&gt;=AE$4),"█","")))</f>
        <v/>
      </c>
      <c r="AF98" s="14">
        <f>IF($A98="","",IF(AF$4="","",IF(AND($B98&lt;=AF$4+$G$3-1,$C98&gt;=AF$4),"█","")))</f>
        <v/>
      </c>
      <c r="AG98" s="14">
        <f>IF($A98="","",IF(AG$4="","",IF(AND($B98&lt;=AG$4+$G$3-1,$C98&gt;=AG$4),"█","")))</f>
        <v/>
      </c>
      <c r="AH98" s="14">
        <f>IF($A98="","",IF(AH$4="","",IF(AND($B98&lt;=AH$4+$G$3-1,$C98&gt;=AH$4),"█","")))</f>
        <v/>
      </c>
      <c r="AI98" s="14">
        <f>IF($A98="","",IF(AI$4="","",IF(AND($B98&lt;=AI$4+$G$3-1,$C98&gt;=AI$4),"█","")))</f>
        <v/>
      </c>
      <c r="AJ98" s="14">
        <f>IF($A98="","",IF(AJ$4="","",IF(AND($B98&lt;=AJ$4+$G$3-1,$C98&gt;=AJ$4),"█","")))</f>
        <v/>
      </c>
      <c r="AK98" s="14">
        <f>IF($A98="","",IF(AK$4="","",IF(AND($B98&lt;=AK$4+$G$3-1,$C98&gt;=AK$4),"█","")))</f>
        <v/>
      </c>
      <c r="AL98" s="14">
        <f>IF($A98="","",IF(AL$4="","",IF(AND($B98&lt;=AL$4+$G$3-1,$C98&gt;=AL$4),"█","")))</f>
        <v/>
      </c>
      <c r="AM98" s="14">
        <f>IF($A98="","",IF(AM$4="","",IF(AND($B98&lt;=AM$4+$G$3-1,$C98&gt;=AM$4),"█","")))</f>
        <v/>
      </c>
      <c r="AN98" s="14">
        <f>IF($A98="","",IF(AN$4="","",IF(AND($B98&lt;=AN$4+$G$3-1,$C98&gt;=AN$4),"█","")))</f>
        <v/>
      </c>
      <c r="AO98" s="14">
        <f>IF($A98="","",IF(AO$4="","",IF(AND($B98&lt;=AO$4+$G$3-1,$C98&gt;=AO$4),"█","")))</f>
        <v/>
      </c>
      <c r="AP98" s="14">
        <f>IF($A98="","",IF(AP$4="","",IF(AND($B98&lt;=AP$4+$G$3-1,$C98&gt;=AP$4),"█","")))</f>
        <v/>
      </c>
      <c r="AQ98" s="14">
        <f>IF($A98="","",IF(AQ$4="","",IF(AND($B98&lt;=AQ$4+$G$3-1,$C98&gt;=AQ$4),"█","")))</f>
        <v/>
      </c>
      <c r="AR98" s="14">
        <f>IF($A98="","",IF(AR$4="","",IF(AND($B98&lt;=AR$4+$G$3-1,$C98&gt;=AR$4),"█","")))</f>
        <v/>
      </c>
      <c r="AS98" s="14">
        <f>IF($A98="","",IF(AS$4="","",IF(AND($B98&lt;=AS$4+$G$3-1,$C98&gt;=AS$4),"█","")))</f>
        <v/>
      </c>
      <c r="AT98" s="14">
        <f>IF($A98="","",IF(AT$4="","",IF(AND($B98&lt;=AT$4+$G$3-1,$C98&gt;=AT$4),"█","")))</f>
        <v/>
      </c>
      <c r="AU98" s="14">
        <f>IF($A98="","",IF(AU$4="","",IF(AND($B98&lt;=AU$4+$G$3-1,$C98&gt;=AU$4),"█","")))</f>
        <v/>
      </c>
      <c r="AV98" s="14">
        <f>IF($A98="","",IF(AV$4="","",IF(AND($B98&lt;=AV$4+$G$3-1,$C98&gt;=AV$4),"█","")))</f>
        <v/>
      </c>
      <c r="AW98" s="14">
        <f>IF($A98="","",IF(AW$4="","",IF(AND($B98&lt;=AW$4+$G$3-1,$C98&gt;=AW$4),"█","")))</f>
        <v/>
      </c>
      <c r="AX98" s="14">
        <f>IF($A98="","",IF(AX$4="","",IF(AND($B98&lt;=AX$4+$G$3-1,$C98&gt;=AX$4),"█","")))</f>
        <v/>
      </c>
      <c r="AY98" s="14">
        <f>IF($A98="","",IF(AY$4="","",IF(AND($B98&lt;=AY$4+$G$3-1,$C98&gt;=AY$4),"█","")))</f>
        <v/>
      </c>
      <c r="AZ98" s="14">
        <f>IF($A98="","",IF(AZ$4="","",IF(AND($B98&lt;=AZ$4+$G$3-1,$C98&gt;=AZ$4),"█","")))</f>
        <v/>
      </c>
      <c r="BA98" s="14">
        <f>IF($A98="","",IF(BA$4="","",IF(AND($B98&lt;=BA$4+$G$3-1,$C98&gt;=BA$4),"█","")))</f>
        <v/>
      </c>
      <c r="BB98" s="14">
        <f>IF($A98="","",IF(BB$4="","",IF(AND($B98&lt;=BB$4+$G$3-1,$C98&gt;=BB$4),"█","")))</f>
        <v/>
      </c>
      <c r="BC98" s="14">
        <f>IF($A98="","",IF(BC$4="","",IF(AND($B98&lt;=BC$4+$G$3-1,$C98&gt;=BC$4),"█","")))</f>
        <v/>
      </c>
      <c r="BD98" s="14">
        <f>IF($A98="","",IF(BD$4="","",IF(AND($B98&lt;=BD$4+$G$3-1,$C98&gt;=BD$4),"█","")))</f>
        <v/>
      </c>
      <c r="BE98" s="14">
        <f>IF($A98="","",IF(BE$4="","",IF(AND($B98&lt;=BE$4+$G$3-1,$C98&gt;=BE$4),"█","")))</f>
        <v/>
      </c>
    </row>
    <row r="99">
      <c r="A99" s="14">
        <f>IF(Tasks!$A99="","",Tasks!$A99)</f>
        <v/>
      </c>
      <c r="B99" s="9">
        <f>IF(Tasks!$A99="","",Tasks!$C99)</f>
        <v/>
      </c>
      <c r="C99" s="9">
        <f>IF(Tasks!$A99="","",Tasks!$E99)</f>
        <v/>
      </c>
      <c r="D99" s="13">
        <f>IF(Tasks!$A99="","",Tasks!$F99)</f>
        <v/>
      </c>
      <c r="E99" s="14">
        <f>IF($A99="","",IF(E$4="","",IF(AND($B99&lt;=E$4+$G$3-1,$C99&gt;=E$4),"█","")))</f>
        <v/>
      </c>
      <c r="F99" s="14">
        <f>IF($A99="","",IF(F$4="","",IF(AND($B99&lt;=F$4+$G$3-1,$C99&gt;=F$4),"█","")))</f>
        <v/>
      </c>
      <c r="G99" s="14">
        <f>IF($A99="","",IF(G$4="","",IF(AND($B99&lt;=G$4+$G$3-1,$C99&gt;=G$4),"█","")))</f>
        <v/>
      </c>
      <c r="H99" s="14">
        <f>IF($A99="","",IF(H$4="","",IF(AND($B99&lt;=H$4+$G$3-1,$C99&gt;=H$4),"█","")))</f>
        <v/>
      </c>
      <c r="I99" s="14">
        <f>IF($A99="","",IF(I$4="","",IF(AND($B99&lt;=I$4+$G$3-1,$C99&gt;=I$4),"█","")))</f>
        <v/>
      </c>
      <c r="J99" s="14">
        <f>IF($A99="","",IF(J$4="","",IF(AND($B99&lt;=J$4+$G$3-1,$C99&gt;=J$4),"█","")))</f>
        <v/>
      </c>
      <c r="K99" s="14">
        <f>IF($A99="","",IF(K$4="","",IF(AND($B99&lt;=K$4+$G$3-1,$C99&gt;=K$4),"█","")))</f>
        <v/>
      </c>
      <c r="L99" s="14">
        <f>IF($A99="","",IF(L$4="","",IF(AND($B99&lt;=L$4+$G$3-1,$C99&gt;=L$4),"█","")))</f>
        <v/>
      </c>
      <c r="M99" s="14">
        <f>IF($A99="","",IF(M$4="","",IF(AND($B99&lt;=M$4+$G$3-1,$C99&gt;=M$4),"█","")))</f>
        <v/>
      </c>
      <c r="N99" s="14">
        <f>IF($A99="","",IF(N$4="","",IF(AND($B99&lt;=N$4+$G$3-1,$C99&gt;=N$4),"█","")))</f>
        <v/>
      </c>
      <c r="O99" s="14">
        <f>IF($A99="","",IF(O$4="","",IF(AND($B99&lt;=O$4+$G$3-1,$C99&gt;=O$4),"█","")))</f>
        <v/>
      </c>
      <c r="P99" s="14">
        <f>IF($A99="","",IF(P$4="","",IF(AND($B99&lt;=P$4+$G$3-1,$C99&gt;=P$4),"█","")))</f>
        <v/>
      </c>
      <c r="Q99" s="14">
        <f>IF($A99="","",IF(Q$4="","",IF(AND($B99&lt;=Q$4+$G$3-1,$C99&gt;=Q$4),"█","")))</f>
        <v/>
      </c>
      <c r="R99" s="14">
        <f>IF($A99="","",IF(R$4="","",IF(AND($B99&lt;=R$4+$G$3-1,$C99&gt;=R$4),"█","")))</f>
        <v/>
      </c>
      <c r="S99" s="14">
        <f>IF($A99="","",IF(S$4="","",IF(AND($B99&lt;=S$4+$G$3-1,$C99&gt;=S$4),"█","")))</f>
        <v/>
      </c>
      <c r="T99" s="14">
        <f>IF($A99="","",IF(T$4="","",IF(AND($B99&lt;=T$4+$G$3-1,$C99&gt;=T$4),"█","")))</f>
        <v/>
      </c>
      <c r="U99" s="14">
        <f>IF($A99="","",IF(U$4="","",IF(AND($B99&lt;=U$4+$G$3-1,$C99&gt;=U$4),"█","")))</f>
        <v/>
      </c>
      <c r="V99" s="14">
        <f>IF($A99="","",IF(V$4="","",IF(AND($B99&lt;=V$4+$G$3-1,$C99&gt;=V$4),"█","")))</f>
        <v/>
      </c>
      <c r="W99" s="14">
        <f>IF($A99="","",IF(W$4="","",IF(AND($B99&lt;=W$4+$G$3-1,$C99&gt;=W$4),"█","")))</f>
        <v/>
      </c>
      <c r="X99" s="14">
        <f>IF($A99="","",IF(X$4="","",IF(AND($B99&lt;=X$4+$G$3-1,$C99&gt;=X$4),"█","")))</f>
        <v/>
      </c>
      <c r="Y99" s="14">
        <f>IF($A99="","",IF(Y$4="","",IF(AND($B99&lt;=Y$4+$G$3-1,$C99&gt;=Y$4),"█","")))</f>
        <v/>
      </c>
      <c r="Z99" s="14">
        <f>IF($A99="","",IF(Z$4="","",IF(AND($B99&lt;=Z$4+$G$3-1,$C99&gt;=Z$4),"█","")))</f>
        <v/>
      </c>
      <c r="AA99" s="14">
        <f>IF($A99="","",IF(AA$4="","",IF(AND($B99&lt;=AA$4+$G$3-1,$C99&gt;=AA$4),"█","")))</f>
        <v/>
      </c>
      <c r="AB99" s="14">
        <f>IF($A99="","",IF(AB$4="","",IF(AND($B99&lt;=AB$4+$G$3-1,$C99&gt;=AB$4),"█","")))</f>
        <v/>
      </c>
      <c r="AC99" s="14">
        <f>IF($A99="","",IF(AC$4="","",IF(AND($B99&lt;=AC$4+$G$3-1,$C99&gt;=AC$4),"█","")))</f>
        <v/>
      </c>
      <c r="AD99" s="14">
        <f>IF($A99="","",IF(AD$4="","",IF(AND($B99&lt;=AD$4+$G$3-1,$C99&gt;=AD$4),"█","")))</f>
        <v/>
      </c>
      <c r="AE99" s="14">
        <f>IF($A99="","",IF(AE$4="","",IF(AND($B99&lt;=AE$4+$G$3-1,$C99&gt;=AE$4),"█","")))</f>
        <v/>
      </c>
      <c r="AF99" s="14">
        <f>IF($A99="","",IF(AF$4="","",IF(AND($B99&lt;=AF$4+$G$3-1,$C99&gt;=AF$4),"█","")))</f>
        <v/>
      </c>
      <c r="AG99" s="14">
        <f>IF($A99="","",IF(AG$4="","",IF(AND($B99&lt;=AG$4+$G$3-1,$C99&gt;=AG$4),"█","")))</f>
        <v/>
      </c>
      <c r="AH99" s="14">
        <f>IF($A99="","",IF(AH$4="","",IF(AND($B99&lt;=AH$4+$G$3-1,$C99&gt;=AH$4),"█","")))</f>
        <v/>
      </c>
      <c r="AI99" s="14">
        <f>IF($A99="","",IF(AI$4="","",IF(AND($B99&lt;=AI$4+$G$3-1,$C99&gt;=AI$4),"█","")))</f>
        <v/>
      </c>
      <c r="AJ99" s="14">
        <f>IF($A99="","",IF(AJ$4="","",IF(AND($B99&lt;=AJ$4+$G$3-1,$C99&gt;=AJ$4),"█","")))</f>
        <v/>
      </c>
      <c r="AK99" s="14">
        <f>IF($A99="","",IF(AK$4="","",IF(AND($B99&lt;=AK$4+$G$3-1,$C99&gt;=AK$4),"█","")))</f>
        <v/>
      </c>
      <c r="AL99" s="14">
        <f>IF($A99="","",IF(AL$4="","",IF(AND($B99&lt;=AL$4+$G$3-1,$C99&gt;=AL$4),"█","")))</f>
        <v/>
      </c>
      <c r="AM99" s="14">
        <f>IF($A99="","",IF(AM$4="","",IF(AND($B99&lt;=AM$4+$G$3-1,$C99&gt;=AM$4),"█","")))</f>
        <v/>
      </c>
      <c r="AN99" s="14">
        <f>IF($A99="","",IF(AN$4="","",IF(AND($B99&lt;=AN$4+$G$3-1,$C99&gt;=AN$4),"█","")))</f>
        <v/>
      </c>
      <c r="AO99" s="14">
        <f>IF($A99="","",IF(AO$4="","",IF(AND($B99&lt;=AO$4+$G$3-1,$C99&gt;=AO$4),"█","")))</f>
        <v/>
      </c>
      <c r="AP99" s="14">
        <f>IF($A99="","",IF(AP$4="","",IF(AND($B99&lt;=AP$4+$G$3-1,$C99&gt;=AP$4),"█","")))</f>
        <v/>
      </c>
      <c r="AQ99" s="14">
        <f>IF($A99="","",IF(AQ$4="","",IF(AND($B99&lt;=AQ$4+$G$3-1,$C99&gt;=AQ$4),"█","")))</f>
        <v/>
      </c>
      <c r="AR99" s="14">
        <f>IF($A99="","",IF(AR$4="","",IF(AND($B99&lt;=AR$4+$G$3-1,$C99&gt;=AR$4),"█","")))</f>
        <v/>
      </c>
      <c r="AS99" s="14">
        <f>IF($A99="","",IF(AS$4="","",IF(AND($B99&lt;=AS$4+$G$3-1,$C99&gt;=AS$4),"█","")))</f>
        <v/>
      </c>
      <c r="AT99" s="14">
        <f>IF($A99="","",IF(AT$4="","",IF(AND($B99&lt;=AT$4+$G$3-1,$C99&gt;=AT$4),"█","")))</f>
        <v/>
      </c>
      <c r="AU99" s="14">
        <f>IF($A99="","",IF(AU$4="","",IF(AND($B99&lt;=AU$4+$G$3-1,$C99&gt;=AU$4),"█","")))</f>
        <v/>
      </c>
      <c r="AV99" s="14">
        <f>IF($A99="","",IF(AV$4="","",IF(AND($B99&lt;=AV$4+$G$3-1,$C99&gt;=AV$4),"█","")))</f>
        <v/>
      </c>
      <c r="AW99" s="14">
        <f>IF($A99="","",IF(AW$4="","",IF(AND($B99&lt;=AW$4+$G$3-1,$C99&gt;=AW$4),"█","")))</f>
        <v/>
      </c>
      <c r="AX99" s="14">
        <f>IF($A99="","",IF(AX$4="","",IF(AND($B99&lt;=AX$4+$G$3-1,$C99&gt;=AX$4),"█","")))</f>
        <v/>
      </c>
      <c r="AY99" s="14">
        <f>IF($A99="","",IF(AY$4="","",IF(AND($B99&lt;=AY$4+$G$3-1,$C99&gt;=AY$4),"█","")))</f>
        <v/>
      </c>
      <c r="AZ99" s="14">
        <f>IF($A99="","",IF(AZ$4="","",IF(AND($B99&lt;=AZ$4+$G$3-1,$C99&gt;=AZ$4),"█","")))</f>
        <v/>
      </c>
      <c r="BA99" s="14">
        <f>IF($A99="","",IF(BA$4="","",IF(AND($B99&lt;=BA$4+$G$3-1,$C99&gt;=BA$4),"█","")))</f>
        <v/>
      </c>
      <c r="BB99" s="14">
        <f>IF($A99="","",IF(BB$4="","",IF(AND($B99&lt;=BB$4+$G$3-1,$C99&gt;=BB$4),"█","")))</f>
        <v/>
      </c>
      <c r="BC99" s="14">
        <f>IF($A99="","",IF(BC$4="","",IF(AND($B99&lt;=BC$4+$G$3-1,$C99&gt;=BC$4),"█","")))</f>
        <v/>
      </c>
      <c r="BD99" s="14">
        <f>IF($A99="","",IF(BD$4="","",IF(AND($B99&lt;=BD$4+$G$3-1,$C99&gt;=BD$4),"█","")))</f>
        <v/>
      </c>
      <c r="BE99" s="14">
        <f>IF($A99="","",IF(BE$4="","",IF(AND($B99&lt;=BE$4+$G$3-1,$C99&gt;=BE$4),"█","")))</f>
        <v/>
      </c>
    </row>
    <row r="100">
      <c r="A100" s="14">
        <f>IF(Tasks!$A100="","",Tasks!$A100)</f>
        <v/>
      </c>
      <c r="B100" s="9">
        <f>IF(Tasks!$A100="","",Tasks!$C100)</f>
        <v/>
      </c>
      <c r="C100" s="9">
        <f>IF(Tasks!$A100="","",Tasks!$E100)</f>
        <v/>
      </c>
      <c r="D100" s="13">
        <f>IF(Tasks!$A100="","",Tasks!$F100)</f>
        <v/>
      </c>
      <c r="E100" s="14">
        <f>IF($A100="","",IF(E$4="","",IF(AND($B100&lt;=E$4+$G$3-1,$C100&gt;=E$4),"█","")))</f>
        <v/>
      </c>
      <c r="F100" s="14">
        <f>IF($A100="","",IF(F$4="","",IF(AND($B100&lt;=F$4+$G$3-1,$C100&gt;=F$4),"█","")))</f>
        <v/>
      </c>
      <c r="G100" s="14">
        <f>IF($A100="","",IF(G$4="","",IF(AND($B100&lt;=G$4+$G$3-1,$C100&gt;=G$4),"█","")))</f>
        <v/>
      </c>
      <c r="H100" s="14">
        <f>IF($A100="","",IF(H$4="","",IF(AND($B100&lt;=H$4+$G$3-1,$C100&gt;=H$4),"█","")))</f>
        <v/>
      </c>
      <c r="I100" s="14">
        <f>IF($A100="","",IF(I$4="","",IF(AND($B100&lt;=I$4+$G$3-1,$C100&gt;=I$4),"█","")))</f>
        <v/>
      </c>
      <c r="J100" s="14">
        <f>IF($A100="","",IF(J$4="","",IF(AND($B100&lt;=J$4+$G$3-1,$C100&gt;=J$4),"█","")))</f>
        <v/>
      </c>
      <c r="K100" s="14">
        <f>IF($A100="","",IF(K$4="","",IF(AND($B100&lt;=K$4+$G$3-1,$C100&gt;=K$4),"█","")))</f>
        <v/>
      </c>
      <c r="L100" s="14">
        <f>IF($A100="","",IF(L$4="","",IF(AND($B100&lt;=L$4+$G$3-1,$C100&gt;=L$4),"█","")))</f>
        <v/>
      </c>
      <c r="M100" s="14">
        <f>IF($A100="","",IF(M$4="","",IF(AND($B100&lt;=M$4+$G$3-1,$C100&gt;=M$4),"█","")))</f>
        <v/>
      </c>
      <c r="N100" s="14">
        <f>IF($A100="","",IF(N$4="","",IF(AND($B100&lt;=N$4+$G$3-1,$C100&gt;=N$4),"█","")))</f>
        <v/>
      </c>
      <c r="O100" s="14">
        <f>IF($A100="","",IF(O$4="","",IF(AND($B100&lt;=O$4+$G$3-1,$C100&gt;=O$4),"█","")))</f>
        <v/>
      </c>
      <c r="P100" s="14">
        <f>IF($A100="","",IF(P$4="","",IF(AND($B100&lt;=P$4+$G$3-1,$C100&gt;=P$4),"█","")))</f>
        <v/>
      </c>
      <c r="Q100" s="14">
        <f>IF($A100="","",IF(Q$4="","",IF(AND($B100&lt;=Q$4+$G$3-1,$C100&gt;=Q$4),"█","")))</f>
        <v/>
      </c>
      <c r="R100" s="14">
        <f>IF($A100="","",IF(R$4="","",IF(AND($B100&lt;=R$4+$G$3-1,$C100&gt;=R$4),"█","")))</f>
        <v/>
      </c>
      <c r="S100" s="14">
        <f>IF($A100="","",IF(S$4="","",IF(AND($B100&lt;=S$4+$G$3-1,$C100&gt;=S$4),"█","")))</f>
        <v/>
      </c>
      <c r="T100" s="14">
        <f>IF($A100="","",IF(T$4="","",IF(AND($B100&lt;=T$4+$G$3-1,$C100&gt;=T$4),"█","")))</f>
        <v/>
      </c>
      <c r="U100" s="14">
        <f>IF($A100="","",IF(U$4="","",IF(AND($B100&lt;=U$4+$G$3-1,$C100&gt;=U$4),"█","")))</f>
        <v/>
      </c>
      <c r="V100" s="14">
        <f>IF($A100="","",IF(V$4="","",IF(AND($B100&lt;=V$4+$G$3-1,$C100&gt;=V$4),"█","")))</f>
        <v/>
      </c>
      <c r="W100" s="14">
        <f>IF($A100="","",IF(W$4="","",IF(AND($B100&lt;=W$4+$G$3-1,$C100&gt;=W$4),"█","")))</f>
        <v/>
      </c>
      <c r="X100" s="14">
        <f>IF($A100="","",IF(X$4="","",IF(AND($B100&lt;=X$4+$G$3-1,$C100&gt;=X$4),"█","")))</f>
        <v/>
      </c>
      <c r="Y100" s="14">
        <f>IF($A100="","",IF(Y$4="","",IF(AND($B100&lt;=Y$4+$G$3-1,$C100&gt;=Y$4),"█","")))</f>
        <v/>
      </c>
      <c r="Z100" s="14">
        <f>IF($A100="","",IF(Z$4="","",IF(AND($B100&lt;=Z$4+$G$3-1,$C100&gt;=Z$4),"█","")))</f>
        <v/>
      </c>
      <c r="AA100" s="14">
        <f>IF($A100="","",IF(AA$4="","",IF(AND($B100&lt;=AA$4+$G$3-1,$C100&gt;=AA$4),"█","")))</f>
        <v/>
      </c>
      <c r="AB100" s="14">
        <f>IF($A100="","",IF(AB$4="","",IF(AND($B100&lt;=AB$4+$G$3-1,$C100&gt;=AB$4),"█","")))</f>
        <v/>
      </c>
      <c r="AC100" s="14">
        <f>IF($A100="","",IF(AC$4="","",IF(AND($B100&lt;=AC$4+$G$3-1,$C100&gt;=AC$4),"█","")))</f>
        <v/>
      </c>
      <c r="AD100" s="14">
        <f>IF($A100="","",IF(AD$4="","",IF(AND($B100&lt;=AD$4+$G$3-1,$C100&gt;=AD$4),"█","")))</f>
        <v/>
      </c>
      <c r="AE100" s="14">
        <f>IF($A100="","",IF(AE$4="","",IF(AND($B100&lt;=AE$4+$G$3-1,$C100&gt;=AE$4),"█","")))</f>
        <v/>
      </c>
      <c r="AF100" s="14">
        <f>IF($A100="","",IF(AF$4="","",IF(AND($B100&lt;=AF$4+$G$3-1,$C100&gt;=AF$4),"█","")))</f>
        <v/>
      </c>
      <c r="AG100" s="14">
        <f>IF($A100="","",IF(AG$4="","",IF(AND($B100&lt;=AG$4+$G$3-1,$C100&gt;=AG$4),"█","")))</f>
        <v/>
      </c>
      <c r="AH100" s="14">
        <f>IF($A100="","",IF(AH$4="","",IF(AND($B100&lt;=AH$4+$G$3-1,$C100&gt;=AH$4),"█","")))</f>
        <v/>
      </c>
      <c r="AI100" s="14">
        <f>IF($A100="","",IF(AI$4="","",IF(AND($B100&lt;=AI$4+$G$3-1,$C100&gt;=AI$4),"█","")))</f>
        <v/>
      </c>
      <c r="AJ100" s="14">
        <f>IF($A100="","",IF(AJ$4="","",IF(AND($B100&lt;=AJ$4+$G$3-1,$C100&gt;=AJ$4),"█","")))</f>
        <v/>
      </c>
      <c r="AK100" s="14">
        <f>IF($A100="","",IF(AK$4="","",IF(AND($B100&lt;=AK$4+$G$3-1,$C100&gt;=AK$4),"█","")))</f>
        <v/>
      </c>
      <c r="AL100" s="14">
        <f>IF($A100="","",IF(AL$4="","",IF(AND($B100&lt;=AL$4+$G$3-1,$C100&gt;=AL$4),"█","")))</f>
        <v/>
      </c>
      <c r="AM100" s="14">
        <f>IF($A100="","",IF(AM$4="","",IF(AND($B100&lt;=AM$4+$G$3-1,$C100&gt;=AM$4),"█","")))</f>
        <v/>
      </c>
      <c r="AN100" s="14">
        <f>IF($A100="","",IF(AN$4="","",IF(AND($B100&lt;=AN$4+$G$3-1,$C100&gt;=AN$4),"█","")))</f>
        <v/>
      </c>
      <c r="AO100" s="14">
        <f>IF($A100="","",IF(AO$4="","",IF(AND($B100&lt;=AO$4+$G$3-1,$C100&gt;=AO$4),"█","")))</f>
        <v/>
      </c>
      <c r="AP100" s="14">
        <f>IF($A100="","",IF(AP$4="","",IF(AND($B100&lt;=AP$4+$G$3-1,$C100&gt;=AP$4),"█","")))</f>
        <v/>
      </c>
      <c r="AQ100" s="14">
        <f>IF($A100="","",IF(AQ$4="","",IF(AND($B100&lt;=AQ$4+$G$3-1,$C100&gt;=AQ$4),"█","")))</f>
        <v/>
      </c>
      <c r="AR100" s="14">
        <f>IF($A100="","",IF(AR$4="","",IF(AND($B100&lt;=AR$4+$G$3-1,$C100&gt;=AR$4),"█","")))</f>
        <v/>
      </c>
      <c r="AS100" s="14">
        <f>IF($A100="","",IF(AS$4="","",IF(AND($B100&lt;=AS$4+$G$3-1,$C100&gt;=AS$4),"█","")))</f>
        <v/>
      </c>
      <c r="AT100" s="14">
        <f>IF($A100="","",IF(AT$4="","",IF(AND($B100&lt;=AT$4+$G$3-1,$C100&gt;=AT$4),"█","")))</f>
        <v/>
      </c>
      <c r="AU100" s="14">
        <f>IF($A100="","",IF(AU$4="","",IF(AND($B100&lt;=AU$4+$G$3-1,$C100&gt;=AU$4),"█","")))</f>
        <v/>
      </c>
      <c r="AV100" s="14">
        <f>IF($A100="","",IF(AV$4="","",IF(AND($B100&lt;=AV$4+$G$3-1,$C100&gt;=AV$4),"█","")))</f>
        <v/>
      </c>
      <c r="AW100" s="14">
        <f>IF($A100="","",IF(AW$4="","",IF(AND($B100&lt;=AW$4+$G$3-1,$C100&gt;=AW$4),"█","")))</f>
        <v/>
      </c>
      <c r="AX100" s="14">
        <f>IF($A100="","",IF(AX$4="","",IF(AND($B100&lt;=AX$4+$G$3-1,$C100&gt;=AX$4),"█","")))</f>
        <v/>
      </c>
      <c r="AY100" s="14">
        <f>IF($A100="","",IF(AY$4="","",IF(AND($B100&lt;=AY$4+$G$3-1,$C100&gt;=AY$4),"█","")))</f>
        <v/>
      </c>
      <c r="AZ100" s="14">
        <f>IF($A100="","",IF(AZ$4="","",IF(AND($B100&lt;=AZ$4+$G$3-1,$C100&gt;=AZ$4),"█","")))</f>
        <v/>
      </c>
      <c r="BA100" s="14">
        <f>IF($A100="","",IF(BA$4="","",IF(AND($B100&lt;=BA$4+$G$3-1,$C100&gt;=BA$4),"█","")))</f>
        <v/>
      </c>
      <c r="BB100" s="14">
        <f>IF($A100="","",IF(BB$4="","",IF(AND($B100&lt;=BB$4+$G$3-1,$C100&gt;=BB$4),"█","")))</f>
        <v/>
      </c>
      <c r="BC100" s="14">
        <f>IF($A100="","",IF(BC$4="","",IF(AND($B100&lt;=BC$4+$G$3-1,$C100&gt;=BC$4),"█","")))</f>
        <v/>
      </c>
      <c r="BD100" s="14">
        <f>IF($A100="","",IF(BD$4="","",IF(AND($B100&lt;=BD$4+$G$3-1,$C100&gt;=BD$4),"█","")))</f>
        <v/>
      </c>
      <c r="BE100" s="14">
        <f>IF($A100="","",IF(BE$4="","",IF(AND($B100&lt;=BE$4+$G$3-1,$C100&gt;=BE$4),"█","")))</f>
        <v/>
      </c>
    </row>
    <row r="101">
      <c r="A101" s="14">
        <f>IF(Tasks!$A101="","",Tasks!$A101)</f>
        <v/>
      </c>
      <c r="B101" s="9">
        <f>IF(Tasks!$A101="","",Tasks!$C101)</f>
        <v/>
      </c>
      <c r="C101" s="9">
        <f>IF(Tasks!$A101="","",Tasks!$E101)</f>
        <v/>
      </c>
      <c r="D101" s="13">
        <f>IF(Tasks!$A101="","",Tasks!$F101)</f>
        <v/>
      </c>
      <c r="E101" s="14">
        <f>IF($A101="","",IF(E$4="","",IF(AND($B101&lt;=E$4+$G$3-1,$C101&gt;=E$4),"█","")))</f>
        <v/>
      </c>
      <c r="F101" s="14">
        <f>IF($A101="","",IF(F$4="","",IF(AND($B101&lt;=F$4+$G$3-1,$C101&gt;=F$4),"█","")))</f>
        <v/>
      </c>
      <c r="G101" s="14">
        <f>IF($A101="","",IF(G$4="","",IF(AND($B101&lt;=G$4+$G$3-1,$C101&gt;=G$4),"█","")))</f>
        <v/>
      </c>
      <c r="H101" s="14">
        <f>IF($A101="","",IF(H$4="","",IF(AND($B101&lt;=H$4+$G$3-1,$C101&gt;=H$4),"█","")))</f>
        <v/>
      </c>
      <c r="I101" s="14">
        <f>IF($A101="","",IF(I$4="","",IF(AND($B101&lt;=I$4+$G$3-1,$C101&gt;=I$4),"█","")))</f>
        <v/>
      </c>
      <c r="J101" s="14">
        <f>IF($A101="","",IF(J$4="","",IF(AND($B101&lt;=J$4+$G$3-1,$C101&gt;=J$4),"█","")))</f>
        <v/>
      </c>
      <c r="K101" s="14">
        <f>IF($A101="","",IF(K$4="","",IF(AND($B101&lt;=K$4+$G$3-1,$C101&gt;=K$4),"█","")))</f>
        <v/>
      </c>
      <c r="L101" s="14">
        <f>IF($A101="","",IF(L$4="","",IF(AND($B101&lt;=L$4+$G$3-1,$C101&gt;=L$4),"█","")))</f>
        <v/>
      </c>
      <c r="M101" s="14">
        <f>IF($A101="","",IF(M$4="","",IF(AND($B101&lt;=M$4+$G$3-1,$C101&gt;=M$4),"█","")))</f>
        <v/>
      </c>
      <c r="N101" s="14">
        <f>IF($A101="","",IF(N$4="","",IF(AND($B101&lt;=N$4+$G$3-1,$C101&gt;=N$4),"█","")))</f>
        <v/>
      </c>
      <c r="O101" s="14">
        <f>IF($A101="","",IF(O$4="","",IF(AND($B101&lt;=O$4+$G$3-1,$C101&gt;=O$4),"█","")))</f>
        <v/>
      </c>
      <c r="P101" s="14">
        <f>IF($A101="","",IF(P$4="","",IF(AND($B101&lt;=P$4+$G$3-1,$C101&gt;=P$4),"█","")))</f>
        <v/>
      </c>
      <c r="Q101" s="14">
        <f>IF($A101="","",IF(Q$4="","",IF(AND($B101&lt;=Q$4+$G$3-1,$C101&gt;=Q$4),"█","")))</f>
        <v/>
      </c>
      <c r="R101" s="14">
        <f>IF($A101="","",IF(R$4="","",IF(AND($B101&lt;=R$4+$G$3-1,$C101&gt;=R$4),"█","")))</f>
        <v/>
      </c>
      <c r="S101" s="14">
        <f>IF($A101="","",IF(S$4="","",IF(AND($B101&lt;=S$4+$G$3-1,$C101&gt;=S$4),"█","")))</f>
        <v/>
      </c>
      <c r="T101" s="14">
        <f>IF($A101="","",IF(T$4="","",IF(AND($B101&lt;=T$4+$G$3-1,$C101&gt;=T$4),"█","")))</f>
        <v/>
      </c>
      <c r="U101" s="14">
        <f>IF($A101="","",IF(U$4="","",IF(AND($B101&lt;=U$4+$G$3-1,$C101&gt;=U$4),"█","")))</f>
        <v/>
      </c>
      <c r="V101" s="14">
        <f>IF($A101="","",IF(V$4="","",IF(AND($B101&lt;=V$4+$G$3-1,$C101&gt;=V$4),"█","")))</f>
        <v/>
      </c>
      <c r="W101" s="14">
        <f>IF($A101="","",IF(W$4="","",IF(AND($B101&lt;=W$4+$G$3-1,$C101&gt;=W$4),"█","")))</f>
        <v/>
      </c>
      <c r="X101" s="14">
        <f>IF($A101="","",IF(X$4="","",IF(AND($B101&lt;=X$4+$G$3-1,$C101&gt;=X$4),"█","")))</f>
        <v/>
      </c>
      <c r="Y101" s="14">
        <f>IF($A101="","",IF(Y$4="","",IF(AND($B101&lt;=Y$4+$G$3-1,$C101&gt;=Y$4),"█","")))</f>
        <v/>
      </c>
      <c r="Z101" s="14">
        <f>IF($A101="","",IF(Z$4="","",IF(AND($B101&lt;=Z$4+$G$3-1,$C101&gt;=Z$4),"█","")))</f>
        <v/>
      </c>
      <c r="AA101" s="14">
        <f>IF($A101="","",IF(AA$4="","",IF(AND($B101&lt;=AA$4+$G$3-1,$C101&gt;=AA$4),"█","")))</f>
        <v/>
      </c>
      <c r="AB101" s="14">
        <f>IF($A101="","",IF(AB$4="","",IF(AND($B101&lt;=AB$4+$G$3-1,$C101&gt;=AB$4),"█","")))</f>
        <v/>
      </c>
      <c r="AC101" s="14">
        <f>IF($A101="","",IF(AC$4="","",IF(AND($B101&lt;=AC$4+$G$3-1,$C101&gt;=AC$4),"█","")))</f>
        <v/>
      </c>
      <c r="AD101" s="14">
        <f>IF($A101="","",IF(AD$4="","",IF(AND($B101&lt;=AD$4+$G$3-1,$C101&gt;=AD$4),"█","")))</f>
        <v/>
      </c>
      <c r="AE101" s="14">
        <f>IF($A101="","",IF(AE$4="","",IF(AND($B101&lt;=AE$4+$G$3-1,$C101&gt;=AE$4),"█","")))</f>
        <v/>
      </c>
      <c r="AF101" s="14">
        <f>IF($A101="","",IF(AF$4="","",IF(AND($B101&lt;=AF$4+$G$3-1,$C101&gt;=AF$4),"█","")))</f>
        <v/>
      </c>
      <c r="AG101" s="14">
        <f>IF($A101="","",IF(AG$4="","",IF(AND($B101&lt;=AG$4+$G$3-1,$C101&gt;=AG$4),"█","")))</f>
        <v/>
      </c>
      <c r="AH101" s="14">
        <f>IF($A101="","",IF(AH$4="","",IF(AND($B101&lt;=AH$4+$G$3-1,$C101&gt;=AH$4),"█","")))</f>
        <v/>
      </c>
      <c r="AI101" s="14">
        <f>IF($A101="","",IF(AI$4="","",IF(AND($B101&lt;=AI$4+$G$3-1,$C101&gt;=AI$4),"█","")))</f>
        <v/>
      </c>
      <c r="AJ101" s="14">
        <f>IF($A101="","",IF(AJ$4="","",IF(AND($B101&lt;=AJ$4+$G$3-1,$C101&gt;=AJ$4),"█","")))</f>
        <v/>
      </c>
      <c r="AK101" s="14">
        <f>IF($A101="","",IF(AK$4="","",IF(AND($B101&lt;=AK$4+$G$3-1,$C101&gt;=AK$4),"█","")))</f>
        <v/>
      </c>
      <c r="AL101" s="14">
        <f>IF($A101="","",IF(AL$4="","",IF(AND($B101&lt;=AL$4+$G$3-1,$C101&gt;=AL$4),"█","")))</f>
        <v/>
      </c>
      <c r="AM101" s="14">
        <f>IF($A101="","",IF(AM$4="","",IF(AND($B101&lt;=AM$4+$G$3-1,$C101&gt;=AM$4),"█","")))</f>
        <v/>
      </c>
      <c r="AN101" s="14">
        <f>IF($A101="","",IF(AN$4="","",IF(AND($B101&lt;=AN$4+$G$3-1,$C101&gt;=AN$4),"█","")))</f>
        <v/>
      </c>
      <c r="AO101" s="14">
        <f>IF($A101="","",IF(AO$4="","",IF(AND($B101&lt;=AO$4+$G$3-1,$C101&gt;=AO$4),"█","")))</f>
        <v/>
      </c>
      <c r="AP101" s="14">
        <f>IF($A101="","",IF(AP$4="","",IF(AND($B101&lt;=AP$4+$G$3-1,$C101&gt;=AP$4),"█","")))</f>
        <v/>
      </c>
      <c r="AQ101" s="14">
        <f>IF($A101="","",IF(AQ$4="","",IF(AND($B101&lt;=AQ$4+$G$3-1,$C101&gt;=AQ$4),"█","")))</f>
        <v/>
      </c>
      <c r="AR101" s="14">
        <f>IF($A101="","",IF(AR$4="","",IF(AND($B101&lt;=AR$4+$G$3-1,$C101&gt;=AR$4),"█","")))</f>
        <v/>
      </c>
      <c r="AS101" s="14">
        <f>IF($A101="","",IF(AS$4="","",IF(AND($B101&lt;=AS$4+$G$3-1,$C101&gt;=AS$4),"█","")))</f>
        <v/>
      </c>
      <c r="AT101" s="14">
        <f>IF($A101="","",IF(AT$4="","",IF(AND($B101&lt;=AT$4+$G$3-1,$C101&gt;=AT$4),"█","")))</f>
        <v/>
      </c>
      <c r="AU101" s="14">
        <f>IF($A101="","",IF(AU$4="","",IF(AND($B101&lt;=AU$4+$G$3-1,$C101&gt;=AU$4),"█","")))</f>
        <v/>
      </c>
      <c r="AV101" s="14">
        <f>IF($A101="","",IF(AV$4="","",IF(AND($B101&lt;=AV$4+$G$3-1,$C101&gt;=AV$4),"█","")))</f>
        <v/>
      </c>
      <c r="AW101" s="14">
        <f>IF($A101="","",IF(AW$4="","",IF(AND($B101&lt;=AW$4+$G$3-1,$C101&gt;=AW$4),"█","")))</f>
        <v/>
      </c>
      <c r="AX101" s="14">
        <f>IF($A101="","",IF(AX$4="","",IF(AND($B101&lt;=AX$4+$G$3-1,$C101&gt;=AX$4),"█","")))</f>
        <v/>
      </c>
      <c r="AY101" s="14">
        <f>IF($A101="","",IF(AY$4="","",IF(AND($B101&lt;=AY$4+$G$3-1,$C101&gt;=AY$4),"█","")))</f>
        <v/>
      </c>
      <c r="AZ101" s="14">
        <f>IF($A101="","",IF(AZ$4="","",IF(AND($B101&lt;=AZ$4+$G$3-1,$C101&gt;=AZ$4),"█","")))</f>
        <v/>
      </c>
      <c r="BA101" s="14">
        <f>IF($A101="","",IF(BA$4="","",IF(AND($B101&lt;=BA$4+$G$3-1,$C101&gt;=BA$4),"█","")))</f>
        <v/>
      </c>
      <c r="BB101" s="14">
        <f>IF($A101="","",IF(BB$4="","",IF(AND($B101&lt;=BB$4+$G$3-1,$C101&gt;=BB$4),"█","")))</f>
        <v/>
      </c>
      <c r="BC101" s="14">
        <f>IF($A101="","",IF(BC$4="","",IF(AND($B101&lt;=BC$4+$G$3-1,$C101&gt;=BC$4),"█","")))</f>
        <v/>
      </c>
      <c r="BD101" s="14">
        <f>IF($A101="","",IF(BD$4="","",IF(AND($B101&lt;=BD$4+$G$3-1,$C101&gt;=BD$4),"█","")))</f>
        <v/>
      </c>
      <c r="BE101" s="14">
        <f>IF($A101="","",IF(BE$4="","",IF(AND($B101&lt;=BE$4+$G$3-1,$C101&gt;=BE$4),"█","")))</f>
        <v/>
      </c>
    </row>
    <row r="102">
      <c r="A102" s="14">
        <f>IF(Tasks!$A102="","",Tasks!$A102)</f>
        <v/>
      </c>
      <c r="B102" s="9">
        <f>IF(Tasks!$A102="","",Tasks!$C102)</f>
        <v/>
      </c>
      <c r="C102" s="9">
        <f>IF(Tasks!$A102="","",Tasks!$E102)</f>
        <v/>
      </c>
      <c r="D102" s="13">
        <f>IF(Tasks!$A102="","",Tasks!$F102)</f>
        <v/>
      </c>
      <c r="E102" s="14">
        <f>IF($A102="","",IF(E$4="","",IF(AND($B102&lt;=E$4+$G$3-1,$C102&gt;=E$4),"█","")))</f>
        <v/>
      </c>
      <c r="F102" s="14">
        <f>IF($A102="","",IF(F$4="","",IF(AND($B102&lt;=F$4+$G$3-1,$C102&gt;=F$4),"█","")))</f>
        <v/>
      </c>
      <c r="G102" s="14">
        <f>IF($A102="","",IF(G$4="","",IF(AND($B102&lt;=G$4+$G$3-1,$C102&gt;=G$4),"█","")))</f>
        <v/>
      </c>
      <c r="H102" s="14">
        <f>IF($A102="","",IF(H$4="","",IF(AND($B102&lt;=H$4+$G$3-1,$C102&gt;=H$4),"█","")))</f>
        <v/>
      </c>
      <c r="I102" s="14">
        <f>IF($A102="","",IF(I$4="","",IF(AND($B102&lt;=I$4+$G$3-1,$C102&gt;=I$4),"█","")))</f>
        <v/>
      </c>
      <c r="J102" s="14">
        <f>IF($A102="","",IF(J$4="","",IF(AND($B102&lt;=J$4+$G$3-1,$C102&gt;=J$4),"█","")))</f>
        <v/>
      </c>
      <c r="K102" s="14">
        <f>IF($A102="","",IF(K$4="","",IF(AND($B102&lt;=K$4+$G$3-1,$C102&gt;=K$4),"█","")))</f>
        <v/>
      </c>
      <c r="L102" s="14">
        <f>IF($A102="","",IF(L$4="","",IF(AND($B102&lt;=L$4+$G$3-1,$C102&gt;=L$4),"█","")))</f>
        <v/>
      </c>
      <c r="M102" s="14">
        <f>IF($A102="","",IF(M$4="","",IF(AND($B102&lt;=M$4+$G$3-1,$C102&gt;=M$4),"█","")))</f>
        <v/>
      </c>
      <c r="N102" s="14">
        <f>IF($A102="","",IF(N$4="","",IF(AND($B102&lt;=N$4+$G$3-1,$C102&gt;=N$4),"█","")))</f>
        <v/>
      </c>
      <c r="O102" s="14">
        <f>IF($A102="","",IF(O$4="","",IF(AND($B102&lt;=O$4+$G$3-1,$C102&gt;=O$4),"█","")))</f>
        <v/>
      </c>
      <c r="P102" s="14">
        <f>IF($A102="","",IF(P$4="","",IF(AND($B102&lt;=P$4+$G$3-1,$C102&gt;=P$4),"█","")))</f>
        <v/>
      </c>
      <c r="Q102" s="14">
        <f>IF($A102="","",IF(Q$4="","",IF(AND($B102&lt;=Q$4+$G$3-1,$C102&gt;=Q$4),"█","")))</f>
        <v/>
      </c>
      <c r="R102" s="14">
        <f>IF($A102="","",IF(R$4="","",IF(AND($B102&lt;=R$4+$G$3-1,$C102&gt;=R$4),"█","")))</f>
        <v/>
      </c>
      <c r="S102" s="14">
        <f>IF($A102="","",IF(S$4="","",IF(AND($B102&lt;=S$4+$G$3-1,$C102&gt;=S$4),"█","")))</f>
        <v/>
      </c>
      <c r="T102" s="14">
        <f>IF($A102="","",IF(T$4="","",IF(AND($B102&lt;=T$4+$G$3-1,$C102&gt;=T$4),"█","")))</f>
        <v/>
      </c>
      <c r="U102" s="14">
        <f>IF($A102="","",IF(U$4="","",IF(AND($B102&lt;=U$4+$G$3-1,$C102&gt;=U$4),"█","")))</f>
        <v/>
      </c>
      <c r="V102" s="14">
        <f>IF($A102="","",IF(V$4="","",IF(AND($B102&lt;=V$4+$G$3-1,$C102&gt;=V$4),"█","")))</f>
        <v/>
      </c>
      <c r="W102" s="14">
        <f>IF($A102="","",IF(W$4="","",IF(AND($B102&lt;=W$4+$G$3-1,$C102&gt;=W$4),"█","")))</f>
        <v/>
      </c>
      <c r="X102" s="14">
        <f>IF($A102="","",IF(X$4="","",IF(AND($B102&lt;=X$4+$G$3-1,$C102&gt;=X$4),"█","")))</f>
        <v/>
      </c>
      <c r="Y102" s="14">
        <f>IF($A102="","",IF(Y$4="","",IF(AND($B102&lt;=Y$4+$G$3-1,$C102&gt;=Y$4),"█","")))</f>
        <v/>
      </c>
      <c r="Z102" s="14">
        <f>IF($A102="","",IF(Z$4="","",IF(AND($B102&lt;=Z$4+$G$3-1,$C102&gt;=Z$4),"█","")))</f>
        <v/>
      </c>
      <c r="AA102" s="14">
        <f>IF($A102="","",IF(AA$4="","",IF(AND($B102&lt;=AA$4+$G$3-1,$C102&gt;=AA$4),"█","")))</f>
        <v/>
      </c>
      <c r="AB102" s="14">
        <f>IF($A102="","",IF(AB$4="","",IF(AND($B102&lt;=AB$4+$G$3-1,$C102&gt;=AB$4),"█","")))</f>
        <v/>
      </c>
      <c r="AC102" s="14">
        <f>IF($A102="","",IF(AC$4="","",IF(AND($B102&lt;=AC$4+$G$3-1,$C102&gt;=AC$4),"█","")))</f>
        <v/>
      </c>
      <c r="AD102" s="14">
        <f>IF($A102="","",IF(AD$4="","",IF(AND($B102&lt;=AD$4+$G$3-1,$C102&gt;=AD$4),"█","")))</f>
        <v/>
      </c>
      <c r="AE102" s="14">
        <f>IF($A102="","",IF(AE$4="","",IF(AND($B102&lt;=AE$4+$G$3-1,$C102&gt;=AE$4),"█","")))</f>
        <v/>
      </c>
      <c r="AF102" s="14">
        <f>IF($A102="","",IF(AF$4="","",IF(AND($B102&lt;=AF$4+$G$3-1,$C102&gt;=AF$4),"█","")))</f>
        <v/>
      </c>
      <c r="AG102" s="14">
        <f>IF($A102="","",IF(AG$4="","",IF(AND($B102&lt;=AG$4+$G$3-1,$C102&gt;=AG$4),"█","")))</f>
        <v/>
      </c>
      <c r="AH102" s="14">
        <f>IF($A102="","",IF(AH$4="","",IF(AND($B102&lt;=AH$4+$G$3-1,$C102&gt;=AH$4),"█","")))</f>
        <v/>
      </c>
      <c r="AI102" s="14">
        <f>IF($A102="","",IF(AI$4="","",IF(AND($B102&lt;=AI$4+$G$3-1,$C102&gt;=AI$4),"█","")))</f>
        <v/>
      </c>
      <c r="AJ102" s="14">
        <f>IF($A102="","",IF(AJ$4="","",IF(AND($B102&lt;=AJ$4+$G$3-1,$C102&gt;=AJ$4),"█","")))</f>
        <v/>
      </c>
      <c r="AK102" s="14">
        <f>IF($A102="","",IF(AK$4="","",IF(AND($B102&lt;=AK$4+$G$3-1,$C102&gt;=AK$4),"█","")))</f>
        <v/>
      </c>
      <c r="AL102" s="14">
        <f>IF($A102="","",IF(AL$4="","",IF(AND($B102&lt;=AL$4+$G$3-1,$C102&gt;=AL$4),"█","")))</f>
        <v/>
      </c>
      <c r="AM102" s="14">
        <f>IF($A102="","",IF(AM$4="","",IF(AND($B102&lt;=AM$4+$G$3-1,$C102&gt;=AM$4),"█","")))</f>
        <v/>
      </c>
      <c r="AN102" s="14">
        <f>IF($A102="","",IF(AN$4="","",IF(AND($B102&lt;=AN$4+$G$3-1,$C102&gt;=AN$4),"█","")))</f>
        <v/>
      </c>
      <c r="AO102" s="14">
        <f>IF($A102="","",IF(AO$4="","",IF(AND($B102&lt;=AO$4+$G$3-1,$C102&gt;=AO$4),"█","")))</f>
        <v/>
      </c>
      <c r="AP102" s="14">
        <f>IF($A102="","",IF(AP$4="","",IF(AND($B102&lt;=AP$4+$G$3-1,$C102&gt;=AP$4),"█","")))</f>
        <v/>
      </c>
      <c r="AQ102" s="14">
        <f>IF($A102="","",IF(AQ$4="","",IF(AND($B102&lt;=AQ$4+$G$3-1,$C102&gt;=AQ$4),"█","")))</f>
        <v/>
      </c>
      <c r="AR102" s="14">
        <f>IF($A102="","",IF(AR$4="","",IF(AND($B102&lt;=AR$4+$G$3-1,$C102&gt;=AR$4),"█","")))</f>
        <v/>
      </c>
      <c r="AS102" s="14">
        <f>IF($A102="","",IF(AS$4="","",IF(AND($B102&lt;=AS$4+$G$3-1,$C102&gt;=AS$4),"█","")))</f>
        <v/>
      </c>
      <c r="AT102" s="14">
        <f>IF($A102="","",IF(AT$4="","",IF(AND($B102&lt;=AT$4+$G$3-1,$C102&gt;=AT$4),"█","")))</f>
        <v/>
      </c>
      <c r="AU102" s="14">
        <f>IF($A102="","",IF(AU$4="","",IF(AND($B102&lt;=AU$4+$G$3-1,$C102&gt;=AU$4),"█","")))</f>
        <v/>
      </c>
      <c r="AV102" s="14">
        <f>IF($A102="","",IF(AV$4="","",IF(AND($B102&lt;=AV$4+$G$3-1,$C102&gt;=AV$4),"█","")))</f>
        <v/>
      </c>
      <c r="AW102" s="14">
        <f>IF($A102="","",IF(AW$4="","",IF(AND($B102&lt;=AW$4+$G$3-1,$C102&gt;=AW$4),"█","")))</f>
        <v/>
      </c>
      <c r="AX102" s="14">
        <f>IF($A102="","",IF(AX$4="","",IF(AND($B102&lt;=AX$4+$G$3-1,$C102&gt;=AX$4),"█","")))</f>
        <v/>
      </c>
      <c r="AY102" s="14">
        <f>IF($A102="","",IF(AY$4="","",IF(AND($B102&lt;=AY$4+$G$3-1,$C102&gt;=AY$4),"█","")))</f>
        <v/>
      </c>
      <c r="AZ102" s="14">
        <f>IF($A102="","",IF(AZ$4="","",IF(AND($B102&lt;=AZ$4+$G$3-1,$C102&gt;=AZ$4),"█","")))</f>
        <v/>
      </c>
      <c r="BA102" s="14">
        <f>IF($A102="","",IF(BA$4="","",IF(AND($B102&lt;=BA$4+$G$3-1,$C102&gt;=BA$4),"█","")))</f>
        <v/>
      </c>
      <c r="BB102" s="14">
        <f>IF($A102="","",IF(BB$4="","",IF(AND($B102&lt;=BB$4+$G$3-1,$C102&gt;=BB$4),"█","")))</f>
        <v/>
      </c>
      <c r="BC102" s="14">
        <f>IF($A102="","",IF(BC$4="","",IF(AND($B102&lt;=BC$4+$G$3-1,$C102&gt;=BC$4),"█","")))</f>
        <v/>
      </c>
      <c r="BD102" s="14">
        <f>IF($A102="","",IF(BD$4="","",IF(AND($B102&lt;=BD$4+$G$3-1,$C102&gt;=BD$4),"█","")))</f>
        <v/>
      </c>
      <c r="BE102" s="14">
        <f>IF($A102="","",IF(BE$4="","",IF(AND($B102&lt;=BE$4+$G$3-1,$C102&gt;=BE$4),"█","")))</f>
        <v/>
      </c>
    </row>
    <row r="103">
      <c r="A103" s="14">
        <f>IF(Tasks!$A103="","",Tasks!$A103)</f>
        <v/>
      </c>
      <c r="B103" s="9">
        <f>IF(Tasks!$A103="","",Tasks!$C103)</f>
        <v/>
      </c>
      <c r="C103" s="9">
        <f>IF(Tasks!$A103="","",Tasks!$E103)</f>
        <v/>
      </c>
      <c r="D103" s="13">
        <f>IF(Tasks!$A103="","",Tasks!$F103)</f>
        <v/>
      </c>
      <c r="E103" s="14">
        <f>IF($A103="","",IF(E$4="","",IF(AND($B103&lt;=E$4+$G$3-1,$C103&gt;=E$4),"█","")))</f>
        <v/>
      </c>
      <c r="F103" s="14">
        <f>IF($A103="","",IF(F$4="","",IF(AND($B103&lt;=F$4+$G$3-1,$C103&gt;=F$4),"█","")))</f>
        <v/>
      </c>
      <c r="G103" s="14">
        <f>IF($A103="","",IF(G$4="","",IF(AND($B103&lt;=G$4+$G$3-1,$C103&gt;=G$4),"█","")))</f>
        <v/>
      </c>
      <c r="H103" s="14">
        <f>IF($A103="","",IF(H$4="","",IF(AND($B103&lt;=H$4+$G$3-1,$C103&gt;=H$4),"█","")))</f>
        <v/>
      </c>
      <c r="I103" s="14">
        <f>IF($A103="","",IF(I$4="","",IF(AND($B103&lt;=I$4+$G$3-1,$C103&gt;=I$4),"█","")))</f>
        <v/>
      </c>
      <c r="J103" s="14">
        <f>IF($A103="","",IF(J$4="","",IF(AND($B103&lt;=J$4+$G$3-1,$C103&gt;=J$4),"█","")))</f>
        <v/>
      </c>
      <c r="K103" s="14">
        <f>IF($A103="","",IF(K$4="","",IF(AND($B103&lt;=K$4+$G$3-1,$C103&gt;=K$4),"█","")))</f>
        <v/>
      </c>
      <c r="L103" s="14">
        <f>IF($A103="","",IF(L$4="","",IF(AND($B103&lt;=L$4+$G$3-1,$C103&gt;=L$4),"█","")))</f>
        <v/>
      </c>
      <c r="M103" s="14">
        <f>IF($A103="","",IF(M$4="","",IF(AND($B103&lt;=M$4+$G$3-1,$C103&gt;=M$4),"█","")))</f>
        <v/>
      </c>
      <c r="N103" s="14">
        <f>IF($A103="","",IF(N$4="","",IF(AND($B103&lt;=N$4+$G$3-1,$C103&gt;=N$4),"█","")))</f>
        <v/>
      </c>
      <c r="O103" s="14">
        <f>IF($A103="","",IF(O$4="","",IF(AND($B103&lt;=O$4+$G$3-1,$C103&gt;=O$4),"█","")))</f>
        <v/>
      </c>
      <c r="P103" s="14">
        <f>IF($A103="","",IF(P$4="","",IF(AND($B103&lt;=P$4+$G$3-1,$C103&gt;=P$4),"█","")))</f>
        <v/>
      </c>
      <c r="Q103" s="14">
        <f>IF($A103="","",IF(Q$4="","",IF(AND($B103&lt;=Q$4+$G$3-1,$C103&gt;=Q$4),"█","")))</f>
        <v/>
      </c>
      <c r="R103" s="14">
        <f>IF($A103="","",IF(R$4="","",IF(AND($B103&lt;=R$4+$G$3-1,$C103&gt;=R$4),"█","")))</f>
        <v/>
      </c>
      <c r="S103" s="14">
        <f>IF($A103="","",IF(S$4="","",IF(AND($B103&lt;=S$4+$G$3-1,$C103&gt;=S$4),"█","")))</f>
        <v/>
      </c>
      <c r="T103" s="14">
        <f>IF($A103="","",IF(T$4="","",IF(AND($B103&lt;=T$4+$G$3-1,$C103&gt;=T$4),"█","")))</f>
        <v/>
      </c>
      <c r="U103" s="14">
        <f>IF($A103="","",IF(U$4="","",IF(AND($B103&lt;=U$4+$G$3-1,$C103&gt;=U$4),"█","")))</f>
        <v/>
      </c>
      <c r="V103" s="14">
        <f>IF($A103="","",IF(V$4="","",IF(AND($B103&lt;=V$4+$G$3-1,$C103&gt;=V$4),"█","")))</f>
        <v/>
      </c>
      <c r="W103" s="14">
        <f>IF($A103="","",IF(W$4="","",IF(AND($B103&lt;=W$4+$G$3-1,$C103&gt;=W$4),"█","")))</f>
        <v/>
      </c>
      <c r="X103" s="14">
        <f>IF($A103="","",IF(X$4="","",IF(AND($B103&lt;=X$4+$G$3-1,$C103&gt;=X$4),"█","")))</f>
        <v/>
      </c>
      <c r="Y103" s="14">
        <f>IF($A103="","",IF(Y$4="","",IF(AND($B103&lt;=Y$4+$G$3-1,$C103&gt;=Y$4),"█","")))</f>
        <v/>
      </c>
      <c r="Z103" s="14">
        <f>IF($A103="","",IF(Z$4="","",IF(AND($B103&lt;=Z$4+$G$3-1,$C103&gt;=Z$4),"█","")))</f>
        <v/>
      </c>
      <c r="AA103" s="14">
        <f>IF($A103="","",IF(AA$4="","",IF(AND($B103&lt;=AA$4+$G$3-1,$C103&gt;=AA$4),"█","")))</f>
        <v/>
      </c>
      <c r="AB103" s="14">
        <f>IF($A103="","",IF(AB$4="","",IF(AND($B103&lt;=AB$4+$G$3-1,$C103&gt;=AB$4),"█","")))</f>
        <v/>
      </c>
      <c r="AC103" s="14">
        <f>IF($A103="","",IF(AC$4="","",IF(AND($B103&lt;=AC$4+$G$3-1,$C103&gt;=AC$4),"█","")))</f>
        <v/>
      </c>
      <c r="AD103" s="14">
        <f>IF($A103="","",IF(AD$4="","",IF(AND($B103&lt;=AD$4+$G$3-1,$C103&gt;=AD$4),"█","")))</f>
        <v/>
      </c>
      <c r="AE103" s="14">
        <f>IF($A103="","",IF(AE$4="","",IF(AND($B103&lt;=AE$4+$G$3-1,$C103&gt;=AE$4),"█","")))</f>
        <v/>
      </c>
      <c r="AF103" s="14">
        <f>IF($A103="","",IF(AF$4="","",IF(AND($B103&lt;=AF$4+$G$3-1,$C103&gt;=AF$4),"█","")))</f>
        <v/>
      </c>
      <c r="AG103" s="14">
        <f>IF($A103="","",IF(AG$4="","",IF(AND($B103&lt;=AG$4+$G$3-1,$C103&gt;=AG$4),"█","")))</f>
        <v/>
      </c>
      <c r="AH103" s="14">
        <f>IF($A103="","",IF(AH$4="","",IF(AND($B103&lt;=AH$4+$G$3-1,$C103&gt;=AH$4),"█","")))</f>
        <v/>
      </c>
      <c r="AI103" s="14">
        <f>IF($A103="","",IF(AI$4="","",IF(AND($B103&lt;=AI$4+$G$3-1,$C103&gt;=AI$4),"█","")))</f>
        <v/>
      </c>
      <c r="AJ103" s="14">
        <f>IF($A103="","",IF(AJ$4="","",IF(AND($B103&lt;=AJ$4+$G$3-1,$C103&gt;=AJ$4),"█","")))</f>
        <v/>
      </c>
      <c r="AK103" s="14">
        <f>IF($A103="","",IF(AK$4="","",IF(AND($B103&lt;=AK$4+$G$3-1,$C103&gt;=AK$4),"█","")))</f>
        <v/>
      </c>
      <c r="AL103" s="14">
        <f>IF($A103="","",IF(AL$4="","",IF(AND($B103&lt;=AL$4+$G$3-1,$C103&gt;=AL$4),"█","")))</f>
        <v/>
      </c>
      <c r="AM103" s="14">
        <f>IF($A103="","",IF(AM$4="","",IF(AND($B103&lt;=AM$4+$G$3-1,$C103&gt;=AM$4),"█","")))</f>
        <v/>
      </c>
      <c r="AN103" s="14">
        <f>IF($A103="","",IF(AN$4="","",IF(AND($B103&lt;=AN$4+$G$3-1,$C103&gt;=AN$4),"█","")))</f>
        <v/>
      </c>
      <c r="AO103" s="14">
        <f>IF($A103="","",IF(AO$4="","",IF(AND($B103&lt;=AO$4+$G$3-1,$C103&gt;=AO$4),"█","")))</f>
        <v/>
      </c>
      <c r="AP103" s="14">
        <f>IF($A103="","",IF(AP$4="","",IF(AND($B103&lt;=AP$4+$G$3-1,$C103&gt;=AP$4),"█","")))</f>
        <v/>
      </c>
      <c r="AQ103" s="14">
        <f>IF($A103="","",IF(AQ$4="","",IF(AND($B103&lt;=AQ$4+$G$3-1,$C103&gt;=AQ$4),"█","")))</f>
        <v/>
      </c>
      <c r="AR103" s="14">
        <f>IF($A103="","",IF(AR$4="","",IF(AND($B103&lt;=AR$4+$G$3-1,$C103&gt;=AR$4),"█","")))</f>
        <v/>
      </c>
      <c r="AS103" s="14">
        <f>IF($A103="","",IF(AS$4="","",IF(AND($B103&lt;=AS$4+$G$3-1,$C103&gt;=AS$4),"█","")))</f>
        <v/>
      </c>
      <c r="AT103" s="14">
        <f>IF($A103="","",IF(AT$4="","",IF(AND($B103&lt;=AT$4+$G$3-1,$C103&gt;=AT$4),"█","")))</f>
        <v/>
      </c>
      <c r="AU103" s="14">
        <f>IF($A103="","",IF(AU$4="","",IF(AND($B103&lt;=AU$4+$G$3-1,$C103&gt;=AU$4),"█","")))</f>
        <v/>
      </c>
      <c r="AV103" s="14">
        <f>IF($A103="","",IF(AV$4="","",IF(AND($B103&lt;=AV$4+$G$3-1,$C103&gt;=AV$4),"█","")))</f>
        <v/>
      </c>
      <c r="AW103" s="14">
        <f>IF($A103="","",IF(AW$4="","",IF(AND($B103&lt;=AW$4+$G$3-1,$C103&gt;=AW$4),"█","")))</f>
        <v/>
      </c>
      <c r="AX103" s="14">
        <f>IF($A103="","",IF(AX$4="","",IF(AND($B103&lt;=AX$4+$G$3-1,$C103&gt;=AX$4),"█","")))</f>
        <v/>
      </c>
      <c r="AY103" s="14">
        <f>IF($A103="","",IF(AY$4="","",IF(AND($B103&lt;=AY$4+$G$3-1,$C103&gt;=AY$4),"█","")))</f>
        <v/>
      </c>
      <c r="AZ103" s="14">
        <f>IF($A103="","",IF(AZ$4="","",IF(AND($B103&lt;=AZ$4+$G$3-1,$C103&gt;=AZ$4),"█","")))</f>
        <v/>
      </c>
      <c r="BA103" s="14">
        <f>IF($A103="","",IF(BA$4="","",IF(AND($B103&lt;=BA$4+$G$3-1,$C103&gt;=BA$4),"█","")))</f>
        <v/>
      </c>
      <c r="BB103" s="14">
        <f>IF($A103="","",IF(BB$4="","",IF(AND($B103&lt;=BB$4+$G$3-1,$C103&gt;=BB$4),"█","")))</f>
        <v/>
      </c>
      <c r="BC103" s="14">
        <f>IF($A103="","",IF(BC$4="","",IF(AND($B103&lt;=BC$4+$G$3-1,$C103&gt;=BC$4),"█","")))</f>
        <v/>
      </c>
      <c r="BD103" s="14">
        <f>IF($A103="","",IF(BD$4="","",IF(AND($B103&lt;=BD$4+$G$3-1,$C103&gt;=BD$4),"█","")))</f>
        <v/>
      </c>
      <c r="BE103" s="14">
        <f>IF($A103="","",IF(BE$4="","",IF(AND($B103&lt;=BE$4+$G$3-1,$C103&gt;=BE$4),"█","")))</f>
        <v/>
      </c>
    </row>
    <row r="104">
      <c r="A104" s="14">
        <f>IF(Tasks!$A104="","",Tasks!$A104)</f>
        <v/>
      </c>
      <c r="B104" s="9">
        <f>IF(Tasks!$A104="","",Tasks!$C104)</f>
        <v/>
      </c>
      <c r="C104" s="9">
        <f>IF(Tasks!$A104="","",Tasks!$E104)</f>
        <v/>
      </c>
      <c r="D104" s="13">
        <f>IF(Tasks!$A104="","",Tasks!$F104)</f>
        <v/>
      </c>
      <c r="E104" s="14">
        <f>IF($A104="","",IF(E$4="","",IF(AND($B104&lt;=E$4+$G$3-1,$C104&gt;=E$4),"█","")))</f>
        <v/>
      </c>
      <c r="F104" s="14">
        <f>IF($A104="","",IF(F$4="","",IF(AND($B104&lt;=F$4+$G$3-1,$C104&gt;=F$4),"█","")))</f>
        <v/>
      </c>
      <c r="G104" s="14">
        <f>IF($A104="","",IF(G$4="","",IF(AND($B104&lt;=G$4+$G$3-1,$C104&gt;=G$4),"█","")))</f>
        <v/>
      </c>
      <c r="H104" s="14">
        <f>IF($A104="","",IF(H$4="","",IF(AND($B104&lt;=H$4+$G$3-1,$C104&gt;=H$4),"█","")))</f>
        <v/>
      </c>
      <c r="I104" s="14">
        <f>IF($A104="","",IF(I$4="","",IF(AND($B104&lt;=I$4+$G$3-1,$C104&gt;=I$4),"█","")))</f>
        <v/>
      </c>
      <c r="J104" s="14">
        <f>IF($A104="","",IF(J$4="","",IF(AND($B104&lt;=J$4+$G$3-1,$C104&gt;=J$4),"█","")))</f>
        <v/>
      </c>
      <c r="K104" s="14">
        <f>IF($A104="","",IF(K$4="","",IF(AND($B104&lt;=K$4+$G$3-1,$C104&gt;=K$4),"█","")))</f>
        <v/>
      </c>
      <c r="L104" s="14">
        <f>IF($A104="","",IF(L$4="","",IF(AND($B104&lt;=L$4+$G$3-1,$C104&gt;=L$4),"█","")))</f>
        <v/>
      </c>
      <c r="M104" s="14">
        <f>IF($A104="","",IF(M$4="","",IF(AND($B104&lt;=M$4+$G$3-1,$C104&gt;=M$4),"█","")))</f>
        <v/>
      </c>
      <c r="N104" s="14">
        <f>IF($A104="","",IF(N$4="","",IF(AND($B104&lt;=N$4+$G$3-1,$C104&gt;=N$4),"█","")))</f>
        <v/>
      </c>
      <c r="O104" s="14">
        <f>IF($A104="","",IF(O$4="","",IF(AND($B104&lt;=O$4+$G$3-1,$C104&gt;=O$4),"█","")))</f>
        <v/>
      </c>
      <c r="P104" s="14">
        <f>IF($A104="","",IF(P$4="","",IF(AND($B104&lt;=P$4+$G$3-1,$C104&gt;=P$4),"█","")))</f>
        <v/>
      </c>
      <c r="Q104" s="14">
        <f>IF($A104="","",IF(Q$4="","",IF(AND($B104&lt;=Q$4+$G$3-1,$C104&gt;=Q$4),"█","")))</f>
        <v/>
      </c>
      <c r="R104" s="14">
        <f>IF($A104="","",IF(R$4="","",IF(AND($B104&lt;=R$4+$G$3-1,$C104&gt;=R$4),"█","")))</f>
        <v/>
      </c>
      <c r="S104" s="14">
        <f>IF($A104="","",IF(S$4="","",IF(AND($B104&lt;=S$4+$G$3-1,$C104&gt;=S$4),"█","")))</f>
        <v/>
      </c>
      <c r="T104" s="14">
        <f>IF($A104="","",IF(T$4="","",IF(AND($B104&lt;=T$4+$G$3-1,$C104&gt;=T$4),"█","")))</f>
        <v/>
      </c>
      <c r="U104" s="14">
        <f>IF($A104="","",IF(U$4="","",IF(AND($B104&lt;=U$4+$G$3-1,$C104&gt;=U$4),"█","")))</f>
        <v/>
      </c>
      <c r="V104" s="14">
        <f>IF($A104="","",IF(V$4="","",IF(AND($B104&lt;=V$4+$G$3-1,$C104&gt;=V$4),"█","")))</f>
        <v/>
      </c>
      <c r="W104" s="14">
        <f>IF($A104="","",IF(W$4="","",IF(AND($B104&lt;=W$4+$G$3-1,$C104&gt;=W$4),"█","")))</f>
        <v/>
      </c>
      <c r="X104" s="14">
        <f>IF($A104="","",IF(X$4="","",IF(AND($B104&lt;=X$4+$G$3-1,$C104&gt;=X$4),"█","")))</f>
        <v/>
      </c>
      <c r="Y104" s="14">
        <f>IF($A104="","",IF(Y$4="","",IF(AND($B104&lt;=Y$4+$G$3-1,$C104&gt;=Y$4),"█","")))</f>
        <v/>
      </c>
      <c r="Z104" s="14">
        <f>IF($A104="","",IF(Z$4="","",IF(AND($B104&lt;=Z$4+$G$3-1,$C104&gt;=Z$4),"█","")))</f>
        <v/>
      </c>
      <c r="AA104" s="14">
        <f>IF($A104="","",IF(AA$4="","",IF(AND($B104&lt;=AA$4+$G$3-1,$C104&gt;=AA$4),"█","")))</f>
        <v/>
      </c>
      <c r="AB104" s="14">
        <f>IF($A104="","",IF(AB$4="","",IF(AND($B104&lt;=AB$4+$G$3-1,$C104&gt;=AB$4),"█","")))</f>
        <v/>
      </c>
      <c r="AC104" s="14">
        <f>IF($A104="","",IF(AC$4="","",IF(AND($B104&lt;=AC$4+$G$3-1,$C104&gt;=AC$4),"█","")))</f>
        <v/>
      </c>
      <c r="AD104" s="14">
        <f>IF($A104="","",IF(AD$4="","",IF(AND($B104&lt;=AD$4+$G$3-1,$C104&gt;=AD$4),"█","")))</f>
        <v/>
      </c>
      <c r="AE104" s="14">
        <f>IF($A104="","",IF(AE$4="","",IF(AND($B104&lt;=AE$4+$G$3-1,$C104&gt;=AE$4),"█","")))</f>
        <v/>
      </c>
      <c r="AF104" s="14">
        <f>IF($A104="","",IF(AF$4="","",IF(AND($B104&lt;=AF$4+$G$3-1,$C104&gt;=AF$4),"█","")))</f>
        <v/>
      </c>
      <c r="AG104" s="14">
        <f>IF($A104="","",IF(AG$4="","",IF(AND($B104&lt;=AG$4+$G$3-1,$C104&gt;=AG$4),"█","")))</f>
        <v/>
      </c>
      <c r="AH104" s="14">
        <f>IF($A104="","",IF(AH$4="","",IF(AND($B104&lt;=AH$4+$G$3-1,$C104&gt;=AH$4),"█","")))</f>
        <v/>
      </c>
      <c r="AI104" s="14">
        <f>IF($A104="","",IF(AI$4="","",IF(AND($B104&lt;=AI$4+$G$3-1,$C104&gt;=AI$4),"█","")))</f>
        <v/>
      </c>
      <c r="AJ104" s="14">
        <f>IF($A104="","",IF(AJ$4="","",IF(AND($B104&lt;=AJ$4+$G$3-1,$C104&gt;=AJ$4),"█","")))</f>
        <v/>
      </c>
      <c r="AK104" s="14">
        <f>IF($A104="","",IF(AK$4="","",IF(AND($B104&lt;=AK$4+$G$3-1,$C104&gt;=AK$4),"█","")))</f>
        <v/>
      </c>
      <c r="AL104" s="14">
        <f>IF($A104="","",IF(AL$4="","",IF(AND($B104&lt;=AL$4+$G$3-1,$C104&gt;=AL$4),"█","")))</f>
        <v/>
      </c>
      <c r="AM104" s="14">
        <f>IF($A104="","",IF(AM$4="","",IF(AND($B104&lt;=AM$4+$G$3-1,$C104&gt;=AM$4),"█","")))</f>
        <v/>
      </c>
      <c r="AN104" s="14">
        <f>IF($A104="","",IF(AN$4="","",IF(AND($B104&lt;=AN$4+$G$3-1,$C104&gt;=AN$4),"█","")))</f>
        <v/>
      </c>
      <c r="AO104" s="14">
        <f>IF($A104="","",IF(AO$4="","",IF(AND($B104&lt;=AO$4+$G$3-1,$C104&gt;=AO$4),"█","")))</f>
        <v/>
      </c>
      <c r="AP104" s="14">
        <f>IF($A104="","",IF(AP$4="","",IF(AND($B104&lt;=AP$4+$G$3-1,$C104&gt;=AP$4),"█","")))</f>
        <v/>
      </c>
      <c r="AQ104" s="14">
        <f>IF($A104="","",IF(AQ$4="","",IF(AND($B104&lt;=AQ$4+$G$3-1,$C104&gt;=AQ$4),"█","")))</f>
        <v/>
      </c>
      <c r="AR104" s="14">
        <f>IF($A104="","",IF(AR$4="","",IF(AND($B104&lt;=AR$4+$G$3-1,$C104&gt;=AR$4),"█","")))</f>
        <v/>
      </c>
      <c r="AS104" s="14">
        <f>IF($A104="","",IF(AS$4="","",IF(AND($B104&lt;=AS$4+$G$3-1,$C104&gt;=AS$4),"█","")))</f>
        <v/>
      </c>
      <c r="AT104" s="14">
        <f>IF($A104="","",IF(AT$4="","",IF(AND($B104&lt;=AT$4+$G$3-1,$C104&gt;=AT$4),"█","")))</f>
        <v/>
      </c>
      <c r="AU104" s="14">
        <f>IF($A104="","",IF(AU$4="","",IF(AND($B104&lt;=AU$4+$G$3-1,$C104&gt;=AU$4),"█","")))</f>
        <v/>
      </c>
      <c r="AV104" s="14">
        <f>IF($A104="","",IF(AV$4="","",IF(AND($B104&lt;=AV$4+$G$3-1,$C104&gt;=AV$4),"█","")))</f>
        <v/>
      </c>
      <c r="AW104" s="14">
        <f>IF($A104="","",IF(AW$4="","",IF(AND($B104&lt;=AW$4+$G$3-1,$C104&gt;=AW$4),"█","")))</f>
        <v/>
      </c>
      <c r="AX104" s="14">
        <f>IF($A104="","",IF(AX$4="","",IF(AND($B104&lt;=AX$4+$G$3-1,$C104&gt;=AX$4),"█","")))</f>
        <v/>
      </c>
      <c r="AY104" s="14">
        <f>IF($A104="","",IF(AY$4="","",IF(AND($B104&lt;=AY$4+$G$3-1,$C104&gt;=AY$4),"█","")))</f>
        <v/>
      </c>
      <c r="AZ104" s="14">
        <f>IF($A104="","",IF(AZ$4="","",IF(AND($B104&lt;=AZ$4+$G$3-1,$C104&gt;=AZ$4),"█","")))</f>
        <v/>
      </c>
      <c r="BA104" s="14">
        <f>IF($A104="","",IF(BA$4="","",IF(AND($B104&lt;=BA$4+$G$3-1,$C104&gt;=BA$4),"█","")))</f>
        <v/>
      </c>
      <c r="BB104" s="14">
        <f>IF($A104="","",IF(BB$4="","",IF(AND($B104&lt;=BB$4+$G$3-1,$C104&gt;=BB$4),"█","")))</f>
        <v/>
      </c>
      <c r="BC104" s="14">
        <f>IF($A104="","",IF(BC$4="","",IF(AND($B104&lt;=BC$4+$G$3-1,$C104&gt;=BC$4),"█","")))</f>
        <v/>
      </c>
      <c r="BD104" s="14">
        <f>IF($A104="","",IF(BD$4="","",IF(AND($B104&lt;=BD$4+$G$3-1,$C104&gt;=BD$4),"█","")))</f>
        <v/>
      </c>
      <c r="BE104" s="14">
        <f>IF($A104="","",IF(BE$4="","",IF(AND($B104&lt;=BE$4+$G$3-1,$C104&gt;=BE$4),"█","")))</f>
        <v/>
      </c>
    </row>
    <row r="106">
      <c r="A106" s="2" t="inlineStr">
        <is>
          <t>The chart renders the first 100 tasks of the 200 the Tasks tab holds. To show more, copy row 104 down; to show a different period, change C3. The column highlighted dark red in the header is the one containing today.</t>
        </is>
      </c>
    </row>
  </sheetData>
  <conditionalFormatting sqref="E5:BE104">
    <cfRule type="expression" priority="1" dxfId="3" stopIfTrue="1">
      <formula>AND($D5=0,E5="█")</formula>
    </cfRule>
    <cfRule type="expression" priority="2" dxfId="4">
      <formula>E5="█"</formula>
    </cfRule>
  </conditionalFormatting>
  <conditionalFormatting sqref="E4:BE4">
    <cfRule type="expression" priority="3" dxfId="5">
      <formula>AND(E$4&lt;&gt;"",TODAY()&gt;=E$4,TODAY()&lt;E$4+$G$3)</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66"/>
  <sheetViews>
    <sheetView workbookViewId="0">
      <pane ySplit="4" topLeftCell="A5" activePane="bottomLeft" state="frozen"/>
      <selection pane="bottomLeft" activeCell="A1" sqref="A1"/>
    </sheetView>
  </sheetViews>
  <sheetFormatPr baseColWidth="8" defaultRowHeight="15"/>
  <cols>
    <col width="5" customWidth="1" min="1" max="1"/>
    <col width="30" customWidth="1" min="2" max="2"/>
    <col width="12" customWidth="1" min="3" max="3"/>
    <col width="12" customWidth="1" min="4" max="4"/>
    <col width="7" customWidth="1" min="5" max="5"/>
    <col width="14" customWidth="1" min="6" max="6"/>
    <col width="11" customWidth="1" min="7" max="7"/>
    <col width="13" customWidth="1" min="8" max="8"/>
    <col width="7" customWidth="1" min="9" max="9"/>
    <col width="22" customWidth="1" min="10" max="10"/>
  </cols>
  <sheetData>
    <row r="1">
      <c r="A1" s="1" t="inlineStr">
        <is>
          <t>Critical path</t>
        </is>
      </c>
    </row>
    <row r="2">
      <c r="A2" s="2" t="inlineStr">
        <is>
          <t>Every task with zero slack, in order. Nothing is typed here. These are the only tasks whose lateness moves the finish date, and the only ones worth escalating.</t>
        </is>
      </c>
    </row>
    <row r="3">
      <c r="A3" s="3" t="inlineStr">
        <is>
          <t>Tasks on it</t>
        </is>
      </c>
      <c r="C3" s="12">
        <f>COUNTIFS(Tasks!$A$5:$A$204,"&lt;&gt;",Tasks!$F$5:$F$204,0)</f>
        <v/>
      </c>
      <c r="E3" s="3" t="inlineStr">
        <is>
          <t>Working days of critical work</t>
        </is>
      </c>
      <c r="G3" s="12">
        <f>SUMIFS(Tasks!$D$5:$D$204,Tasks!$F$5:$F$204,0,Tasks!$A$5:$A$204,"&lt;&gt;")</f>
        <v/>
      </c>
      <c r="I3" s="3" t="inlineStr">
        <is>
          <t>Critical work finishes</t>
        </is>
      </c>
      <c r="K3" s="11">
        <f>IF(COUNT(Tasks!$E$5:$E$204)=0,"",MAX(Tasks!$E$5:$E$204))</f>
        <v/>
      </c>
    </row>
    <row r="4">
      <c r="A4" s="7" t="inlineStr">
        <is>
          <t>#</t>
        </is>
      </c>
      <c r="B4" s="7" t="inlineStr">
        <is>
          <t>Task</t>
        </is>
      </c>
      <c r="C4" s="7" t="inlineStr">
        <is>
          <t>Start</t>
        </is>
      </c>
      <c r="D4" s="7" t="inlineStr">
        <is>
          <t>End</t>
        </is>
      </c>
      <c r="E4" s="7" t="inlineStr">
        <is>
          <t>Days</t>
        </is>
      </c>
      <c r="F4" s="7" t="inlineStr">
        <is>
          <t>Owner</t>
        </is>
      </c>
      <c r="G4" s="7" t="inlineStr">
        <is>
          <t>% complete</t>
        </is>
      </c>
      <c r="H4" s="7" t="inlineStr">
        <is>
          <t>Status</t>
        </is>
      </c>
      <c r="I4" s="7" t="inlineStr">
        <is>
          <t>Slack</t>
        </is>
      </c>
      <c r="J4" s="7" t="inlineStr">
        <is>
          <t>Runs after</t>
        </is>
      </c>
    </row>
    <row r="5">
      <c r="A5" s="13">
        <f>IF(1&lt;=COUNTIFS(Tasks!$A$5:$A$204,"&lt;&gt;",Tasks!$F$5:$F$204,0),1,"")</f>
        <v/>
      </c>
      <c r="B5" s="16">
        <f>IF($A5="","",IFERROR(INDEX(Tasks!$A$5:$A$204,MATCH($A5,Tasks!$R$5:$R$204,0)),""))</f>
        <v/>
      </c>
      <c r="C5" s="9">
        <f>IF($A5="","",IFERROR(INDEX(Tasks!$C$5:$C$204,MATCH($A5,Tasks!$R$5:$R$204,0)),""))</f>
        <v/>
      </c>
      <c r="D5" s="9">
        <f>IF($A5="","",IFERROR(INDEX(Tasks!$E$5:$E$204,MATCH($A5,Tasks!$R$5:$R$204,0)),""))</f>
        <v/>
      </c>
      <c r="E5" s="13">
        <f>IF($A5="","",IFERROR(INDEX(Tasks!$D$5:$D$204,MATCH($A5,Tasks!$R$5:$R$204,0)),""))</f>
        <v/>
      </c>
      <c r="F5" s="14">
        <f>IF($A5="","",IFERROR(INDEX(Tasks!$I$5:$I$204,MATCH($A5,Tasks!$R$5:$R$204,0)),""))</f>
        <v/>
      </c>
      <c r="G5" s="21">
        <f>IF($A5="","",IFERROR(INDEX(Tasks!$J$5:$J$204,MATCH($A5,Tasks!$R$5:$R$204,0)),""))</f>
        <v/>
      </c>
      <c r="H5" s="14">
        <f>IF($A5="","",IFERROR(INDEX(Tasks!$L$5:$L$204,MATCH($A5,Tasks!$R$5:$R$204,0)),""))</f>
        <v/>
      </c>
      <c r="I5" s="13">
        <f>IF($A5="","",IFERROR(INDEX(Tasks!$F$5:$F$204,MATCH($A5,Tasks!$R$5:$R$204,0)),""))</f>
        <v/>
      </c>
      <c r="J5" s="14">
        <f>IF($A5="","",IFERROR(INDEX(Tasks!$H$5:$H$204,MATCH($A5,Tasks!$R$5:$R$204,0)),""))</f>
        <v/>
      </c>
    </row>
    <row r="6">
      <c r="A6" s="13">
        <f>IF(2&lt;=COUNTIFS(Tasks!$A$5:$A$204,"&lt;&gt;",Tasks!$F$5:$F$204,0),2,"")</f>
        <v/>
      </c>
      <c r="B6" s="16">
        <f>IF($A6="","",IFERROR(INDEX(Tasks!$A$5:$A$204,MATCH($A6,Tasks!$R$5:$R$204,0)),""))</f>
        <v/>
      </c>
      <c r="C6" s="9">
        <f>IF($A6="","",IFERROR(INDEX(Tasks!$C$5:$C$204,MATCH($A6,Tasks!$R$5:$R$204,0)),""))</f>
        <v/>
      </c>
      <c r="D6" s="9">
        <f>IF($A6="","",IFERROR(INDEX(Tasks!$E$5:$E$204,MATCH($A6,Tasks!$R$5:$R$204,0)),""))</f>
        <v/>
      </c>
      <c r="E6" s="13">
        <f>IF($A6="","",IFERROR(INDEX(Tasks!$D$5:$D$204,MATCH($A6,Tasks!$R$5:$R$204,0)),""))</f>
        <v/>
      </c>
      <c r="F6" s="14">
        <f>IF($A6="","",IFERROR(INDEX(Tasks!$I$5:$I$204,MATCH($A6,Tasks!$R$5:$R$204,0)),""))</f>
        <v/>
      </c>
      <c r="G6" s="21">
        <f>IF($A6="","",IFERROR(INDEX(Tasks!$J$5:$J$204,MATCH($A6,Tasks!$R$5:$R$204,0)),""))</f>
        <v/>
      </c>
      <c r="H6" s="14">
        <f>IF($A6="","",IFERROR(INDEX(Tasks!$L$5:$L$204,MATCH($A6,Tasks!$R$5:$R$204,0)),""))</f>
        <v/>
      </c>
      <c r="I6" s="13">
        <f>IF($A6="","",IFERROR(INDEX(Tasks!$F$5:$F$204,MATCH($A6,Tasks!$R$5:$R$204,0)),""))</f>
        <v/>
      </c>
      <c r="J6" s="14">
        <f>IF($A6="","",IFERROR(INDEX(Tasks!$H$5:$H$204,MATCH($A6,Tasks!$R$5:$R$204,0)),""))</f>
        <v/>
      </c>
    </row>
    <row r="7">
      <c r="A7" s="13">
        <f>IF(3&lt;=COUNTIFS(Tasks!$A$5:$A$204,"&lt;&gt;",Tasks!$F$5:$F$204,0),3,"")</f>
        <v/>
      </c>
      <c r="B7" s="16">
        <f>IF($A7="","",IFERROR(INDEX(Tasks!$A$5:$A$204,MATCH($A7,Tasks!$R$5:$R$204,0)),""))</f>
        <v/>
      </c>
      <c r="C7" s="9">
        <f>IF($A7="","",IFERROR(INDEX(Tasks!$C$5:$C$204,MATCH($A7,Tasks!$R$5:$R$204,0)),""))</f>
        <v/>
      </c>
      <c r="D7" s="9">
        <f>IF($A7="","",IFERROR(INDEX(Tasks!$E$5:$E$204,MATCH($A7,Tasks!$R$5:$R$204,0)),""))</f>
        <v/>
      </c>
      <c r="E7" s="13">
        <f>IF($A7="","",IFERROR(INDEX(Tasks!$D$5:$D$204,MATCH($A7,Tasks!$R$5:$R$204,0)),""))</f>
        <v/>
      </c>
      <c r="F7" s="14">
        <f>IF($A7="","",IFERROR(INDEX(Tasks!$I$5:$I$204,MATCH($A7,Tasks!$R$5:$R$204,0)),""))</f>
        <v/>
      </c>
      <c r="G7" s="21">
        <f>IF($A7="","",IFERROR(INDEX(Tasks!$J$5:$J$204,MATCH($A7,Tasks!$R$5:$R$204,0)),""))</f>
        <v/>
      </c>
      <c r="H7" s="14">
        <f>IF($A7="","",IFERROR(INDEX(Tasks!$L$5:$L$204,MATCH($A7,Tasks!$R$5:$R$204,0)),""))</f>
        <v/>
      </c>
      <c r="I7" s="13">
        <f>IF($A7="","",IFERROR(INDEX(Tasks!$F$5:$F$204,MATCH($A7,Tasks!$R$5:$R$204,0)),""))</f>
        <v/>
      </c>
      <c r="J7" s="14">
        <f>IF($A7="","",IFERROR(INDEX(Tasks!$H$5:$H$204,MATCH($A7,Tasks!$R$5:$R$204,0)),""))</f>
        <v/>
      </c>
    </row>
    <row r="8">
      <c r="A8" s="13">
        <f>IF(4&lt;=COUNTIFS(Tasks!$A$5:$A$204,"&lt;&gt;",Tasks!$F$5:$F$204,0),4,"")</f>
        <v/>
      </c>
      <c r="B8" s="16">
        <f>IF($A8="","",IFERROR(INDEX(Tasks!$A$5:$A$204,MATCH($A8,Tasks!$R$5:$R$204,0)),""))</f>
        <v/>
      </c>
      <c r="C8" s="9">
        <f>IF($A8="","",IFERROR(INDEX(Tasks!$C$5:$C$204,MATCH($A8,Tasks!$R$5:$R$204,0)),""))</f>
        <v/>
      </c>
      <c r="D8" s="9">
        <f>IF($A8="","",IFERROR(INDEX(Tasks!$E$5:$E$204,MATCH($A8,Tasks!$R$5:$R$204,0)),""))</f>
        <v/>
      </c>
      <c r="E8" s="13">
        <f>IF($A8="","",IFERROR(INDEX(Tasks!$D$5:$D$204,MATCH($A8,Tasks!$R$5:$R$204,0)),""))</f>
        <v/>
      </c>
      <c r="F8" s="14">
        <f>IF($A8="","",IFERROR(INDEX(Tasks!$I$5:$I$204,MATCH($A8,Tasks!$R$5:$R$204,0)),""))</f>
        <v/>
      </c>
      <c r="G8" s="21">
        <f>IF($A8="","",IFERROR(INDEX(Tasks!$J$5:$J$204,MATCH($A8,Tasks!$R$5:$R$204,0)),""))</f>
        <v/>
      </c>
      <c r="H8" s="14">
        <f>IF($A8="","",IFERROR(INDEX(Tasks!$L$5:$L$204,MATCH($A8,Tasks!$R$5:$R$204,0)),""))</f>
        <v/>
      </c>
      <c r="I8" s="13">
        <f>IF($A8="","",IFERROR(INDEX(Tasks!$F$5:$F$204,MATCH($A8,Tasks!$R$5:$R$204,0)),""))</f>
        <v/>
      </c>
      <c r="J8" s="14">
        <f>IF($A8="","",IFERROR(INDEX(Tasks!$H$5:$H$204,MATCH($A8,Tasks!$R$5:$R$204,0)),""))</f>
        <v/>
      </c>
    </row>
    <row r="9">
      <c r="A9" s="13">
        <f>IF(5&lt;=COUNTIFS(Tasks!$A$5:$A$204,"&lt;&gt;",Tasks!$F$5:$F$204,0),5,"")</f>
        <v/>
      </c>
      <c r="B9" s="16">
        <f>IF($A9="","",IFERROR(INDEX(Tasks!$A$5:$A$204,MATCH($A9,Tasks!$R$5:$R$204,0)),""))</f>
        <v/>
      </c>
      <c r="C9" s="9">
        <f>IF($A9="","",IFERROR(INDEX(Tasks!$C$5:$C$204,MATCH($A9,Tasks!$R$5:$R$204,0)),""))</f>
        <v/>
      </c>
      <c r="D9" s="9">
        <f>IF($A9="","",IFERROR(INDEX(Tasks!$E$5:$E$204,MATCH($A9,Tasks!$R$5:$R$204,0)),""))</f>
        <v/>
      </c>
      <c r="E9" s="13">
        <f>IF($A9="","",IFERROR(INDEX(Tasks!$D$5:$D$204,MATCH($A9,Tasks!$R$5:$R$204,0)),""))</f>
        <v/>
      </c>
      <c r="F9" s="14">
        <f>IF($A9="","",IFERROR(INDEX(Tasks!$I$5:$I$204,MATCH($A9,Tasks!$R$5:$R$204,0)),""))</f>
        <v/>
      </c>
      <c r="G9" s="21">
        <f>IF($A9="","",IFERROR(INDEX(Tasks!$J$5:$J$204,MATCH($A9,Tasks!$R$5:$R$204,0)),""))</f>
        <v/>
      </c>
      <c r="H9" s="14">
        <f>IF($A9="","",IFERROR(INDEX(Tasks!$L$5:$L$204,MATCH($A9,Tasks!$R$5:$R$204,0)),""))</f>
        <v/>
      </c>
      <c r="I9" s="13">
        <f>IF($A9="","",IFERROR(INDEX(Tasks!$F$5:$F$204,MATCH($A9,Tasks!$R$5:$R$204,0)),""))</f>
        <v/>
      </c>
      <c r="J9" s="14">
        <f>IF($A9="","",IFERROR(INDEX(Tasks!$H$5:$H$204,MATCH($A9,Tasks!$R$5:$R$204,0)),""))</f>
        <v/>
      </c>
    </row>
    <row r="10">
      <c r="A10" s="13">
        <f>IF(6&lt;=COUNTIFS(Tasks!$A$5:$A$204,"&lt;&gt;",Tasks!$F$5:$F$204,0),6,"")</f>
        <v/>
      </c>
      <c r="B10" s="16">
        <f>IF($A10="","",IFERROR(INDEX(Tasks!$A$5:$A$204,MATCH($A10,Tasks!$R$5:$R$204,0)),""))</f>
        <v/>
      </c>
      <c r="C10" s="9">
        <f>IF($A10="","",IFERROR(INDEX(Tasks!$C$5:$C$204,MATCH($A10,Tasks!$R$5:$R$204,0)),""))</f>
        <v/>
      </c>
      <c r="D10" s="9">
        <f>IF($A10="","",IFERROR(INDEX(Tasks!$E$5:$E$204,MATCH($A10,Tasks!$R$5:$R$204,0)),""))</f>
        <v/>
      </c>
      <c r="E10" s="13">
        <f>IF($A10="","",IFERROR(INDEX(Tasks!$D$5:$D$204,MATCH($A10,Tasks!$R$5:$R$204,0)),""))</f>
        <v/>
      </c>
      <c r="F10" s="14">
        <f>IF($A10="","",IFERROR(INDEX(Tasks!$I$5:$I$204,MATCH($A10,Tasks!$R$5:$R$204,0)),""))</f>
        <v/>
      </c>
      <c r="G10" s="21">
        <f>IF($A10="","",IFERROR(INDEX(Tasks!$J$5:$J$204,MATCH($A10,Tasks!$R$5:$R$204,0)),""))</f>
        <v/>
      </c>
      <c r="H10" s="14">
        <f>IF($A10="","",IFERROR(INDEX(Tasks!$L$5:$L$204,MATCH($A10,Tasks!$R$5:$R$204,0)),""))</f>
        <v/>
      </c>
      <c r="I10" s="13">
        <f>IF($A10="","",IFERROR(INDEX(Tasks!$F$5:$F$204,MATCH($A10,Tasks!$R$5:$R$204,0)),""))</f>
        <v/>
      </c>
      <c r="J10" s="14">
        <f>IF($A10="","",IFERROR(INDEX(Tasks!$H$5:$H$204,MATCH($A10,Tasks!$R$5:$R$204,0)),""))</f>
        <v/>
      </c>
    </row>
    <row r="11">
      <c r="A11" s="13">
        <f>IF(7&lt;=COUNTIFS(Tasks!$A$5:$A$204,"&lt;&gt;",Tasks!$F$5:$F$204,0),7,"")</f>
        <v/>
      </c>
      <c r="B11" s="16">
        <f>IF($A11="","",IFERROR(INDEX(Tasks!$A$5:$A$204,MATCH($A11,Tasks!$R$5:$R$204,0)),""))</f>
        <v/>
      </c>
      <c r="C11" s="9">
        <f>IF($A11="","",IFERROR(INDEX(Tasks!$C$5:$C$204,MATCH($A11,Tasks!$R$5:$R$204,0)),""))</f>
        <v/>
      </c>
      <c r="D11" s="9">
        <f>IF($A11="","",IFERROR(INDEX(Tasks!$E$5:$E$204,MATCH($A11,Tasks!$R$5:$R$204,0)),""))</f>
        <v/>
      </c>
      <c r="E11" s="13">
        <f>IF($A11="","",IFERROR(INDEX(Tasks!$D$5:$D$204,MATCH($A11,Tasks!$R$5:$R$204,0)),""))</f>
        <v/>
      </c>
      <c r="F11" s="14">
        <f>IF($A11="","",IFERROR(INDEX(Tasks!$I$5:$I$204,MATCH($A11,Tasks!$R$5:$R$204,0)),""))</f>
        <v/>
      </c>
      <c r="G11" s="21">
        <f>IF($A11="","",IFERROR(INDEX(Tasks!$J$5:$J$204,MATCH($A11,Tasks!$R$5:$R$204,0)),""))</f>
        <v/>
      </c>
      <c r="H11" s="14">
        <f>IF($A11="","",IFERROR(INDEX(Tasks!$L$5:$L$204,MATCH($A11,Tasks!$R$5:$R$204,0)),""))</f>
        <v/>
      </c>
      <c r="I11" s="13">
        <f>IF($A11="","",IFERROR(INDEX(Tasks!$F$5:$F$204,MATCH($A11,Tasks!$R$5:$R$204,0)),""))</f>
        <v/>
      </c>
      <c r="J11" s="14">
        <f>IF($A11="","",IFERROR(INDEX(Tasks!$H$5:$H$204,MATCH($A11,Tasks!$R$5:$R$204,0)),""))</f>
        <v/>
      </c>
    </row>
    <row r="12">
      <c r="A12" s="13">
        <f>IF(8&lt;=COUNTIFS(Tasks!$A$5:$A$204,"&lt;&gt;",Tasks!$F$5:$F$204,0),8,"")</f>
        <v/>
      </c>
      <c r="B12" s="16">
        <f>IF($A12="","",IFERROR(INDEX(Tasks!$A$5:$A$204,MATCH($A12,Tasks!$R$5:$R$204,0)),""))</f>
        <v/>
      </c>
      <c r="C12" s="9">
        <f>IF($A12="","",IFERROR(INDEX(Tasks!$C$5:$C$204,MATCH($A12,Tasks!$R$5:$R$204,0)),""))</f>
        <v/>
      </c>
      <c r="D12" s="9">
        <f>IF($A12="","",IFERROR(INDEX(Tasks!$E$5:$E$204,MATCH($A12,Tasks!$R$5:$R$204,0)),""))</f>
        <v/>
      </c>
      <c r="E12" s="13">
        <f>IF($A12="","",IFERROR(INDEX(Tasks!$D$5:$D$204,MATCH($A12,Tasks!$R$5:$R$204,0)),""))</f>
        <v/>
      </c>
      <c r="F12" s="14">
        <f>IF($A12="","",IFERROR(INDEX(Tasks!$I$5:$I$204,MATCH($A12,Tasks!$R$5:$R$204,0)),""))</f>
        <v/>
      </c>
      <c r="G12" s="21">
        <f>IF($A12="","",IFERROR(INDEX(Tasks!$J$5:$J$204,MATCH($A12,Tasks!$R$5:$R$204,0)),""))</f>
        <v/>
      </c>
      <c r="H12" s="14">
        <f>IF($A12="","",IFERROR(INDEX(Tasks!$L$5:$L$204,MATCH($A12,Tasks!$R$5:$R$204,0)),""))</f>
        <v/>
      </c>
      <c r="I12" s="13">
        <f>IF($A12="","",IFERROR(INDEX(Tasks!$F$5:$F$204,MATCH($A12,Tasks!$R$5:$R$204,0)),""))</f>
        <v/>
      </c>
      <c r="J12" s="14">
        <f>IF($A12="","",IFERROR(INDEX(Tasks!$H$5:$H$204,MATCH($A12,Tasks!$R$5:$R$204,0)),""))</f>
        <v/>
      </c>
    </row>
    <row r="13">
      <c r="A13" s="13">
        <f>IF(9&lt;=COUNTIFS(Tasks!$A$5:$A$204,"&lt;&gt;",Tasks!$F$5:$F$204,0),9,"")</f>
        <v/>
      </c>
      <c r="B13" s="16">
        <f>IF($A13="","",IFERROR(INDEX(Tasks!$A$5:$A$204,MATCH($A13,Tasks!$R$5:$R$204,0)),""))</f>
        <v/>
      </c>
      <c r="C13" s="9">
        <f>IF($A13="","",IFERROR(INDEX(Tasks!$C$5:$C$204,MATCH($A13,Tasks!$R$5:$R$204,0)),""))</f>
        <v/>
      </c>
      <c r="D13" s="9">
        <f>IF($A13="","",IFERROR(INDEX(Tasks!$E$5:$E$204,MATCH($A13,Tasks!$R$5:$R$204,0)),""))</f>
        <v/>
      </c>
      <c r="E13" s="13">
        <f>IF($A13="","",IFERROR(INDEX(Tasks!$D$5:$D$204,MATCH($A13,Tasks!$R$5:$R$204,0)),""))</f>
        <v/>
      </c>
      <c r="F13" s="14">
        <f>IF($A13="","",IFERROR(INDEX(Tasks!$I$5:$I$204,MATCH($A13,Tasks!$R$5:$R$204,0)),""))</f>
        <v/>
      </c>
      <c r="G13" s="21">
        <f>IF($A13="","",IFERROR(INDEX(Tasks!$J$5:$J$204,MATCH($A13,Tasks!$R$5:$R$204,0)),""))</f>
        <v/>
      </c>
      <c r="H13" s="14">
        <f>IF($A13="","",IFERROR(INDEX(Tasks!$L$5:$L$204,MATCH($A13,Tasks!$R$5:$R$204,0)),""))</f>
        <v/>
      </c>
      <c r="I13" s="13">
        <f>IF($A13="","",IFERROR(INDEX(Tasks!$F$5:$F$204,MATCH($A13,Tasks!$R$5:$R$204,0)),""))</f>
        <v/>
      </c>
      <c r="J13" s="14">
        <f>IF($A13="","",IFERROR(INDEX(Tasks!$H$5:$H$204,MATCH($A13,Tasks!$R$5:$R$204,0)),""))</f>
        <v/>
      </c>
    </row>
    <row r="14">
      <c r="A14" s="13">
        <f>IF(10&lt;=COUNTIFS(Tasks!$A$5:$A$204,"&lt;&gt;",Tasks!$F$5:$F$204,0),10,"")</f>
        <v/>
      </c>
      <c r="B14" s="16">
        <f>IF($A14="","",IFERROR(INDEX(Tasks!$A$5:$A$204,MATCH($A14,Tasks!$R$5:$R$204,0)),""))</f>
        <v/>
      </c>
      <c r="C14" s="9">
        <f>IF($A14="","",IFERROR(INDEX(Tasks!$C$5:$C$204,MATCH($A14,Tasks!$R$5:$R$204,0)),""))</f>
        <v/>
      </c>
      <c r="D14" s="9">
        <f>IF($A14="","",IFERROR(INDEX(Tasks!$E$5:$E$204,MATCH($A14,Tasks!$R$5:$R$204,0)),""))</f>
        <v/>
      </c>
      <c r="E14" s="13">
        <f>IF($A14="","",IFERROR(INDEX(Tasks!$D$5:$D$204,MATCH($A14,Tasks!$R$5:$R$204,0)),""))</f>
        <v/>
      </c>
      <c r="F14" s="14">
        <f>IF($A14="","",IFERROR(INDEX(Tasks!$I$5:$I$204,MATCH($A14,Tasks!$R$5:$R$204,0)),""))</f>
        <v/>
      </c>
      <c r="G14" s="21">
        <f>IF($A14="","",IFERROR(INDEX(Tasks!$J$5:$J$204,MATCH($A14,Tasks!$R$5:$R$204,0)),""))</f>
        <v/>
      </c>
      <c r="H14" s="14">
        <f>IF($A14="","",IFERROR(INDEX(Tasks!$L$5:$L$204,MATCH($A14,Tasks!$R$5:$R$204,0)),""))</f>
        <v/>
      </c>
      <c r="I14" s="13">
        <f>IF($A14="","",IFERROR(INDEX(Tasks!$F$5:$F$204,MATCH($A14,Tasks!$R$5:$R$204,0)),""))</f>
        <v/>
      </c>
      <c r="J14" s="14">
        <f>IF($A14="","",IFERROR(INDEX(Tasks!$H$5:$H$204,MATCH($A14,Tasks!$R$5:$R$204,0)),""))</f>
        <v/>
      </c>
    </row>
    <row r="15">
      <c r="A15" s="13">
        <f>IF(11&lt;=COUNTIFS(Tasks!$A$5:$A$204,"&lt;&gt;",Tasks!$F$5:$F$204,0),11,"")</f>
        <v/>
      </c>
      <c r="B15" s="16">
        <f>IF($A15="","",IFERROR(INDEX(Tasks!$A$5:$A$204,MATCH($A15,Tasks!$R$5:$R$204,0)),""))</f>
        <v/>
      </c>
      <c r="C15" s="9">
        <f>IF($A15="","",IFERROR(INDEX(Tasks!$C$5:$C$204,MATCH($A15,Tasks!$R$5:$R$204,0)),""))</f>
        <v/>
      </c>
      <c r="D15" s="9">
        <f>IF($A15="","",IFERROR(INDEX(Tasks!$E$5:$E$204,MATCH($A15,Tasks!$R$5:$R$204,0)),""))</f>
        <v/>
      </c>
      <c r="E15" s="13">
        <f>IF($A15="","",IFERROR(INDEX(Tasks!$D$5:$D$204,MATCH($A15,Tasks!$R$5:$R$204,0)),""))</f>
        <v/>
      </c>
      <c r="F15" s="14">
        <f>IF($A15="","",IFERROR(INDEX(Tasks!$I$5:$I$204,MATCH($A15,Tasks!$R$5:$R$204,0)),""))</f>
        <v/>
      </c>
      <c r="G15" s="21">
        <f>IF($A15="","",IFERROR(INDEX(Tasks!$J$5:$J$204,MATCH($A15,Tasks!$R$5:$R$204,0)),""))</f>
        <v/>
      </c>
      <c r="H15" s="14">
        <f>IF($A15="","",IFERROR(INDEX(Tasks!$L$5:$L$204,MATCH($A15,Tasks!$R$5:$R$204,0)),""))</f>
        <v/>
      </c>
      <c r="I15" s="13">
        <f>IF($A15="","",IFERROR(INDEX(Tasks!$F$5:$F$204,MATCH($A15,Tasks!$R$5:$R$204,0)),""))</f>
        <v/>
      </c>
      <c r="J15" s="14">
        <f>IF($A15="","",IFERROR(INDEX(Tasks!$H$5:$H$204,MATCH($A15,Tasks!$R$5:$R$204,0)),""))</f>
        <v/>
      </c>
    </row>
    <row r="16">
      <c r="A16" s="13">
        <f>IF(12&lt;=COUNTIFS(Tasks!$A$5:$A$204,"&lt;&gt;",Tasks!$F$5:$F$204,0),12,"")</f>
        <v/>
      </c>
      <c r="B16" s="16">
        <f>IF($A16="","",IFERROR(INDEX(Tasks!$A$5:$A$204,MATCH($A16,Tasks!$R$5:$R$204,0)),""))</f>
        <v/>
      </c>
      <c r="C16" s="9">
        <f>IF($A16="","",IFERROR(INDEX(Tasks!$C$5:$C$204,MATCH($A16,Tasks!$R$5:$R$204,0)),""))</f>
        <v/>
      </c>
      <c r="D16" s="9">
        <f>IF($A16="","",IFERROR(INDEX(Tasks!$E$5:$E$204,MATCH($A16,Tasks!$R$5:$R$204,0)),""))</f>
        <v/>
      </c>
      <c r="E16" s="13">
        <f>IF($A16="","",IFERROR(INDEX(Tasks!$D$5:$D$204,MATCH($A16,Tasks!$R$5:$R$204,0)),""))</f>
        <v/>
      </c>
      <c r="F16" s="14">
        <f>IF($A16="","",IFERROR(INDEX(Tasks!$I$5:$I$204,MATCH($A16,Tasks!$R$5:$R$204,0)),""))</f>
        <v/>
      </c>
      <c r="G16" s="21">
        <f>IF($A16="","",IFERROR(INDEX(Tasks!$J$5:$J$204,MATCH($A16,Tasks!$R$5:$R$204,0)),""))</f>
        <v/>
      </c>
      <c r="H16" s="14">
        <f>IF($A16="","",IFERROR(INDEX(Tasks!$L$5:$L$204,MATCH($A16,Tasks!$R$5:$R$204,0)),""))</f>
        <v/>
      </c>
      <c r="I16" s="13">
        <f>IF($A16="","",IFERROR(INDEX(Tasks!$F$5:$F$204,MATCH($A16,Tasks!$R$5:$R$204,0)),""))</f>
        <v/>
      </c>
      <c r="J16" s="14">
        <f>IF($A16="","",IFERROR(INDEX(Tasks!$H$5:$H$204,MATCH($A16,Tasks!$R$5:$R$204,0)),""))</f>
        <v/>
      </c>
    </row>
    <row r="17">
      <c r="A17" s="13">
        <f>IF(13&lt;=COUNTIFS(Tasks!$A$5:$A$204,"&lt;&gt;",Tasks!$F$5:$F$204,0),13,"")</f>
        <v/>
      </c>
      <c r="B17" s="16">
        <f>IF($A17="","",IFERROR(INDEX(Tasks!$A$5:$A$204,MATCH($A17,Tasks!$R$5:$R$204,0)),""))</f>
        <v/>
      </c>
      <c r="C17" s="9">
        <f>IF($A17="","",IFERROR(INDEX(Tasks!$C$5:$C$204,MATCH($A17,Tasks!$R$5:$R$204,0)),""))</f>
        <v/>
      </c>
      <c r="D17" s="9">
        <f>IF($A17="","",IFERROR(INDEX(Tasks!$E$5:$E$204,MATCH($A17,Tasks!$R$5:$R$204,0)),""))</f>
        <v/>
      </c>
      <c r="E17" s="13">
        <f>IF($A17="","",IFERROR(INDEX(Tasks!$D$5:$D$204,MATCH($A17,Tasks!$R$5:$R$204,0)),""))</f>
        <v/>
      </c>
      <c r="F17" s="14">
        <f>IF($A17="","",IFERROR(INDEX(Tasks!$I$5:$I$204,MATCH($A17,Tasks!$R$5:$R$204,0)),""))</f>
        <v/>
      </c>
      <c r="G17" s="21">
        <f>IF($A17="","",IFERROR(INDEX(Tasks!$J$5:$J$204,MATCH($A17,Tasks!$R$5:$R$204,0)),""))</f>
        <v/>
      </c>
      <c r="H17" s="14">
        <f>IF($A17="","",IFERROR(INDEX(Tasks!$L$5:$L$204,MATCH($A17,Tasks!$R$5:$R$204,0)),""))</f>
        <v/>
      </c>
      <c r="I17" s="13">
        <f>IF($A17="","",IFERROR(INDEX(Tasks!$F$5:$F$204,MATCH($A17,Tasks!$R$5:$R$204,0)),""))</f>
        <v/>
      </c>
      <c r="J17" s="14">
        <f>IF($A17="","",IFERROR(INDEX(Tasks!$H$5:$H$204,MATCH($A17,Tasks!$R$5:$R$204,0)),""))</f>
        <v/>
      </c>
    </row>
    <row r="18">
      <c r="A18" s="13">
        <f>IF(14&lt;=COUNTIFS(Tasks!$A$5:$A$204,"&lt;&gt;",Tasks!$F$5:$F$204,0),14,"")</f>
        <v/>
      </c>
      <c r="B18" s="16">
        <f>IF($A18="","",IFERROR(INDEX(Tasks!$A$5:$A$204,MATCH($A18,Tasks!$R$5:$R$204,0)),""))</f>
        <v/>
      </c>
      <c r="C18" s="9">
        <f>IF($A18="","",IFERROR(INDEX(Tasks!$C$5:$C$204,MATCH($A18,Tasks!$R$5:$R$204,0)),""))</f>
        <v/>
      </c>
      <c r="D18" s="9">
        <f>IF($A18="","",IFERROR(INDEX(Tasks!$E$5:$E$204,MATCH($A18,Tasks!$R$5:$R$204,0)),""))</f>
        <v/>
      </c>
      <c r="E18" s="13">
        <f>IF($A18="","",IFERROR(INDEX(Tasks!$D$5:$D$204,MATCH($A18,Tasks!$R$5:$R$204,0)),""))</f>
        <v/>
      </c>
      <c r="F18" s="14">
        <f>IF($A18="","",IFERROR(INDEX(Tasks!$I$5:$I$204,MATCH($A18,Tasks!$R$5:$R$204,0)),""))</f>
        <v/>
      </c>
      <c r="G18" s="21">
        <f>IF($A18="","",IFERROR(INDEX(Tasks!$J$5:$J$204,MATCH($A18,Tasks!$R$5:$R$204,0)),""))</f>
        <v/>
      </c>
      <c r="H18" s="14">
        <f>IF($A18="","",IFERROR(INDEX(Tasks!$L$5:$L$204,MATCH($A18,Tasks!$R$5:$R$204,0)),""))</f>
        <v/>
      </c>
      <c r="I18" s="13">
        <f>IF($A18="","",IFERROR(INDEX(Tasks!$F$5:$F$204,MATCH($A18,Tasks!$R$5:$R$204,0)),""))</f>
        <v/>
      </c>
      <c r="J18" s="14">
        <f>IF($A18="","",IFERROR(INDEX(Tasks!$H$5:$H$204,MATCH($A18,Tasks!$R$5:$R$204,0)),""))</f>
        <v/>
      </c>
    </row>
    <row r="19">
      <c r="A19" s="13">
        <f>IF(15&lt;=COUNTIFS(Tasks!$A$5:$A$204,"&lt;&gt;",Tasks!$F$5:$F$204,0),15,"")</f>
        <v/>
      </c>
      <c r="B19" s="16">
        <f>IF($A19="","",IFERROR(INDEX(Tasks!$A$5:$A$204,MATCH($A19,Tasks!$R$5:$R$204,0)),""))</f>
        <v/>
      </c>
      <c r="C19" s="9">
        <f>IF($A19="","",IFERROR(INDEX(Tasks!$C$5:$C$204,MATCH($A19,Tasks!$R$5:$R$204,0)),""))</f>
        <v/>
      </c>
      <c r="D19" s="9">
        <f>IF($A19="","",IFERROR(INDEX(Tasks!$E$5:$E$204,MATCH($A19,Tasks!$R$5:$R$204,0)),""))</f>
        <v/>
      </c>
      <c r="E19" s="13">
        <f>IF($A19="","",IFERROR(INDEX(Tasks!$D$5:$D$204,MATCH($A19,Tasks!$R$5:$R$204,0)),""))</f>
        <v/>
      </c>
      <c r="F19" s="14">
        <f>IF($A19="","",IFERROR(INDEX(Tasks!$I$5:$I$204,MATCH($A19,Tasks!$R$5:$R$204,0)),""))</f>
        <v/>
      </c>
      <c r="G19" s="21">
        <f>IF($A19="","",IFERROR(INDEX(Tasks!$J$5:$J$204,MATCH($A19,Tasks!$R$5:$R$204,0)),""))</f>
        <v/>
      </c>
      <c r="H19" s="14">
        <f>IF($A19="","",IFERROR(INDEX(Tasks!$L$5:$L$204,MATCH($A19,Tasks!$R$5:$R$204,0)),""))</f>
        <v/>
      </c>
      <c r="I19" s="13">
        <f>IF($A19="","",IFERROR(INDEX(Tasks!$F$5:$F$204,MATCH($A19,Tasks!$R$5:$R$204,0)),""))</f>
        <v/>
      </c>
      <c r="J19" s="14">
        <f>IF($A19="","",IFERROR(INDEX(Tasks!$H$5:$H$204,MATCH($A19,Tasks!$R$5:$R$204,0)),""))</f>
        <v/>
      </c>
    </row>
    <row r="20">
      <c r="A20" s="13">
        <f>IF(16&lt;=COUNTIFS(Tasks!$A$5:$A$204,"&lt;&gt;",Tasks!$F$5:$F$204,0),16,"")</f>
        <v/>
      </c>
      <c r="B20" s="16">
        <f>IF($A20="","",IFERROR(INDEX(Tasks!$A$5:$A$204,MATCH($A20,Tasks!$R$5:$R$204,0)),""))</f>
        <v/>
      </c>
      <c r="C20" s="9">
        <f>IF($A20="","",IFERROR(INDEX(Tasks!$C$5:$C$204,MATCH($A20,Tasks!$R$5:$R$204,0)),""))</f>
        <v/>
      </c>
      <c r="D20" s="9">
        <f>IF($A20="","",IFERROR(INDEX(Tasks!$E$5:$E$204,MATCH($A20,Tasks!$R$5:$R$204,0)),""))</f>
        <v/>
      </c>
      <c r="E20" s="13">
        <f>IF($A20="","",IFERROR(INDEX(Tasks!$D$5:$D$204,MATCH($A20,Tasks!$R$5:$R$204,0)),""))</f>
        <v/>
      </c>
      <c r="F20" s="14">
        <f>IF($A20="","",IFERROR(INDEX(Tasks!$I$5:$I$204,MATCH($A20,Tasks!$R$5:$R$204,0)),""))</f>
        <v/>
      </c>
      <c r="G20" s="21">
        <f>IF($A20="","",IFERROR(INDEX(Tasks!$J$5:$J$204,MATCH($A20,Tasks!$R$5:$R$204,0)),""))</f>
        <v/>
      </c>
      <c r="H20" s="14">
        <f>IF($A20="","",IFERROR(INDEX(Tasks!$L$5:$L$204,MATCH($A20,Tasks!$R$5:$R$204,0)),""))</f>
        <v/>
      </c>
      <c r="I20" s="13">
        <f>IF($A20="","",IFERROR(INDEX(Tasks!$F$5:$F$204,MATCH($A20,Tasks!$R$5:$R$204,0)),""))</f>
        <v/>
      </c>
      <c r="J20" s="14">
        <f>IF($A20="","",IFERROR(INDEX(Tasks!$H$5:$H$204,MATCH($A20,Tasks!$R$5:$R$204,0)),""))</f>
        <v/>
      </c>
    </row>
    <row r="21">
      <c r="A21" s="13">
        <f>IF(17&lt;=COUNTIFS(Tasks!$A$5:$A$204,"&lt;&gt;",Tasks!$F$5:$F$204,0),17,"")</f>
        <v/>
      </c>
      <c r="B21" s="16">
        <f>IF($A21="","",IFERROR(INDEX(Tasks!$A$5:$A$204,MATCH($A21,Tasks!$R$5:$R$204,0)),""))</f>
        <v/>
      </c>
      <c r="C21" s="9">
        <f>IF($A21="","",IFERROR(INDEX(Tasks!$C$5:$C$204,MATCH($A21,Tasks!$R$5:$R$204,0)),""))</f>
        <v/>
      </c>
      <c r="D21" s="9">
        <f>IF($A21="","",IFERROR(INDEX(Tasks!$E$5:$E$204,MATCH($A21,Tasks!$R$5:$R$204,0)),""))</f>
        <v/>
      </c>
      <c r="E21" s="13">
        <f>IF($A21="","",IFERROR(INDEX(Tasks!$D$5:$D$204,MATCH($A21,Tasks!$R$5:$R$204,0)),""))</f>
        <v/>
      </c>
      <c r="F21" s="14">
        <f>IF($A21="","",IFERROR(INDEX(Tasks!$I$5:$I$204,MATCH($A21,Tasks!$R$5:$R$204,0)),""))</f>
        <v/>
      </c>
      <c r="G21" s="21">
        <f>IF($A21="","",IFERROR(INDEX(Tasks!$J$5:$J$204,MATCH($A21,Tasks!$R$5:$R$204,0)),""))</f>
        <v/>
      </c>
      <c r="H21" s="14">
        <f>IF($A21="","",IFERROR(INDEX(Tasks!$L$5:$L$204,MATCH($A21,Tasks!$R$5:$R$204,0)),""))</f>
        <v/>
      </c>
      <c r="I21" s="13">
        <f>IF($A21="","",IFERROR(INDEX(Tasks!$F$5:$F$204,MATCH($A21,Tasks!$R$5:$R$204,0)),""))</f>
        <v/>
      </c>
      <c r="J21" s="14">
        <f>IF($A21="","",IFERROR(INDEX(Tasks!$H$5:$H$204,MATCH($A21,Tasks!$R$5:$R$204,0)),""))</f>
        <v/>
      </c>
    </row>
    <row r="22">
      <c r="A22" s="13">
        <f>IF(18&lt;=COUNTIFS(Tasks!$A$5:$A$204,"&lt;&gt;",Tasks!$F$5:$F$204,0),18,"")</f>
        <v/>
      </c>
      <c r="B22" s="16">
        <f>IF($A22="","",IFERROR(INDEX(Tasks!$A$5:$A$204,MATCH($A22,Tasks!$R$5:$R$204,0)),""))</f>
        <v/>
      </c>
      <c r="C22" s="9">
        <f>IF($A22="","",IFERROR(INDEX(Tasks!$C$5:$C$204,MATCH($A22,Tasks!$R$5:$R$204,0)),""))</f>
        <v/>
      </c>
      <c r="D22" s="9">
        <f>IF($A22="","",IFERROR(INDEX(Tasks!$E$5:$E$204,MATCH($A22,Tasks!$R$5:$R$204,0)),""))</f>
        <v/>
      </c>
      <c r="E22" s="13">
        <f>IF($A22="","",IFERROR(INDEX(Tasks!$D$5:$D$204,MATCH($A22,Tasks!$R$5:$R$204,0)),""))</f>
        <v/>
      </c>
      <c r="F22" s="14">
        <f>IF($A22="","",IFERROR(INDEX(Tasks!$I$5:$I$204,MATCH($A22,Tasks!$R$5:$R$204,0)),""))</f>
        <v/>
      </c>
      <c r="G22" s="21">
        <f>IF($A22="","",IFERROR(INDEX(Tasks!$J$5:$J$204,MATCH($A22,Tasks!$R$5:$R$204,0)),""))</f>
        <v/>
      </c>
      <c r="H22" s="14">
        <f>IF($A22="","",IFERROR(INDEX(Tasks!$L$5:$L$204,MATCH($A22,Tasks!$R$5:$R$204,0)),""))</f>
        <v/>
      </c>
      <c r="I22" s="13">
        <f>IF($A22="","",IFERROR(INDEX(Tasks!$F$5:$F$204,MATCH($A22,Tasks!$R$5:$R$204,0)),""))</f>
        <v/>
      </c>
      <c r="J22" s="14">
        <f>IF($A22="","",IFERROR(INDEX(Tasks!$H$5:$H$204,MATCH($A22,Tasks!$R$5:$R$204,0)),""))</f>
        <v/>
      </c>
    </row>
    <row r="23">
      <c r="A23" s="13">
        <f>IF(19&lt;=COUNTIFS(Tasks!$A$5:$A$204,"&lt;&gt;",Tasks!$F$5:$F$204,0),19,"")</f>
        <v/>
      </c>
      <c r="B23" s="16">
        <f>IF($A23="","",IFERROR(INDEX(Tasks!$A$5:$A$204,MATCH($A23,Tasks!$R$5:$R$204,0)),""))</f>
        <v/>
      </c>
      <c r="C23" s="9">
        <f>IF($A23="","",IFERROR(INDEX(Tasks!$C$5:$C$204,MATCH($A23,Tasks!$R$5:$R$204,0)),""))</f>
        <v/>
      </c>
      <c r="D23" s="9">
        <f>IF($A23="","",IFERROR(INDEX(Tasks!$E$5:$E$204,MATCH($A23,Tasks!$R$5:$R$204,0)),""))</f>
        <v/>
      </c>
      <c r="E23" s="13">
        <f>IF($A23="","",IFERROR(INDEX(Tasks!$D$5:$D$204,MATCH($A23,Tasks!$R$5:$R$204,0)),""))</f>
        <v/>
      </c>
      <c r="F23" s="14">
        <f>IF($A23="","",IFERROR(INDEX(Tasks!$I$5:$I$204,MATCH($A23,Tasks!$R$5:$R$204,0)),""))</f>
        <v/>
      </c>
      <c r="G23" s="21">
        <f>IF($A23="","",IFERROR(INDEX(Tasks!$J$5:$J$204,MATCH($A23,Tasks!$R$5:$R$204,0)),""))</f>
        <v/>
      </c>
      <c r="H23" s="14">
        <f>IF($A23="","",IFERROR(INDEX(Tasks!$L$5:$L$204,MATCH($A23,Tasks!$R$5:$R$204,0)),""))</f>
        <v/>
      </c>
      <c r="I23" s="13">
        <f>IF($A23="","",IFERROR(INDEX(Tasks!$F$5:$F$204,MATCH($A23,Tasks!$R$5:$R$204,0)),""))</f>
        <v/>
      </c>
      <c r="J23" s="14">
        <f>IF($A23="","",IFERROR(INDEX(Tasks!$H$5:$H$204,MATCH($A23,Tasks!$R$5:$R$204,0)),""))</f>
        <v/>
      </c>
    </row>
    <row r="24">
      <c r="A24" s="13">
        <f>IF(20&lt;=COUNTIFS(Tasks!$A$5:$A$204,"&lt;&gt;",Tasks!$F$5:$F$204,0),20,"")</f>
        <v/>
      </c>
      <c r="B24" s="16">
        <f>IF($A24="","",IFERROR(INDEX(Tasks!$A$5:$A$204,MATCH($A24,Tasks!$R$5:$R$204,0)),""))</f>
        <v/>
      </c>
      <c r="C24" s="9">
        <f>IF($A24="","",IFERROR(INDEX(Tasks!$C$5:$C$204,MATCH($A24,Tasks!$R$5:$R$204,0)),""))</f>
        <v/>
      </c>
      <c r="D24" s="9">
        <f>IF($A24="","",IFERROR(INDEX(Tasks!$E$5:$E$204,MATCH($A24,Tasks!$R$5:$R$204,0)),""))</f>
        <v/>
      </c>
      <c r="E24" s="13">
        <f>IF($A24="","",IFERROR(INDEX(Tasks!$D$5:$D$204,MATCH($A24,Tasks!$R$5:$R$204,0)),""))</f>
        <v/>
      </c>
      <c r="F24" s="14">
        <f>IF($A24="","",IFERROR(INDEX(Tasks!$I$5:$I$204,MATCH($A24,Tasks!$R$5:$R$204,0)),""))</f>
        <v/>
      </c>
      <c r="G24" s="21">
        <f>IF($A24="","",IFERROR(INDEX(Tasks!$J$5:$J$204,MATCH($A24,Tasks!$R$5:$R$204,0)),""))</f>
        <v/>
      </c>
      <c r="H24" s="14">
        <f>IF($A24="","",IFERROR(INDEX(Tasks!$L$5:$L$204,MATCH($A24,Tasks!$R$5:$R$204,0)),""))</f>
        <v/>
      </c>
      <c r="I24" s="13">
        <f>IF($A24="","",IFERROR(INDEX(Tasks!$F$5:$F$204,MATCH($A24,Tasks!$R$5:$R$204,0)),""))</f>
        <v/>
      </c>
      <c r="J24" s="14">
        <f>IF($A24="","",IFERROR(INDEX(Tasks!$H$5:$H$204,MATCH($A24,Tasks!$R$5:$R$204,0)),""))</f>
        <v/>
      </c>
    </row>
    <row r="25">
      <c r="A25" s="13">
        <f>IF(21&lt;=COUNTIFS(Tasks!$A$5:$A$204,"&lt;&gt;",Tasks!$F$5:$F$204,0),21,"")</f>
        <v/>
      </c>
      <c r="B25" s="16">
        <f>IF($A25="","",IFERROR(INDEX(Tasks!$A$5:$A$204,MATCH($A25,Tasks!$R$5:$R$204,0)),""))</f>
        <v/>
      </c>
      <c r="C25" s="9">
        <f>IF($A25="","",IFERROR(INDEX(Tasks!$C$5:$C$204,MATCH($A25,Tasks!$R$5:$R$204,0)),""))</f>
        <v/>
      </c>
      <c r="D25" s="9">
        <f>IF($A25="","",IFERROR(INDEX(Tasks!$E$5:$E$204,MATCH($A25,Tasks!$R$5:$R$204,0)),""))</f>
        <v/>
      </c>
      <c r="E25" s="13">
        <f>IF($A25="","",IFERROR(INDEX(Tasks!$D$5:$D$204,MATCH($A25,Tasks!$R$5:$R$204,0)),""))</f>
        <v/>
      </c>
      <c r="F25" s="14">
        <f>IF($A25="","",IFERROR(INDEX(Tasks!$I$5:$I$204,MATCH($A25,Tasks!$R$5:$R$204,0)),""))</f>
        <v/>
      </c>
      <c r="G25" s="21">
        <f>IF($A25="","",IFERROR(INDEX(Tasks!$J$5:$J$204,MATCH($A25,Tasks!$R$5:$R$204,0)),""))</f>
        <v/>
      </c>
      <c r="H25" s="14">
        <f>IF($A25="","",IFERROR(INDEX(Tasks!$L$5:$L$204,MATCH($A25,Tasks!$R$5:$R$204,0)),""))</f>
        <v/>
      </c>
      <c r="I25" s="13">
        <f>IF($A25="","",IFERROR(INDEX(Tasks!$F$5:$F$204,MATCH($A25,Tasks!$R$5:$R$204,0)),""))</f>
        <v/>
      </c>
      <c r="J25" s="14">
        <f>IF($A25="","",IFERROR(INDEX(Tasks!$H$5:$H$204,MATCH($A25,Tasks!$R$5:$R$204,0)),""))</f>
        <v/>
      </c>
    </row>
    <row r="26">
      <c r="A26" s="13">
        <f>IF(22&lt;=COUNTIFS(Tasks!$A$5:$A$204,"&lt;&gt;",Tasks!$F$5:$F$204,0),22,"")</f>
        <v/>
      </c>
      <c r="B26" s="16">
        <f>IF($A26="","",IFERROR(INDEX(Tasks!$A$5:$A$204,MATCH($A26,Tasks!$R$5:$R$204,0)),""))</f>
        <v/>
      </c>
      <c r="C26" s="9">
        <f>IF($A26="","",IFERROR(INDEX(Tasks!$C$5:$C$204,MATCH($A26,Tasks!$R$5:$R$204,0)),""))</f>
        <v/>
      </c>
      <c r="D26" s="9">
        <f>IF($A26="","",IFERROR(INDEX(Tasks!$E$5:$E$204,MATCH($A26,Tasks!$R$5:$R$204,0)),""))</f>
        <v/>
      </c>
      <c r="E26" s="13">
        <f>IF($A26="","",IFERROR(INDEX(Tasks!$D$5:$D$204,MATCH($A26,Tasks!$R$5:$R$204,0)),""))</f>
        <v/>
      </c>
      <c r="F26" s="14">
        <f>IF($A26="","",IFERROR(INDEX(Tasks!$I$5:$I$204,MATCH($A26,Tasks!$R$5:$R$204,0)),""))</f>
        <v/>
      </c>
      <c r="G26" s="21">
        <f>IF($A26="","",IFERROR(INDEX(Tasks!$J$5:$J$204,MATCH($A26,Tasks!$R$5:$R$204,0)),""))</f>
        <v/>
      </c>
      <c r="H26" s="14">
        <f>IF($A26="","",IFERROR(INDEX(Tasks!$L$5:$L$204,MATCH($A26,Tasks!$R$5:$R$204,0)),""))</f>
        <v/>
      </c>
      <c r="I26" s="13">
        <f>IF($A26="","",IFERROR(INDEX(Tasks!$F$5:$F$204,MATCH($A26,Tasks!$R$5:$R$204,0)),""))</f>
        <v/>
      </c>
      <c r="J26" s="14">
        <f>IF($A26="","",IFERROR(INDEX(Tasks!$H$5:$H$204,MATCH($A26,Tasks!$R$5:$R$204,0)),""))</f>
        <v/>
      </c>
    </row>
    <row r="27">
      <c r="A27" s="13">
        <f>IF(23&lt;=COUNTIFS(Tasks!$A$5:$A$204,"&lt;&gt;",Tasks!$F$5:$F$204,0),23,"")</f>
        <v/>
      </c>
      <c r="B27" s="16">
        <f>IF($A27="","",IFERROR(INDEX(Tasks!$A$5:$A$204,MATCH($A27,Tasks!$R$5:$R$204,0)),""))</f>
        <v/>
      </c>
      <c r="C27" s="9">
        <f>IF($A27="","",IFERROR(INDEX(Tasks!$C$5:$C$204,MATCH($A27,Tasks!$R$5:$R$204,0)),""))</f>
        <v/>
      </c>
      <c r="D27" s="9">
        <f>IF($A27="","",IFERROR(INDEX(Tasks!$E$5:$E$204,MATCH($A27,Tasks!$R$5:$R$204,0)),""))</f>
        <v/>
      </c>
      <c r="E27" s="13">
        <f>IF($A27="","",IFERROR(INDEX(Tasks!$D$5:$D$204,MATCH($A27,Tasks!$R$5:$R$204,0)),""))</f>
        <v/>
      </c>
      <c r="F27" s="14">
        <f>IF($A27="","",IFERROR(INDEX(Tasks!$I$5:$I$204,MATCH($A27,Tasks!$R$5:$R$204,0)),""))</f>
        <v/>
      </c>
      <c r="G27" s="21">
        <f>IF($A27="","",IFERROR(INDEX(Tasks!$J$5:$J$204,MATCH($A27,Tasks!$R$5:$R$204,0)),""))</f>
        <v/>
      </c>
      <c r="H27" s="14">
        <f>IF($A27="","",IFERROR(INDEX(Tasks!$L$5:$L$204,MATCH($A27,Tasks!$R$5:$R$204,0)),""))</f>
        <v/>
      </c>
      <c r="I27" s="13">
        <f>IF($A27="","",IFERROR(INDEX(Tasks!$F$5:$F$204,MATCH($A27,Tasks!$R$5:$R$204,0)),""))</f>
        <v/>
      </c>
      <c r="J27" s="14">
        <f>IF($A27="","",IFERROR(INDEX(Tasks!$H$5:$H$204,MATCH($A27,Tasks!$R$5:$R$204,0)),""))</f>
        <v/>
      </c>
    </row>
    <row r="28">
      <c r="A28" s="13">
        <f>IF(24&lt;=COUNTIFS(Tasks!$A$5:$A$204,"&lt;&gt;",Tasks!$F$5:$F$204,0),24,"")</f>
        <v/>
      </c>
      <c r="B28" s="16">
        <f>IF($A28="","",IFERROR(INDEX(Tasks!$A$5:$A$204,MATCH($A28,Tasks!$R$5:$R$204,0)),""))</f>
        <v/>
      </c>
      <c r="C28" s="9">
        <f>IF($A28="","",IFERROR(INDEX(Tasks!$C$5:$C$204,MATCH($A28,Tasks!$R$5:$R$204,0)),""))</f>
        <v/>
      </c>
      <c r="D28" s="9">
        <f>IF($A28="","",IFERROR(INDEX(Tasks!$E$5:$E$204,MATCH($A28,Tasks!$R$5:$R$204,0)),""))</f>
        <v/>
      </c>
      <c r="E28" s="13">
        <f>IF($A28="","",IFERROR(INDEX(Tasks!$D$5:$D$204,MATCH($A28,Tasks!$R$5:$R$204,0)),""))</f>
        <v/>
      </c>
      <c r="F28" s="14">
        <f>IF($A28="","",IFERROR(INDEX(Tasks!$I$5:$I$204,MATCH($A28,Tasks!$R$5:$R$204,0)),""))</f>
        <v/>
      </c>
      <c r="G28" s="21">
        <f>IF($A28="","",IFERROR(INDEX(Tasks!$J$5:$J$204,MATCH($A28,Tasks!$R$5:$R$204,0)),""))</f>
        <v/>
      </c>
      <c r="H28" s="14">
        <f>IF($A28="","",IFERROR(INDEX(Tasks!$L$5:$L$204,MATCH($A28,Tasks!$R$5:$R$204,0)),""))</f>
        <v/>
      </c>
      <c r="I28" s="13">
        <f>IF($A28="","",IFERROR(INDEX(Tasks!$F$5:$F$204,MATCH($A28,Tasks!$R$5:$R$204,0)),""))</f>
        <v/>
      </c>
      <c r="J28" s="14">
        <f>IF($A28="","",IFERROR(INDEX(Tasks!$H$5:$H$204,MATCH($A28,Tasks!$R$5:$R$204,0)),""))</f>
        <v/>
      </c>
    </row>
    <row r="29">
      <c r="A29" s="13">
        <f>IF(25&lt;=COUNTIFS(Tasks!$A$5:$A$204,"&lt;&gt;",Tasks!$F$5:$F$204,0),25,"")</f>
        <v/>
      </c>
      <c r="B29" s="16">
        <f>IF($A29="","",IFERROR(INDEX(Tasks!$A$5:$A$204,MATCH($A29,Tasks!$R$5:$R$204,0)),""))</f>
        <v/>
      </c>
      <c r="C29" s="9">
        <f>IF($A29="","",IFERROR(INDEX(Tasks!$C$5:$C$204,MATCH($A29,Tasks!$R$5:$R$204,0)),""))</f>
        <v/>
      </c>
      <c r="D29" s="9">
        <f>IF($A29="","",IFERROR(INDEX(Tasks!$E$5:$E$204,MATCH($A29,Tasks!$R$5:$R$204,0)),""))</f>
        <v/>
      </c>
      <c r="E29" s="13">
        <f>IF($A29="","",IFERROR(INDEX(Tasks!$D$5:$D$204,MATCH($A29,Tasks!$R$5:$R$204,0)),""))</f>
        <v/>
      </c>
      <c r="F29" s="14">
        <f>IF($A29="","",IFERROR(INDEX(Tasks!$I$5:$I$204,MATCH($A29,Tasks!$R$5:$R$204,0)),""))</f>
        <v/>
      </c>
      <c r="G29" s="21">
        <f>IF($A29="","",IFERROR(INDEX(Tasks!$J$5:$J$204,MATCH($A29,Tasks!$R$5:$R$204,0)),""))</f>
        <v/>
      </c>
      <c r="H29" s="14">
        <f>IF($A29="","",IFERROR(INDEX(Tasks!$L$5:$L$204,MATCH($A29,Tasks!$R$5:$R$204,0)),""))</f>
        <v/>
      </c>
      <c r="I29" s="13">
        <f>IF($A29="","",IFERROR(INDEX(Tasks!$F$5:$F$204,MATCH($A29,Tasks!$R$5:$R$204,0)),""))</f>
        <v/>
      </c>
      <c r="J29" s="14">
        <f>IF($A29="","",IFERROR(INDEX(Tasks!$H$5:$H$204,MATCH($A29,Tasks!$R$5:$R$204,0)),""))</f>
        <v/>
      </c>
    </row>
    <row r="30">
      <c r="A30" s="13">
        <f>IF(26&lt;=COUNTIFS(Tasks!$A$5:$A$204,"&lt;&gt;",Tasks!$F$5:$F$204,0),26,"")</f>
        <v/>
      </c>
      <c r="B30" s="16">
        <f>IF($A30="","",IFERROR(INDEX(Tasks!$A$5:$A$204,MATCH($A30,Tasks!$R$5:$R$204,0)),""))</f>
        <v/>
      </c>
      <c r="C30" s="9">
        <f>IF($A30="","",IFERROR(INDEX(Tasks!$C$5:$C$204,MATCH($A30,Tasks!$R$5:$R$204,0)),""))</f>
        <v/>
      </c>
      <c r="D30" s="9">
        <f>IF($A30="","",IFERROR(INDEX(Tasks!$E$5:$E$204,MATCH($A30,Tasks!$R$5:$R$204,0)),""))</f>
        <v/>
      </c>
      <c r="E30" s="13">
        <f>IF($A30="","",IFERROR(INDEX(Tasks!$D$5:$D$204,MATCH($A30,Tasks!$R$5:$R$204,0)),""))</f>
        <v/>
      </c>
      <c r="F30" s="14">
        <f>IF($A30="","",IFERROR(INDEX(Tasks!$I$5:$I$204,MATCH($A30,Tasks!$R$5:$R$204,0)),""))</f>
        <v/>
      </c>
      <c r="G30" s="21">
        <f>IF($A30="","",IFERROR(INDEX(Tasks!$J$5:$J$204,MATCH($A30,Tasks!$R$5:$R$204,0)),""))</f>
        <v/>
      </c>
      <c r="H30" s="14">
        <f>IF($A30="","",IFERROR(INDEX(Tasks!$L$5:$L$204,MATCH($A30,Tasks!$R$5:$R$204,0)),""))</f>
        <v/>
      </c>
      <c r="I30" s="13">
        <f>IF($A30="","",IFERROR(INDEX(Tasks!$F$5:$F$204,MATCH($A30,Tasks!$R$5:$R$204,0)),""))</f>
        <v/>
      </c>
      <c r="J30" s="14">
        <f>IF($A30="","",IFERROR(INDEX(Tasks!$H$5:$H$204,MATCH($A30,Tasks!$R$5:$R$204,0)),""))</f>
        <v/>
      </c>
    </row>
    <row r="31">
      <c r="A31" s="13">
        <f>IF(27&lt;=COUNTIFS(Tasks!$A$5:$A$204,"&lt;&gt;",Tasks!$F$5:$F$204,0),27,"")</f>
        <v/>
      </c>
      <c r="B31" s="16">
        <f>IF($A31="","",IFERROR(INDEX(Tasks!$A$5:$A$204,MATCH($A31,Tasks!$R$5:$R$204,0)),""))</f>
        <v/>
      </c>
      <c r="C31" s="9">
        <f>IF($A31="","",IFERROR(INDEX(Tasks!$C$5:$C$204,MATCH($A31,Tasks!$R$5:$R$204,0)),""))</f>
        <v/>
      </c>
      <c r="D31" s="9">
        <f>IF($A31="","",IFERROR(INDEX(Tasks!$E$5:$E$204,MATCH($A31,Tasks!$R$5:$R$204,0)),""))</f>
        <v/>
      </c>
      <c r="E31" s="13">
        <f>IF($A31="","",IFERROR(INDEX(Tasks!$D$5:$D$204,MATCH($A31,Tasks!$R$5:$R$204,0)),""))</f>
        <v/>
      </c>
      <c r="F31" s="14">
        <f>IF($A31="","",IFERROR(INDEX(Tasks!$I$5:$I$204,MATCH($A31,Tasks!$R$5:$R$204,0)),""))</f>
        <v/>
      </c>
      <c r="G31" s="21">
        <f>IF($A31="","",IFERROR(INDEX(Tasks!$J$5:$J$204,MATCH($A31,Tasks!$R$5:$R$204,0)),""))</f>
        <v/>
      </c>
      <c r="H31" s="14">
        <f>IF($A31="","",IFERROR(INDEX(Tasks!$L$5:$L$204,MATCH($A31,Tasks!$R$5:$R$204,0)),""))</f>
        <v/>
      </c>
      <c r="I31" s="13">
        <f>IF($A31="","",IFERROR(INDEX(Tasks!$F$5:$F$204,MATCH($A31,Tasks!$R$5:$R$204,0)),""))</f>
        <v/>
      </c>
      <c r="J31" s="14">
        <f>IF($A31="","",IFERROR(INDEX(Tasks!$H$5:$H$204,MATCH($A31,Tasks!$R$5:$R$204,0)),""))</f>
        <v/>
      </c>
    </row>
    <row r="32">
      <c r="A32" s="13">
        <f>IF(28&lt;=COUNTIFS(Tasks!$A$5:$A$204,"&lt;&gt;",Tasks!$F$5:$F$204,0),28,"")</f>
        <v/>
      </c>
      <c r="B32" s="16">
        <f>IF($A32="","",IFERROR(INDEX(Tasks!$A$5:$A$204,MATCH($A32,Tasks!$R$5:$R$204,0)),""))</f>
        <v/>
      </c>
      <c r="C32" s="9">
        <f>IF($A32="","",IFERROR(INDEX(Tasks!$C$5:$C$204,MATCH($A32,Tasks!$R$5:$R$204,0)),""))</f>
        <v/>
      </c>
      <c r="D32" s="9">
        <f>IF($A32="","",IFERROR(INDEX(Tasks!$E$5:$E$204,MATCH($A32,Tasks!$R$5:$R$204,0)),""))</f>
        <v/>
      </c>
      <c r="E32" s="13">
        <f>IF($A32="","",IFERROR(INDEX(Tasks!$D$5:$D$204,MATCH($A32,Tasks!$R$5:$R$204,0)),""))</f>
        <v/>
      </c>
      <c r="F32" s="14">
        <f>IF($A32="","",IFERROR(INDEX(Tasks!$I$5:$I$204,MATCH($A32,Tasks!$R$5:$R$204,0)),""))</f>
        <v/>
      </c>
      <c r="G32" s="21">
        <f>IF($A32="","",IFERROR(INDEX(Tasks!$J$5:$J$204,MATCH($A32,Tasks!$R$5:$R$204,0)),""))</f>
        <v/>
      </c>
      <c r="H32" s="14">
        <f>IF($A32="","",IFERROR(INDEX(Tasks!$L$5:$L$204,MATCH($A32,Tasks!$R$5:$R$204,0)),""))</f>
        <v/>
      </c>
      <c r="I32" s="13">
        <f>IF($A32="","",IFERROR(INDEX(Tasks!$F$5:$F$204,MATCH($A32,Tasks!$R$5:$R$204,0)),""))</f>
        <v/>
      </c>
      <c r="J32" s="14">
        <f>IF($A32="","",IFERROR(INDEX(Tasks!$H$5:$H$204,MATCH($A32,Tasks!$R$5:$R$204,0)),""))</f>
        <v/>
      </c>
    </row>
    <row r="33">
      <c r="A33" s="13">
        <f>IF(29&lt;=COUNTIFS(Tasks!$A$5:$A$204,"&lt;&gt;",Tasks!$F$5:$F$204,0),29,"")</f>
        <v/>
      </c>
      <c r="B33" s="16">
        <f>IF($A33="","",IFERROR(INDEX(Tasks!$A$5:$A$204,MATCH($A33,Tasks!$R$5:$R$204,0)),""))</f>
        <v/>
      </c>
      <c r="C33" s="9">
        <f>IF($A33="","",IFERROR(INDEX(Tasks!$C$5:$C$204,MATCH($A33,Tasks!$R$5:$R$204,0)),""))</f>
        <v/>
      </c>
      <c r="D33" s="9">
        <f>IF($A33="","",IFERROR(INDEX(Tasks!$E$5:$E$204,MATCH($A33,Tasks!$R$5:$R$204,0)),""))</f>
        <v/>
      </c>
      <c r="E33" s="13">
        <f>IF($A33="","",IFERROR(INDEX(Tasks!$D$5:$D$204,MATCH($A33,Tasks!$R$5:$R$204,0)),""))</f>
        <v/>
      </c>
      <c r="F33" s="14">
        <f>IF($A33="","",IFERROR(INDEX(Tasks!$I$5:$I$204,MATCH($A33,Tasks!$R$5:$R$204,0)),""))</f>
        <v/>
      </c>
      <c r="G33" s="21">
        <f>IF($A33="","",IFERROR(INDEX(Tasks!$J$5:$J$204,MATCH($A33,Tasks!$R$5:$R$204,0)),""))</f>
        <v/>
      </c>
      <c r="H33" s="14">
        <f>IF($A33="","",IFERROR(INDEX(Tasks!$L$5:$L$204,MATCH($A33,Tasks!$R$5:$R$204,0)),""))</f>
        <v/>
      </c>
      <c r="I33" s="13">
        <f>IF($A33="","",IFERROR(INDEX(Tasks!$F$5:$F$204,MATCH($A33,Tasks!$R$5:$R$204,0)),""))</f>
        <v/>
      </c>
      <c r="J33" s="14">
        <f>IF($A33="","",IFERROR(INDEX(Tasks!$H$5:$H$204,MATCH($A33,Tasks!$R$5:$R$204,0)),""))</f>
        <v/>
      </c>
    </row>
    <row r="34">
      <c r="A34" s="13">
        <f>IF(30&lt;=COUNTIFS(Tasks!$A$5:$A$204,"&lt;&gt;",Tasks!$F$5:$F$204,0),30,"")</f>
        <v/>
      </c>
      <c r="B34" s="16">
        <f>IF($A34="","",IFERROR(INDEX(Tasks!$A$5:$A$204,MATCH($A34,Tasks!$R$5:$R$204,0)),""))</f>
        <v/>
      </c>
      <c r="C34" s="9">
        <f>IF($A34="","",IFERROR(INDEX(Tasks!$C$5:$C$204,MATCH($A34,Tasks!$R$5:$R$204,0)),""))</f>
        <v/>
      </c>
      <c r="D34" s="9">
        <f>IF($A34="","",IFERROR(INDEX(Tasks!$E$5:$E$204,MATCH($A34,Tasks!$R$5:$R$204,0)),""))</f>
        <v/>
      </c>
      <c r="E34" s="13">
        <f>IF($A34="","",IFERROR(INDEX(Tasks!$D$5:$D$204,MATCH($A34,Tasks!$R$5:$R$204,0)),""))</f>
        <v/>
      </c>
      <c r="F34" s="14">
        <f>IF($A34="","",IFERROR(INDEX(Tasks!$I$5:$I$204,MATCH($A34,Tasks!$R$5:$R$204,0)),""))</f>
        <v/>
      </c>
      <c r="G34" s="21">
        <f>IF($A34="","",IFERROR(INDEX(Tasks!$J$5:$J$204,MATCH($A34,Tasks!$R$5:$R$204,0)),""))</f>
        <v/>
      </c>
      <c r="H34" s="14">
        <f>IF($A34="","",IFERROR(INDEX(Tasks!$L$5:$L$204,MATCH($A34,Tasks!$R$5:$R$204,0)),""))</f>
        <v/>
      </c>
      <c r="I34" s="13">
        <f>IF($A34="","",IFERROR(INDEX(Tasks!$F$5:$F$204,MATCH($A34,Tasks!$R$5:$R$204,0)),""))</f>
        <v/>
      </c>
      <c r="J34" s="14">
        <f>IF($A34="","",IFERROR(INDEX(Tasks!$H$5:$H$204,MATCH($A34,Tasks!$R$5:$R$204,0)),""))</f>
        <v/>
      </c>
    </row>
    <row r="35">
      <c r="A35" s="13">
        <f>IF(31&lt;=COUNTIFS(Tasks!$A$5:$A$204,"&lt;&gt;",Tasks!$F$5:$F$204,0),31,"")</f>
        <v/>
      </c>
      <c r="B35" s="16">
        <f>IF($A35="","",IFERROR(INDEX(Tasks!$A$5:$A$204,MATCH($A35,Tasks!$R$5:$R$204,0)),""))</f>
        <v/>
      </c>
      <c r="C35" s="9">
        <f>IF($A35="","",IFERROR(INDEX(Tasks!$C$5:$C$204,MATCH($A35,Tasks!$R$5:$R$204,0)),""))</f>
        <v/>
      </c>
      <c r="D35" s="9">
        <f>IF($A35="","",IFERROR(INDEX(Tasks!$E$5:$E$204,MATCH($A35,Tasks!$R$5:$R$204,0)),""))</f>
        <v/>
      </c>
      <c r="E35" s="13">
        <f>IF($A35="","",IFERROR(INDEX(Tasks!$D$5:$D$204,MATCH($A35,Tasks!$R$5:$R$204,0)),""))</f>
        <v/>
      </c>
      <c r="F35" s="14">
        <f>IF($A35="","",IFERROR(INDEX(Tasks!$I$5:$I$204,MATCH($A35,Tasks!$R$5:$R$204,0)),""))</f>
        <v/>
      </c>
      <c r="G35" s="21">
        <f>IF($A35="","",IFERROR(INDEX(Tasks!$J$5:$J$204,MATCH($A35,Tasks!$R$5:$R$204,0)),""))</f>
        <v/>
      </c>
      <c r="H35" s="14">
        <f>IF($A35="","",IFERROR(INDEX(Tasks!$L$5:$L$204,MATCH($A35,Tasks!$R$5:$R$204,0)),""))</f>
        <v/>
      </c>
      <c r="I35" s="13">
        <f>IF($A35="","",IFERROR(INDEX(Tasks!$F$5:$F$204,MATCH($A35,Tasks!$R$5:$R$204,0)),""))</f>
        <v/>
      </c>
      <c r="J35" s="14">
        <f>IF($A35="","",IFERROR(INDEX(Tasks!$H$5:$H$204,MATCH($A35,Tasks!$R$5:$R$204,0)),""))</f>
        <v/>
      </c>
    </row>
    <row r="36">
      <c r="A36" s="13">
        <f>IF(32&lt;=COUNTIFS(Tasks!$A$5:$A$204,"&lt;&gt;",Tasks!$F$5:$F$204,0),32,"")</f>
        <v/>
      </c>
      <c r="B36" s="16">
        <f>IF($A36="","",IFERROR(INDEX(Tasks!$A$5:$A$204,MATCH($A36,Tasks!$R$5:$R$204,0)),""))</f>
        <v/>
      </c>
      <c r="C36" s="9">
        <f>IF($A36="","",IFERROR(INDEX(Tasks!$C$5:$C$204,MATCH($A36,Tasks!$R$5:$R$204,0)),""))</f>
        <v/>
      </c>
      <c r="D36" s="9">
        <f>IF($A36="","",IFERROR(INDEX(Tasks!$E$5:$E$204,MATCH($A36,Tasks!$R$5:$R$204,0)),""))</f>
        <v/>
      </c>
      <c r="E36" s="13">
        <f>IF($A36="","",IFERROR(INDEX(Tasks!$D$5:$D$204,MATCH($A36,Tasks!$R$5:$R$204,0)),""))</f>
        <v/>
      </c>
      <c r="F36" s="14">
        <f>IF($A36="","",IFERROR(INDEX(Tasks!$I$5:$I$204,MATCH($A36,Tasks!$R$5:$R$204,0)),""))</f>
        <v/>
      </c>
      <c r="G36" s="21">
        <f>IF($A36="","",IFERROR(INDEX(Tasks!$J$5:$J$204,MATCH($A36,Tasks!$R$5:$R$204,0)),""))</f>
        <v/>
      </c>
      <c r="H36" s="14">
        <f>IF($A36="","",IFERROR(INDEX(Tasks!$L$5:$L$204,MATCH($A36,Tasks!$R$5:$R$204,0)),""))</f>
        <v/>
      </c>
      <c r="I36" s="13">
        <f>IF($A36="","",IFERROR(INDEX(Tasks!$F$5:$F$204,MATCH($A36,Tasks!$R$5:$R$204,0)),""))</f>
        <v/>
      </c>
      <c r="J36" s="14">
        <f>IF($A36="","",IFERROR(INDEX(Tasks!$H$5:$H$204,MATCH($A36,Tasks!$R$5:$R$204,0)),""))</f>
        <v/>
      </c>
    </row>
    <row r="37">
      <c r="A37" s="13">
        <f>IF(33&lt;=COUNTIFS(Tasks!$A$5:$A$204,"&lt;&gt;",Tasks!$F$5:$F$204,0),33,"")</f>
        <v/>
      </c>
      <c r="B37" s="16">
        <f>IF($A37="","",IFERROR(INDEX(Tasks!$A$5:$A$204,MATCH($A37,Tasks!$R$5:$R$204,0)),""))</f>
        <v/>
      </c>
      <c r="C37" s="9">
        <f>IF($A37="","",IFERROR(INDEX(Tasks!$C$5:$C$204,MATCH($A37,Tasks!$R$5:$R$204,0)),""))</f>
        <v/>
      </c>
      <c r="D37" s="9">
        <f>IF($A37="","",IFERROR(INDEX(Tasks!$E$5:$E$204,MATCH($A37,Tasks!$R$5:$R$204,0)),""))</f>
        <v/>
      </c>
      <c r="E37" s="13">
        <f>IF($A37="","",IFERROR(INDEX(Tasks!$D$5:$D$204,MATCH($A37,Tasks!$R$5:$R$204,0)),""))</f>
        <v/>
      </c>
      <c r="F37" s="14">
        <f>IF($A37="","",IFERROR(INDEX(Tasks!$I$5:$I$204,MATCH($A37,Tasks!$R$5:$R$204,0)),""))</f>
        <v/>
      </c>
      <c r="G37" s="21">
        <f>IF($A37="","",IFERROR(INDEX(Tasks!$J$5:$J$204,MATCH($A37,Tasks!$R$5:$R$204,0)),""))</f>
        <v/>
      </c>
      <c r="H37" s="14">
        <f>IF($A37="","",IFERROR(INDEX(Tasks!$L$5:$L$204,MATCH($A37,Tasks!$R$5:$R$204,0)),""))</f>
        <v/>
      </c>
      <c r="I37" s="13">
        <f>IF($A37="","",IFERROR(INDEX(Tasks!$F$5:$F$204,MATCH($A37,Tasks!$R$5:$R$204,0)),""))</f>
        <v/>
      </c>
      <c r="J37" s="14">
        <f>IF($A37="","",IFERROR(INDEX(Tasks!$H$5:$H$204,MATCH($A37,Tasks!$R$5:$R$204,0)),""))</f>
        <v/>
      </c>
    </row>
    <row r="38">
      <c r="A38" s="13">
        <f>IF(34&lt;=COUNTIFS(Tasks!$A$5:$A$204,"&lt;&gt;",Tasks!$F$5:$F$204,0),34,"")</f>
        <v/>
      </c>
      <c r="B38" s="16">
        <f>IF($A38="","",IFERROR(INDEX(Tasks!$A$5:$A$204,MATCH($A38,Tasks!$R$5:$R$204,0)),""))</f>
        <v/>
      </c>
      <c r="C38" s="9">
        <f>IF($A38="","",IFERROR(INDEX(Tasks!$C$5:$C$204,MATCH($A38,Tasks!$R$5:$R$204,0)),""))</f>
        <v/>
      </c>
      <c r="D38" s="9">
        <f>IF($A38="","",IFERROR(INDEX(Tasks!$E$5:$E$204,MATCH($A38,Tasks!$R$5:$R$204,0)),""))</f>
        <v/>
      </c>
      <c r="E38" s="13">
        <f>IF($A38="","",IFERROR(INDEX(Tasks!$D$5:$D$204,MATCH($A38,Tasks!$R$5:$R$204,0)),""))</f>
        <v/>
      </c>
      <c r="F38" s="14">
        <f>IF($A38="","",IFERROR(INDEX(Tasks!$I$5:$I$204,MATCH($A38,Tasks!$R$5:$R$204,0)),""))</f>
        <v/>
      </c>
      <c r="G38" s="21">
        <f>IF($A38="","",IFERROR(INDEX(Tasks!$J$5:$J$204,MATCH($A38,Tasks!$R$5:$R$204,0)),""))</f>
        <v/>
      </c>
      <c r="H38" s="14">
        <f>IF($A38="","",IFERROR(INDEX(Tasks!$L$5:$L$204,MATCH($A38,Tasks!$R$5:$R$204,0)),""))</f>
        <v/>
      </c>
      <c r="I38" s="13">
        <f>IF($A38="","",IFERROR(INDEX(Tasks!$F$5:$F$204,MATCH($A38,Tasks!$R$5:$R$204,0)),""))</f>
        <v/>
      </c>
      <c r="J38" s="14">
        <f>IF($A38="","",IFERROR(INDEX(Tasks!$H$5:$H$204,MATCH($A38,Tasks!$R$5:$R$204,0)),""))</f>
        <v/>
      </c>
    </row>
    <row r="39">
      <c r="A39" s="13">
        <f>IF(35&lt;=COUNTIFS(Tasks!$A$5:$A$204,"&lt;&gt;",Tasks!$F$5:$F$204,0),35,"")</f>
        <v/>
      </c>
      <c r="B39" s="16">
        <f>IF($A39="","",IFERROR(INDEX(Tasks!$A$5:$A$204,MATCH($A39,Tasks!$R$5:$R$204,0)),""))</f>
        <v/>
      </c>
      <c r="C39" s="9">
        <f>IF($A39="","",IFERROR(INDEX(Tasks!$C$5:$C$204,MATCH($A39,Tasks!$R$5:$R$204,0)),""))</f>
        <v/>
      </c>
      <c r="D39" s="9">
        <f>IF($A39="","",IFERROR(INDEX(Tasks!$E$5:$E$204,MATCH($A39,Tasks!$R$5:$R$204,0)),""))</f>
        <v/>
      </c>
      <c r="E39" s="13">
        <f>IF($A39="","",IFERROR(INDEX(Tasks!$D$5:$D$204,MATCH($A39,Tasks!$R$5:$R$204,0)),""))</f>
        <v/>
      </c>
      <c r="F39" s="14">
        <f>IF($A39="","",IFERROR(INDEX(Tasks!$I$5:$I$204,MATCH($A39,Tasks!$R$5:$R$204,0)),""))</f>
        <v/>
      </c>
      <c r="G39" s="21">
        <f>IF($A39="","",IFERROR(INDEX(Tasks!$J$5:$J$204,MATCH($A39,Tasks!$R$5:$R$204,0)),""))</f>
        <v/>
      </c>
      <c r="H39" s="14">
        <f>IF($A39="","",IFERROR(INDEX(Tasks!$L$5:$L$204,MATCH($A39,Tasks!$R$5:$R$204,0)),""))</f>
        <v/>
      </c>
      <c r="I39" s="13">
        <f>IF($A39="","",IFERROR(INDEX(Tasks!$F$5:$F$204,MATCH($A39,Tasks!$R$5:$R$204,0)),""))</f>
        <v/>
      </c>
      <c r="J39" s="14">
        <f>IF($A39="","",IFERROR(INDEX(Tasks!$H$5:$H$204,MATCH($A39,Tasks!$R$5:$R$204,0)),""))</f>
        <v/>
      </c>
    </row>
    <row r="40">
      <c r="A40" s="13">
        <f>IF(36&lt;=COUNTIFS(Tasks!$A$5:$A$204,"&lt;&gt;",Tasks!$F$5:$F$204,0),36,"")</f>
        <v/>
      </c>
      <c r="B40" s="16">
        <f>IF($A40="","",IFERROR(INDEX(Tasks!$A$5:$A$204,MATCH($A40,Tasks!$R$5:$R$204,0)),""))</f>
        <v/>
      </c>
      <c r="C40" s="9">
        <f>IF($A40="","",IFERROR(INDEX(Tasks!$C$5:$C$204,MATCH($A40,Tasks!$R$5:$R$204,0)),""))</f>
        <v/>
      </c>
      <c r="D40" s="9">
        <f>IF($A40="","",IFERROR(INDEX(Tasks!$E$5:$E$204,MATCH($A40,Tasks!$R$5:$R$204,0)),""))</f>
        <v/>
      </c>
      <c r="E40" s="13">
        <f>IF($A40="","",IFERROR(INDEX(Tasks!$D$5:$D$204,MATCH($A40,Tasks!$R$5:$R$204,0)),""))</f>
        <v/>
      </c>
      <c r="F40" s="14">
        <f>IF($A40="","",IFERROR(INDEX(Tasks!$I$5:$I$204,MATCH($A40,Tasks!$R$5:$R$204,0)),""))</f>
        <v/>
      </c>
      <c r="G40" s="21">
        <f>IF($A40="","",IFERROR(INDEX(Tasks!$J$5:$J$204,MATCH($A40,Tasks!$R$5:$R$204,0)),""))</f>
        <v/>
      </c>
      <c r="H40" s="14">
        <f>IF($A40="","",IFERROR(INDEX(Tasks!$L$5:$L$204,MATCH($A40,Tasks!$R$5:$R$204,0)),""))</f>
        <v/>
      </c>
      <c r="I40" s="13">
        <f>IF($A40="","",IFERROR(INDEX(Tasks!$F$5:$F$204,MATCH($A40,Tasks!$R$5:$R$204,0)),""))</f>
        <v/>
      </c>
      <c r="J40" s="14">
        <f>IF($A40="","",IFERROR(INDEX(Tasks!$H$5:$H$204,MATCH($A40,Tasks!$R$5:$R$204,0)),""))</f>
        <v/>
      </c>
    </row>
    <row r="41">
      <c r="A41" s="13">
        <f>IF(37&lt;=COUNTIFS(Tasks!$A$5:$A$204,"&lt;&gt;",Tasks!$F$5:$F$204,0),37,"")</f>
        <v/>
      </c>
      <c r="B41" s="16">
        <f>IF($A41="","",IFERROR(INDEX(Tasks!$A$5:$A$204,MATCH($A41,Tasks!$R$5:$R$204,0)),""))</f>
        <v/>
      </c>
      <c r="C41" s="9">
        <f>IF($A41="","",IFERROR(INDEX(Tasks!$C$5:$C$204,MATCH($A41,Tasks!$R$5:$R$204,0)),""))</f>
        <v/>
      </c>
      <c r="D41" s="9">
        <f>IF($A41="","",IFERROR(INDEX(Tasks!$E$5:$E$204,MATCH($A41,Tasks!$R$5:$R$204,0)),""))</f>
        <v/>
      </c>
      <c r="E41" s="13">
        <f>IF($A41="","",IFERROR(INDEX(Tasks!$D$5:$D$204,MATCH($A41,Tasks!$R$5:$R$204,0)),""))</f>
        <v/>
      </c>
      <c r="F41" s="14">
        <f>IF($A41="","",IFERROR(INDEX(Tasks!$I$5:$I$204,MATCH($A41,Tasks!$R$5:$R$204,0)),""))</f>
        <v/>
      </c>
      <c r="G41" s="21">
        <f>IF($A41="","",IFERROR(INDEX(Tasks!$J$5:$J$204,MATCH($A41,Tasks!$R$5:$R$204,0)),""))</f>
        <v/>
      </c>
      <c r="H41" s="14">
        <f>IF($A41="","",IFERROR(INDEX(Tasks!$L$5:$L$204,MATCH($A41,Tasks!$R$5:$R$204,0)),""))</f>
        <v/>
      </c>
      <c r="I41" s="13">
        <f>IF($A41="","",IFERROR(INDEX(Tasks!$F$5:$F$204,MATCH($A41,Tasks!$R$5:$R$204,0)),""))</f>
        <v/>
      </c>
      <c r="J41" s="14">
        <f>IF($A41="","",IFERROR(INDEX(Tasks!$H$5:$H$204,MATCH($A41,Tasks!$R$5:$R$204,0)),""))</f>
        <v/>
      </c>
    </row>
    <row r="42">
      <c r="A42" s="13">
        <f>IF(38&lt;=COUNTIFS(Tasks!$A$5:$A$204,"&lt;&gt;",Tasks!$F$5:$F$204,0),38,"")</f>
        <v/>
      </c>
      <c r="B42" s="16">
        <f>IF($A42="","",IFERROR(INDEX(Tasks!$A$5:$A$204,MATCH($A42,Tasks!$R$5:$R$204,0)),""))</f>
        <v/>
      </c>
      <c r="C42" s="9">
        <f>IF($A42="","",IFERROR(INDEX(Tasks!$C$5:$C$204,MATCH($A42,Tasks!$R$5:$R$204,0)),""))</f>
        <v/>
      </c>
      <c r="D42" s="9">
        <f>IF($A42="","",IFERROR(INDEX(Tasks!$E$5:$E$204,MATCH($A42,Tasks!$R$5:$R$204,0)),""))</f>
        <v/>
      </c>
      <c r="E42" s="13">
        <f>IF($A42="","",IFERROR(INDEX(Tasks!$D$5:$D$204,MATCH($A42,Tasks!$R$5:$R$204,0)),""))</f>
        <v/>
      </c>
      <c r="F42" s="14">
        <f>IF($A42="","",IFERROR(INDEX(Tasks!$I$5:$I$204,MATCH($A42,Tasks!$R$5:$R$204,0)),""))</f>
        <v/>
      </c>
      <c r="G42" s="21">
        <f>IF($A42="","",IFERROR(INDEX(Tasks!$J$5:$J$204,MATCH($A42,Tasks!$R$5:$R$204,0)),""))</f>
        <v/>
      </c>
      <c r="H42" s="14">
        <f>IF($A42="","",IFERROR(INDEX(Tasks!$L$5:$L$204,MATCH($A42,Tasks!$R$5:$R$204,0)),""))</f>
        <v/>
      </c>
      <c r="I42" s="13">
        <f>IF($A42="","",IFERROR(INDEX(Tasks!$F$5:$F$204,MATCH($A42,Tasks!$R$5:$R$204,0)),""))</f>
        <v/>
      </c>
      <c r="J42" s="14">
        <f>IF($A42="","",IFERROR(INDEX(Tasks!$H$5:$H$204,MATCH($A42,Tasks!$R$5:$R$204,0)),""))</f>
        <v/>
      </c>
    </row>
    <row r="43">
      <c r="A43" s="13">
        <f>IF(39&lt;=COUNTIFS(Tasks!$A$5:$A$204,"&lt;&gt;",Tasks!$F$5:$F$204,0),39,"")</f>
        <v/>
      </c>
      <c r="B43" s="16">
        <f>IF($A43="","",IFERROR(INDEX(Tasks!$A$5:$A$204,MATCH($A43,Tasks!$R$5:$R$204,0)),""))</f>
        <v/>
      </c>
      <c r="C43" s="9">
        <f>IF($A43="","",IFERROR(INDEX(Tasks!$C$5:$C$204,MATCH($A43,Tasks!$R$5:$R$204,0)),""))</f>
        <v/>
      </c>
      <c r="D43" s="9">
        <f>IF($A43="","",IFERROR(INDEX(Tasks!$E$5:$E$204,MATCH($A43,Tasks!$R$5:$R$204,0)),""))</f>
        <v/>
      </c>
      <c r="E43" s="13">
        <f>IF($A43="","",IFERROR(INDEX(Tasks!$D$5:$D$204,MATCH($A43,Tasks!$R$5:$R$204,0)),""))</f>
        <v/>
      </c>
      <c r="F43" s="14">
        <f>IF($A43="","",IFERROR(INDEX(Tasks!$I$5:$I$204,MATCH($A43,Tasks!$R$5:$R$204,0)),""))</f>
        <v/>
      </c>
      <c r="G43" s="21">
        <f>IF($A43="","",IFERROR(INDEX(Tasks!$J$5:$J$204,MATCH($A43,Tasks!$R$5:$R$204,0)),""))</f>
        <v/>
      </c>
      <c r="H43" s="14">
        <f>IF($A43="","",IFERROR(INDEX(Tasks!$L$5:$L$204,MATCH($A43,Tasks!$R$5:$R$204,0)),""))</f>
        <v/>
      </c>
      <c r="I43" s="13">
        <f>IF($A43="","",IFERROR(INDEX(Tasks!$F$5:$F$204,MATCH($A43,Tasks!$R$5:$R$204,0)),""))</f>
        <v/>
      </c>
      <c r="J43" s="14">
        <f>IF($A43="","",IFERROR(INDEX(Tasks!$H$5:$H$204,MATCH($A43,Tasks!$R$5:$R$204,0)),""))</f>
        <v/>
      </c>
    </row>
    <row r="44">
      <c r="A44" s="13">
        <f>IF(40&lt;=COUNTIFS(Tasks!$A$5:$A$204,"&lt;&gt;",Tasks!$F$5:$F$204,0),40,"")</f>
        <v/>
      </c>
      <c r="B44" s="16">
        <f>IF($A44="","",IFERROR(INDEX(Tasks!$A$5:$A$204,MATCH($A44,Tasks!$R$5:$R$204,0)),""))</f>
        <v/>
      </c>
      <c r="C44" s="9">
        <f>IF($A44="","",IFERROR(INDEX(Tasks!$C$5:$C$204,MATCH($A44,Tasks!$R$5:$R$204,0)),""))</f>
        <v/>
      </c>
      <c r="D44" s="9">
        <f>IF($A44="","",IFERROR(INDEX(Tasks!$E$5:$E$204,MATCH($A44,Tasks!$R$5:$R$204,0)),""))</f>
        <v/>
      </c>
      <c r="E44" s="13">
        <f>IF($A44="","",IFERROR(INDEX(Tasks!$D$5:$D$204,MATCH($A44,Tasks!$R$5:$R$204,0)),""))</f>
        <v/>
      </c>
      <c r="F44" s="14">
        <f>IF($A44="","",IFERROR(INDEX(Tasks!$I$5:$I$204,MATCH($A44,Tasks!$R$5:$R$204,0)),""))</f>
        <v/>
      </c>
      <c r="G44" s="21">
        <f>IF($A44="","",IFERROR(INDEX(Tasks!$J$5:$J$204,MATCH($A44,Tasks!$R$5:$R$204,0)),""))</f>
        <v/>
      </c>
      <c r="H44" s="14">
        <f>IF($A44="","",IFERROR(INDEX(Tasks!$L$5:$L$204,MATCH($A44,Tasks!$R$5:$R$204,0)),""))</f>
        <v/>
      </c>
      <c r="I44" s="13">
        <f>IF($A44="","",IFERROR(INDEX(Tasks!$F$5:$F$204,MATCH($A44,Tasks!$R$5:$R$204,0)),""))</f>
        <v/>
      </c>
      <c r="J44" s="14">
        <f>IF($A44="","",IFERROR(INDEX(Tasks!$H$5:$H$204,MATCH($A44,Tasks!$R$5:$R$204,0)),""))</f>
        <v/>
      </c>
    </row>
    <row r="45">
      <c r="A45" s="13">
        <f>IF(41&lt;=COUNTIFS(Tasks!$A$5:$A$204,"&lt;&gt;",Tasks!$F$5:$F$204,0),41,"")</f>
        <v/>
      </c>
      <c r="B45" s="16">
        <f>IF($A45="","",IFERROR(INDEX(Tasks!$A$5:$A$204,MATCH($A45,Tasks!$R$5:$R$204,0)),""))</f>
        <v/>
      </c>
      <c r="C45" s="9">
        <f>IF($A45="","",IFERROR(INDEX(Tasks!$C$5:$C$204,MATCH($A45,Tasks!$R$5:$R$204,0)),""))</f>
        <v/>
      </c>
      <c r="D45" s="9">
        <f>IF($A45="","",IFERROR(INDEX(Tasks!$E$5:$E$204,MATCH($A45,Tasks!$R$5:$R$204,0)),""))</f>
        <v/>
      </c>
      <c r="E45" s="13">
        <f>IF($A45="","",IFERROR(INDEX(Tasks!$D$5:$D$204,MATCH($A45,Tasks!$R$5:$R$204,0)),""))</f>
        <v/>
      </c>
      <c r="F45" s="14">
        <f>IF($A45="","",IFERROR(INDEX(Tasks!$I$5:$I$204,MATCH($A45,Tasks!$R$5:$R$204,0)),""))</f>
        <v/>
      </c>
      <c r="G45" s="21">
        <f>IF($A45="","",IFERROR(INDEX(Tasks!$J$5:$J$204,MATCH($A45,Tasks!$R$5:$R$204,0)),""))</f>
        <v/>
      </c>
      <c r="H45" s="14">
        <f>IF($A45="","",IFERROR(INDEX(Tasks!$L$5:$L$204,MATCH($A45,Tasks!$R$5:$R$204,0)),""))</f>
        <v/>
      </c>
      <c r="I45" s="13">
        <f>IF($A45="","",IFERROR(INDEX(Tasks!$F$5:$F$204,MATCH($A45,Tasks!$R$5:$R$204,0)),""))</f>
        <v/>
      </c>
      <c r="J45" s="14">
        <f>IF($A45="","",IFERROR(INDEX(Tasks!$H$5:$H$204,MATCH($A45,Tasks!$R$5:$R$204,0)),""))</f>
        <v/>
      </c>
    </row>
    <row r="46">
      <c r="A46" s="13">
        <f>IF(42&lt;=COUNTIFS(Tasks!$A$5:$A$204,"&lt;&gt;",Tasks!$F$5:$F$204,0),42,"")</f>
        <v/>
      </c>
      <c r="B46" s="16">
        <f>IF($A46="","",IFERROR(INDEX(Tasks!$A$5:$A$204,MATCH($A46,Tasks!$R$5:$R$204,0)),""))</f>
        <v/>
      </c>
      <c r="C46" s="9">
        <f>IF($A46="","",IFERROR(INDEX(Tasks!$C$5:$C$204,MATCH($A46,Tasks!$R$5:$R$204,0)),""))</f>
        <v/>
      </c>
      <c r="D46" s="9">
        <f>IF($A46="","",IFERROR(INDEX(Tasks!$E$5:$E$204,MATCH($A46,Tasks!$R$5:$R$204,0)),""))</f>
        <v/>
      </c>
      <c r="E46" s="13">
        <f>IF($A46="","",IFERROR(INDEX(Tasks!$D$5:$D$204,MATCH($A46,Tasks!$R$5:$R$204,0)),""))</f>
        <v/>
      </c>
      <c r="F46" s="14">
        <f>IF($A46="","",IFERROR(INDEX(Tasks!$I$5:$I$204,MATCH($A46,Tasks!$R$5:$R$204,0)),""))</f>
        <v/>
      </c>
      <c r="G46" s="21">
        <f>IF($A46="","",IFERROR(INDEX(Tasks!$J$5:$J$204,MATCH($A46,Tasks!$R$5:$R$204,0)),""))</f>
        <v/>
      </c>
      <c r="H46" s="14">
        <f>IF($A46="","",IFERROR(INDEX(Tasks!$L$5:$L$204,MATCH($A46,Tasks!$R$5:$R$204,0)),""))</f>
        <v/>
      </c>
      <c r="I46" s="13">
        <f>IF($A46="","",IFERROR(INDEX(Tasks!$F$5:$F$204,MATCH($A46,Tasks!$R$5:$R$204,0)),""))</f>
        <v/>
      </c>
      <c r="J46" s="14">
        <f>IF($A46="","",IFERROR(INDEX(Tasks!$H$5:$H$204,MATCH($A46,Tasks!$R$5:$R$204,0)),""))</f>
        <v/>
      </c>
    </row>
    <row r="47">
      <c r="A47" s="13">
        <f>IF(43&lt;=COUNTIFS(Tasks!$A$5:$A$204,"&lt;&gt;",Tasks!$F$5:$F$204,0),43,"")</f>
        <v/>
      </c>
      <c r="B47" s="16">
        <f>IF($A47="","",IFERROR(INDEX(Tasks!$A$5:$A$204,MATCH($A47,Tasks!$R$5:$R$204,0)),""))</f>
        <v/>
      </c>
      <c r="C47" s="9">
        <f>IF($A47="","",IFERROR(INDEX(Tasks!$C$5:$C$204,MATCH($A47,Tasks!$R$5:$R$204,0)),""))</f>
        <v/>
      </c>
      <c r="D47" s="9">
        <f>IF($A47="","",IFERROR(INDEX(Tasks!$E$5:$E$204,MATCH($A47,Tasks!$R$5:$R$204,0)),""))</f>
        <v/>
      </c>
      <c r="E47" s="13">
        <f>IF($A47="","",IFERROR(INDEX(Tasks!$D$5:$D$204,MATCH($A47,Tasks!$R$5:$R$204,0)),""))</f>
        <v/>
      </c>
      <c r="F47" s="14">
        <f>IF($A47="","",IFERROR(INDEX(Tasks!$I$5:$I$204,MATCH($A47,Tasks!$R$5:$R$204,0)),""))</f>
        <v/>
      </c>
      <c r="G47" s="21">
        <f>IF($A47="","",IFERROR(INDEX(Tasks!$J$5:$J$204,MATCH($A47,Tasks!$R$5:$R$204,0)),""))</f>
        <v/>
      </c>
      <c r="H47" s="14">
        <f>IF($A47="","",IFERROR(INDEX(Tasks!$L$5:$L$204,MATCH($A47,Tasks!$R$5:$R$204,0)),""))</f>
        <v/>
      </c>
      <c r="I47" s="13">
        <f>IF($A47="","",IFERROR(INDEX(Tasks!$F$5:$F$204,MATCH($A47,Tasks!$R$5:$R$204,0)),""))</f>
        <v/>
      </c>
      <c r="J47" s="14">
        <f>IF($A47="","",IFERROR(INDEX(Tasks!$H$5:$H$204,MATCH($A47,Tasks!$R$5:$R$204,0)),""))</f>
        <v/>
      </c>
    </row>
    <row r="48">
      <c r="A48" s="13">
        <f>IF(44&lt;=COUNTIFS(Tasks!$A$5:$A$204,"&lt;&gt;",Tasks!$F$5:$F$204,0),44,"")</f>
        <v/>
      </c>
      <c r="B48" s="16">
        <f>IF($A48="","",IFERROR(INDEX(Tasks!$A$5:$A$204,MATCH($A48,Tasks!$R$5:$R$204,0)),""))</f>
        <v/>
      </c>
      <c r="C48" s="9">
        <f>IF($A48="","",IFERROR(INDEX(Tasks!$C$5:$C$204,MATCH($A48,Tasks!$R$5:$R$204,0)),""))</f>
        <v/>
      </c>
      <c r="D48" s="9">
        <f>IF($A48="","",IFERROR(INDEX(Tasks!$E$5:$E$204,MATCH($A48,Tasks!$R$5:$R$204,0)),""))</f>
        <v/>
      </c>
      <c r="E48" s="13">
        <f>IF($A48="","",IFERROR(INDEX(Tasks!$D$5:$D$204,MATCH($A48,Tasks!$R$5:$R$204,0)),""))</f>
        <v/>
      </c>
      <c r="F48" s="14">
        <f>IF($A48="","",IFERROR(INDEX(Tasks!$I$5:$I$204,MATCH($A48,Tasks!$R$5:$R$204,0)),""))</f>
        <v/>
      </c>
      <c r="G48" s="21">
        <f>IF($A48="","",IFERROR(INDEX(Tasks!$J$5:$J$204,MATCH($A48,Tasks!$R$5:$R$204,0)),""))</f>
        <v/>
      </c>
      <c r="H48" s="14">
        <f>IF($A48="","",IFERROR(INDEX(Tasks!$L$5:$L$204,MATCH($A48,Tasks!$R$5:$R$204,0)),""))</f>
        <v/>
      </c>
      <c r="I48" s="13">
        <f>IF($A48="","",IFERROR(INDEX(Tasks!$F$5:$F$204,MATCH($A48,Tasks!$R$5:$R$204,0)),""))</f>
        <v/>
      </c>
      <c r="J48" s="14">
        <f>IF($A48="","",IFERROR(INDEX(Tasks!$H$5:$H$204,MATCH($A48,Tasks!$R$5:$R$204,0)),""))</f>
        <v/>
      </c>
    </row>
    <row r="49">
      <c r="A49" s="13">
        <f>IF(45&lt;=COUNTIFS(Tasks!$A$5:$A$204,"&lt;&gt;",Tasks!$F$5:$F$204,0),45,"")</f>
        <v/>
      </c>
      <c r="B49" s="16">
        <f>IF($A49="","",IFERROR(INDEX(Tasks!$A$5:$A$204,MATCH($A49,Tasks!$R$5:$R$204,0)),""))</f>
        <v/>
      </c>
      <c r="C49" s="9">
        <f>IF($A49="","",IFERROR(INDEX(Tasks!$C$5:$C$204,MATCH($A49,Tasks!$R$5:$R$204,0)),""))</f>
        <v/>
      </c>
      <c r="D49" s="9">
        <f>IF($A49="","",IFERROR(INDEX(Tasks!$E$5:$E$204,MATCH($A49,Tasks!$R$5:$R$204,0)),""))</f>
        <v/>
      </c>
      <c r="E49" s="13">
        <f>IF($A49="","",IFERROR(INDEX(Tasks!$D$5:$D$204,MATCH($A49,Tasks!$R$5:$R$204,0)),""))</f>
        <v/>
      </c>
      <c r="F49" s="14">
        <f>IF($A49="","",IFERROR(INDEX(Tasks!$I$5:$I$204,MATCH($A49,Tasks!$R$5:$R$204,0)),""))</f>
        <v/>
      </c>
      <c r="G49" s="21">
        <f>IF($A49="","",IFERROR(INDEX(Tasks!$J$5:$J$204,MATCH($A49,Tasks!$R$5:$R$204,0)),""))</f>
        <v/>
      </c>
      <c r="H49" s="14">
        <f>IF($A49="","",IFERROR(INDEX(Tasks!$L$5:$L$204,MATCH($A49,Tasks!$R$5:$R$204,0)),""))</f>
        <v/>
      </c>
      <c r="I49" s="13">
        <f>IF($A49="","",IFERROR(INDEX(Tasks!$F$5:$F$204,MATCH($A49,Tasks!$R$5:$R$204,0)),""))</f>
        <v/>
      </c>
      <c r="J49" s="14">
        <f>IF($A49="","",IFERROR(INDEX(Tasks!$H$5:$H$204,MATCH($A49,Tasks!$R$5:$R$204,0)),""))</f>
        <v/>
      </c>
    </row>
    <row r="50">
      <c r="A50" s="13">
        <f>IF(46&lt;=COUNTIFS(Tasks!$A$5:$A$204,"&lt;&gt;",Tasks!$F$5:$F$204,0),46,"")</f>
        <v/>
      </c>
      <c r="B50" s="16">
        <f>IF($A50="","",IFERROR(INDEX(Tasks!$A$5:$A$204,MATCH($A50,Tasks!$R$5:$R$204,0)),""))</f>
        <v/>
      </c>
      <c r="C50" s="9">
        <f>IF($A50="","",IFERROR(INDEX(Tasks!$C$5:$C$204,MATCH($A50,Tasks!$R$5:$R$204,0)),""))</f>
        <v/>
      </c>
      <c r="D50" s="9">
        <f>IF($A50="","",IFERROR(INDEX(Tasks!$E$5:$E$204,MATCH($A50,Tasks!$R$5:$R$204,0)),""))</f>
        <v/>
      </c>
      <c r="E50" s="13">
        <f>IF($A50="","",IFERROR(INDEX(Tasks!$D$5:$D$204,MATCH($A50,Tasks!$R$5:$R$204,0)),""))</f>
        <v/>
      </c>
      <c r="F50" s="14">
        <f>IF($A50="","",IFERROR(INDEX(Tasks!$I$5:$I$204,MATCH($A50,Tasks!$R$5:$R$204,0)),""))</f>
        <v/>
      </c>
      <c r="G50" s="21">
        <f>IF($A50="","",IFERROR(INDEX(Tasks!$J$5:$J$204,MATCH($A50,Tasks!$R$5:$R$204,0)),""))</f>
        <v/>
      </c>
      <c r="H50" s="14">
        <f>IF($A50="","",IFERROR(INDEX(Tasks!$L$5:$L$204,MATCH($A50,Tasks!$R$5:$R$204,0)),""))</f>
        <v/>
      </c>
      <c r="I50" s="13">
        <f>IF($A50="","",IFERROR(INDEX(Tasks!$F$5:$F$204,MATCH($A50,Tasks!$R$5:$R$204,0)),""))</f>
        <v/>
      </c>
      <c r="J50" s="14">
        <f>IF($A50="","",IFERROR(INDEX(Tasks!$H$5:$H$204,MATCH($A50,Tasks!$R$5:$R$204,0)),""))</f>
        <v/>
      </c>
    </row>
    <row r="51">
      <c r="A51" s="13">
        <f>IF(47&lt;=COUNTIFS(Tasks!$A$5:$A$204,"&lt;&gt;",Tasks!$F$5:$F$204,0),47,"")</f>
        <v/>
      </c>
      <c r="B51" s="16">
        <f>IF($A51="","",IFERROR(INDEX(Tasks!$A$5:$A$204,MATCH($A51,Tasks!$R$5:$R$204,0)),""))</f>
        <v/>
      </c>
      <c r="C51" s="9">
        <f>IF($A51="","",IFERROR(INDEX(Tasks!$C$5:$C$204,MATCH($A51,Tasks!$R$5:$R$204,0)),""))</f>
        <v/>
      </c>
      <c r="D51" s="9">
        <f>IF($A51="","",IFERROR(INDEX(Tasks!$E$5:$E$204,MATCH($A51,Tasks!$R$5:$R$204,0)),""))</f>
        <v/>
      </c>
      <c r="E51" s="13">
        <f>IF($A51="","",IFERROR(INDEX(Tasks!$D$5:$D$204,MATCH($A51,Tasks!$R$5:$R$204,0)),""))</f>
        <v/>
      </c>
      <c r="F51" s="14">
        <f>IF($A51="","",IFERROR(INDEX(Tasks!$I$5:$I$204,MATCH($A51,Tasks!$R$5:$R$204,0)),""))</f>
        <v/>
      </c>
      <c r="G51" s="21">
        <f>IF($A51="","",IFERROR(INDEX(Tasks!$J$5:$J$204,MATCH($A51,Tasks!$R$5:$R$204,0)),""))</f>
        <v/>
      </c>
      <c r="H51" s="14">
        <f>IF($A51="","",IFERROR(INDEX(Tasks!$L$5:$L$204,MATCH($A51,Tasks!$R$5:$R$204,0)),""))</f>
        <v/>
      </c>
      <c r="I51" s="13">
        <f>IF($A51="","",IFERROR(INDEX(Tasks!$F$5:$F$204,MATCH($A51,Tasks!$R$5:$R$204,0)),""))</f>
        <v/>
      </c>
      <c r="J51" s="14">
        <f>IF($A51="","",IFERROR(INDEX(Tasks!$H$5:$H$204,MATCH($A51,Tasks!$R$5:$R$204,0)),""))</f>
        <v/>
      </c>
    </row>
    <row r="52">
      <c r="A52" s="13">
        <f>IF(48&lt;=COUNTIFS(Tasks!$A$5:$A$204,"&lt;&gt;",Tasks!$F$5:$F$204,0),48,"")</f>
        <v/>
      </c>
      <c r="B52" s="16">
        <f>IF($A52="","",IFERROR(INDEX(Tasks!$A$5:$A$204,MATCH($A52,Tasks!$R$5:$R$204,0)),""))</f>
        <v/>
      </c>
      <c r="C52" s="9">
        <f>IF($A52="","",IFERROR(INDEX(Tasks!$C$5:$C$204,MATCH($A52,Tasks!$R$5:$R$204,0)),""))</f>
        <v/>
      </c>
      <c r="D52" s="9">
        <f>IF($A52="","",IFERROR(INDEX(Tasks!$E$5:$E$204,MATCH($A52,Tasks!$R$5:$R$204,0)),""))</f>
        <v/>
      </c>
      <c r="E52" s="13">
        <f>IF($A52="","",IFERROR(INDEX(Tasks!$D$5:$D$204,MATCH($A52,Tasks!$R$5:$R$204,0)),""))</f>
        <v/>
      </c>
      <c r="F52" s="14">
        <f>IF($A52="","",IFERROR(INDEX(Tasks!$I$5:$I$204,MATCH($A52,Tasks!$R$5:$R$204,0)),""))</f>
        <v/>
      </c>
      <c r="G52" s="21">
        <f>IF($A52="","",IFERROR(INDEX(Tasks!$J$5:$J$204,MATCH($A52,Tasks!$R$5:$R$204,0)),""))</f>
        <v/>
      </c>
      <c r="H52" s="14">
        <f>IF($A52="","",IFERROR(INDEX(Tasks!$L$5:$L$204,MATCH($A52,Tasks!$R$5:$R$204,0)),""))</f>
        <v/>
      </c>
      <c r="I52" s="13">
        <f>IF($A52="","",IFERROR(INDEX(Tasks!$F$5:$F$204,MATCH($A52,Tasks!$R$5:$R$204,0)),""))</f>
        <v/>
      </c>
      <c r="J52" s="14">
        <f>IF($A52="","",IFERROR(INDEX(Tasks!$H$5:$H$204,MATCH($A52,Tasks!$R$5:$R$204,0)),""))</f>
        <v/>
      </c>
    </row>
    <row r="53">
      <c r="A53" s="13">
        <f>IF(49&lt;=COUNTIFS(Tasks!$A$5:$A$204,"&lt;&gt;",Tasks!$F$5:$F$204,0),49,"")</f>
        <v/>
      </c>
      <c r="B53" s="16">
        <f>IF($A53="","",IFERROR(INDEX(Tasks!$A$5:$A$204,MATCH($A53,Tasks!$R$5:$R$204,0)),""))</f>
        <v/>
      </c>
      <c r="C53" s="9">
        <f>IF($A53="","",IFERROR(INDEX(Tasks!$C$5:$C$204,MATCH($A53,Tasks!$R$5:$R$204,0)),""))</f>
        <v/>
      </c>
      <c r="D53" s="9">
        <f>IF($A53="","",IFERROR(INDEX(Tasks!$E$5:$E$204,MATCH($A53,Tasks!$R$5:$R$204,0)),""))</f>
        <v/>
      </c>
      <c r="E53" s="13">
        <f>IF($A53="","",IFERROR(INDEX(Tasks!$D$5:$D$204,MATCH($A53,Tasks!$R$5:$R$204,0)),""))</f>
        <v/>
      </c>
      <c r="F53" s="14">
        <f>IF($A53="","",IFERROR(INDEX(Tasks!$I$5:$I$204,MATCH($A53,Tasks!$R$5:$R$204,0)),""))</f>
        <v/>
      </c>
      <c r="G53" s="21">
        <f>IF($A53="","",IFERROR(INDEX(Tasks!$J$5:$J$204,MATCH($A53,Tasks!$R$5:$R$204,0)),""))</f>
        <v/>
      </c>
      <c r="H53" s="14">
        <f>IF($A53="","",IFERROR(INDEX(Tasks!$L$5:$L$204,MATCH($A53,Tasks!$R$5:$R$204,0)),""))</f>
        <v/>
      </c>
      <c r="I53" s="13">
        <f>IF($A53="","",IFERROR(INDEX(Tasks!$F$5:$F$204,MATCH($A53,Tasks!$R$5:$R$204,0)),""))</f>
        <v/>
      </c>
      <c r="J53" s="14">
        <f>IF($A53="","",IFERROR(INDEX(Tasks!$H$5:$H$204,MATCH($A53,Tasks!$R$5:$R$204,0)),""))</f>
        <v/>
      </c>
    </row>
    <row r="54">
      <c r="A54" s="13">
        <f>IF(50&lt;=COUNTIFS(Tasks!$A$5:$A$204,"&lt;&gt;",Tasks!$F$5:$F$204,0),50,"")</f>
        <v/>
      </c>
      <c r="B54" s="16">
        <f>IF($A54="","",IFERROR(INDEX(Tasks!$A$5:$A$204,MATCH($A54,Tasks!$R$5:$R$204,0)),""))</f>
        <v/>
      </c>
      <c r="C54" s="9">
        <f>IF($A54="","",IFERROR(INDEX(Tasks!$C$5:$C$204,MATCH($A54,Tasks!$R$5:$R$204,0)),""))</f>
        <v/>
      </c>
      <c r="D54" s="9">
        <f>IF($A54="","",IFERROR(INDEX(Tasks!$E$5:$E$204,MATCH($A54,Tasks!$R$5:$R$204,0)),""))</f>
        <v/>
      </c>
      <c r="E54" s="13">
        <f>IF($A54="","",IFERROR(INDEX(Tasks!$D$5:$D$204,MATCH($A54,Tasks!$R$5:$R$204,0)),""))</f>
        <v/>
      </c>
      <c r="F54" s="14">
        <f>IF($A54="","",IFERROR(INDEX(Tasks!$I$5:$I$204,MATCH($A54,Tasks!$R$5:$R$204,0)),""))</f>
        <v/>
      </c>
      <c r="G54" s="21">
        <f>IF($A54="","",IFERROR(INDEX(Tasks!$J$5:$J$204,MATCH($A54,Tasks!$R$5:$R$204,0)),""))</f>
        <v/>
      </c>
      <c r="H54" s="14">
        <f>IF($A54="","",IFERROR(INDEX(Tasks!$L$5:$L$204,MATCH($A54,Tasks!$R$5:$R$204,0)),""))</f>
        <v/>
      </c>
      <c r="I54" s="13">
        <f>IF($A54="","",IFERROR(INDEX(Tasks!$F$5:$F$204,MATCH($A54,Tasks!$R$5:$R$204,0)),""))</f>
        <v/>
      </c>
      <c r="J54" s="14">
        <f>IF($A54="","",IFERROR(INDEX(Tasks!$H$5:$H$204,MATCH($A54,Tasks!$R$5:$R$204,0)),""))</f>
        <v/>
      </c>
    </row>
    <row r="55">
      <c r="A55" s="13">
        <f>IF(51&lt;=COUNTIFS(Tasks!$A$5:$A$204,"&lt;&gt;",Tasks!$F$5:$F$204,0),51,"")</f>
        <v/>
      </c>
      <c r="B55" s="16">
        <f>IF($A55="","",IFERROR(INDEX(Tasks!$A$5:$A$204,MATCH($A55,Tasks!$R$5:$R$204,0)),""))</f>
        <v/>
      </c>
      <c r="C55" s="9">
        <f>IF($A55="","",IFERROR(INDEX(Tasks!$C$5:$C$204,MATCH($A55,Tasks!$R$5:$R$204,0)),""))</f>
        <v/>
      </c>
      <c r="D55" s="9">
        <f>IF($A55="","",IFERROR(INDEX(Tasks!$E$5:$E$204,MATCH($A55,Tasks!$R$5:$R$204,0)),""))</f>
        <v/>
      </c>
      <c r="E55" s="13">
        <f>IF($A55="","",IFERROR(INDEX(Tasks!$D$5:$D$204,MATCH($A55,Tasks!$R$5:$R$204,0)),""))</f>
        <v/>
      </c>
      <c r="F55" s="14">
        <f>IF($A55="","",IFERROR(INDEX(Tasks!$I$5:$I$204,MATCH($A55,Tasks!$R$5:$R$204,0)),""))</f>
        <v/>
      </c>
      <c r="G55" s="21">
        <f>IF($A55="","",IFERROR(INDEX(Tasks!$J$5:$J$204,MATCH($A55,Tasks!$R$5:$R$204,0)),""))</f>
        <v/>
      </c>
      <c r="H55" s="14">
        <f>IF($A55="","",IFERROR(INDEX(Tasks!$L$5:$L$204,MATCH($A55,Tasks!$R$5:$R$204,0)),""))</f>
        <v/>
      </c>
      <c r="I55" s="13">
        <f>IF($A55="","",IFERROR(INDEX(Tasks!$F$5:$F$204,MATCH($A55,Tasks!$R$5:$R$204,0)),""))</f>
        <v/>
      </c>
      <c r="J55" s="14">
        <f>IF($A55="","",IFERROR(INDEX(Tasks!$H$5:$H$204,MATCH($A55,Tasks!$R$5:$R$204,0)),""))</f>
        <v/>
      </c>
    </row>
    <row r="56">
      <c r="A56" s="13">
        <f>IF(52&lt;=COUNTIFS(Tasks!$A$5:$A$204,"&lt;&gt;",Tasks!$F$5:$F$204,0),52,"")</f>
        <v/>
      </c>
      <c r="B56" s="16">
        <f>IF($A56="","",IFERROR(INDEX(Tasks!$A$5:$A$204,MATCH($A56,Tasks!$R$5:$R$204,0)),""))</f>
        <v/>
      </c>
      <c r="C56" s="9">
        <f>IF($A56="","",IFERROR(INDEX(Tasks!$C$5:$C$204,MATCH($A56,Tasks!$R$5:$R$204,0)),""))</f>
        <v/>
      </c>
      <c r="D56" s="9">
        <f>IF($A56="","",IFERROR(INDEX(Tasks!$E$5:$E$204,MATCH($A56,Tasks!$R$5:$R$204,0)),""))</f>
        <v/>
      </c>
      <c r="E56" s="13">
        <f>IF($A56="","",IFERROR(INDEX(Tasks!$D$5:$D$204,MATCH($A56,Tasks!$R$5:$R$204,0)),""))</f>
        <v/>
      </c>
      <c r="F56" s="14">
        <f>IF($A56="","",IFERROR(INDEX(Tasks!$I$5:$I$204,MATCH($A56,Tasks!$R$5:$R$204,0)),""))</f>
        <v/>
      </c>
      <c r="G56" s="21">
        <f>IF($A56="","",IFERROR(INDEX(Tasks!$J$5:$J$204,MATCH($A56,Tasks!$R$5:$R$204,0)),""))</f>
        <v/>
      </c>
      <c r="H56" s="14">
        <f>IF($A56="","",IFERROR(INDEX(Tasks!$L$5:$L$204,MATCH($A56,Tasks!$R$5:$R$204,0)),""))</f>
        <v/>
      </c>
      <c r="I56" s="13">
        <f>IF($A56="","",IFERROR(INDEX(Tasks!$F$5:$F$204,MATCH($A56,Tasks!$R$5:$R$204,0)),""))</f>
        <v/>
      </c>
      <c r="J56" s="14">
        <f>IF($A56="","",IFERROR(INDEX(Tasks!$H$5:$H$204,MATCH($A56,Tasks!$R$5:$R$204,0)),""))</f>
        <v/>
      </c>
    </row>
    <row r="57">
      <c r="A57" s="13">
        <f>IF(53&lt;=COUNTIFS(Tasks!$A$5:$A$204,"&lt;&gt;",Tasks!$F$5:$F$204,0),53,"")</f>
        <v/>
      </c>
      <c r="B57" s="16">
        <f>IF($A57="","",IFERROR(INDEX(Tasks!$A$5:$A$204,MATCH($A57,Tasks!$R$5:$R$204,0)),""))</f>
        <v/>
      </c>
      <c r="C57" s="9">
        <f>IF($A57="","",IFERROR(INDEX(Tasks!$C$5:$C$204,MATCH($A57,Tasks!$R$5:$R$204,0)),""))</f>
        <v/>
      </c>
      <c r="D57" s="9">
        <f>IF($A57="","",IFERROR(INDEX(Tasks!$E$5:$E$204,MATCH($A57,Tasks!$R$5:$R$204,0)),""))</f>
        <v/>
      </c>
      <c r="E57" s="13">
        <f>IF($A57="","",IFERROR(INDEX(Tasks!$D$5:$D$204,MATCH($A57,Tasks!$R$5:$R$204,0)),""))</f>
        <v/>
      </c>
      <c r="F57" s="14">
        <f>IF($A57="","",IFERROR(INDEX(Tasks!$I$5:$I$204,MATCH($A57,Tasks!$R$5:$R$204,0)),""))</f>
        <v/>
      </c>
      <c r="G57" s="21">
        <f>IF($A57="","",IFERROR(INDEX(Tasks!$J$5:$J$204,MATCH($A57,Tasks!$R$5:$R$204,0)),""))</f>
        <v/>
      </c>
      <c r="H57" s="14">
        <f>IF($A57="","",IFERROR(INDEX(Tasks!$L$5:$L$204,MATCH($A57,Tasks!$R$5:$R$204,0)),""))</f>
        <v/>
      </c>
      <c r="I57" s="13">
        <f>IF($A57="","",IFERROR(INDEX(Tasks!$F$5:$F$204,MATCH($A57,Tasks!$R$5:$R$204,0)),""))</f>
        <v/>
      </c>
      <c r="J57" s="14">
        <f>IF($A57="","",IFERROR(INDEX(Tasks!$H$5:$H$204,MATCH($A57,Tasks!$R$5:$R$204,0)),""))</f>
        <v/>
      </c>
    </row>
    <row r="58">
      <c r="A58" s="13">
        <f>IF(54&lt;=COUNTIFS(Tasks!$A$5:$A$204,"&lt;&gt;",Tasks!$F$5:$F$204,0),54,"")</f>
        <v/>
      </c>
      <c r="B58" s="16">
        <f>IF($A58="","",IFERROR(INDEX(Tasks!$A$5:$A$204,MATCH($A58,Tasks!$R$5:$R$204,0)),""))</f>
        <v/>
      </c>
      <c r="C58" s="9">
        <f>IF($A58="","",IFERROR(INDEX(Tasks!$C$5:$C$204,MATCH($A58,Tasks!$R$5:$R$204,0)),""))</f>
        <v/>
      </c>
      <c r="D58" s="9">
        <f>IF($A58="","",IFERROR(INDEX(Tasks!$E$5:$E$204,MATCH($A58,Tasks!$R$5:$R$204,0)),""))</f>
        <v/>
      </c>
      <c r="E58" s="13">
        <f>IF($A58="","",IFERROR(INDEX(Tasks!$D$5:$D$204,MATCH($A58,Tasks!$R$5:$R$204,0)),""))</f>
        <v/>
      </c>
      <c r="F58" s="14">
        <f>IF($A58="","",IFERROR(INDEX(Tasks!$I$5:$I$204,MATCH($A58,Tasks!$R$5:$R$204,0)),""))</f>
        <v/>
      </c>
      <c r="G58" s="21">
        <f>IF($A58="","",IFERROR(INDEX(Tasks!$J$5:$J$204,MATCH($A58,Tasks!$R$5:$R$204,0)),""))</f>
        <v/>
      </c>
      <c r="H58" s="14">
        <f>IF($A58="","",IFERROR(INDEX(Tasks!$L$5:$L$204,MATCH($A58,Tasks!$R$5:$R$204,0)),""))</f>
        <v/>
      </c>
      <c r="I58" s="13">
        <f>IF($A58="","",IFERROR(INDEX(Tasks!$F$5:$F$204,MATCH($A58,Tasks!$R$5:$R$204,0)),""))</f>
        <v/>
      </c>
      <c r="J58" s="14">
        <f>IF($A58="","",IFERROR(INDEX(Tasks!$H$5:$H$204,MATCH($A58,Tasks!$R$5:$R$204,0)),""))</f>
        <v/>
      </c>
    </row>
    <row r="59">
      <c r="A59" s="13">
        <f>IF(55&lt;=COUNTIFS(Tasks!$A$5:$A$204,"&lt;&gt;",Tasks!$F$5:$F$204,0),55,"")</f>
        <v/>
      </c>
      <c r="B59" s="16">
        <f>IF($A59="","",IFERROR(INDEX(Tasks!$A$5:$A$204,MATCH($A59,Tasks!$R$5:$R$204,0)),""))</f>
        <v/>
      </c>
      <c r="C59" s="9">
        <f>IF($A59="","",IFERROR(INDEX(Tasks!$C$5:$C$204,MATCH($A59,Tasks!$R$5:$R$204,0)),""))</f>
        <v/>
      </c>
      <c r="D59" s="9">
        <f>IF($A59="","",IFERROR(INDEX(Tasks!$E$5:$E$204,MATCH($A59,Tasks!$R$5:$R$204,0)),""))</f>
        <v/>
      </c>
      <c r="E59" s="13">
        <f>IF($A59="","",IFERROR(INDEX(Tasks!$D$5:$D$204,MATCH($A59,Tasks!$R$5:$R$204,0)),""))</f>
        <v/>
      </c>
      <c r="F59" s="14">
        <f>IF($A59="","",IFERROR(INDEX(Tasks!$I$5:$I$204,MATCH($A59,Tasks!$R$5:$R$204,0)),""))</f>
        <v/>
      </c>
      <c r="G59" s="21">
        <f>IF($A59="","",IFERROR(INDEX(Tasks!$J$5:$J$204,MATCH($A59,Tasks!$R$5:$R$204,0)),""))</f>
        <v/>
      </c>
      <c r="H59" s="14">
        <f>IF($A59="","",IFERROR(INDEX(Tasks!$L$5:$L$204,MATCH($A59,Tasks!$R$5:$R$204,0)),""))</f>
        <v/>
      </c>
      <c r="I59" s="13">
        <f>IF($A59="","",IFERROR(INDEX(Tasks!$F$5:$F$204,MATCH($A59,Tasks!$R$5:$R$204,0)),""))</f>
        <v/>
      </c>
      <c r="J59" s="14">
        <f>IF($A59="","",IFERROR(INDEX(Tasks!$H$5:$H$204,MATCH($A59,Tasks!$R$5:$R$204,0)),""))</f>
        <v/>
      </c>
    </row>
    <row r="60">
      <c r="A60" s="13">
        <f>IF(56&lt;=COUNTIFS(Tasks!$A$5:$A$204,"&lt;&gt;",Tasks!$F$5:$F$204,0),56,"")</f>
        <v/>
      </c>
      <c r="B60" s="16">
        <f>IF($A60="","",IFERROR(INDEX(Tasks!$A$5:$A$204,MATCH($A60,Tasks!$R$5:$R$204,0)),""))</f>
        <v/>
      </c>
      <c r="C60" s="9">
        <f>IF($A60="","",IFERROR(INDEX(Tasks!$C$5:$C$204,MATCH($A60,Tasks!$R$5:$R$204,0)),""))</f>
        <v/>
      </c>
      <c r="D60" s="9">
        <f>IF($A60="","",IFERROR(INDEX(Tasks!$E$5:$E$204,MATCH($A60,Tasks!$R$5:$R$204,0)),""))</f>
        <v/>
      </c>
      <c r="E60" s="13">
        <f>IF($A60="","",IFERROR(INDEX(Tasks!$D$5:$D$204,MATCH($A60,Tasks!$R$5:$R$204,0)),""))</f>
        <v/>
      </c>
      <c r="F60" s="14">
        <f>IF($A60="","",IFERROR(INDEX(Tasks!$I$5:$I$204,MATCH($A60,Tasks!$R$5:$R$204,0)),""))</f>
        <v/>
      </c>
      <c r="G60" s="21">
        <f>IF($A60="","",IFERROR(INDEX(Tasks!$J$5:$J$204,MATCH($A60,Tasks!$R$5:$R$204,0)),""))</f>
        <v/>
      </c>
      <c r="H60" s="14">
        <f>IF($A60="","",IFERROR(INDEX(Tasks!$L$5:$L$204,MATCH($A60,Tasks!$R$5:$R$204,0)),""))</f>
        <v/>
      </c>
      <c r="I60" s="13">
        <f>IF($A60="","",IFERROR(INDEX(Tasks!$F$5:$F$204,MATCH($A60,Tasks!$R$5:$R$204,0)),""))</f>
        <v/>
      </c>
      <c r="J60" s="14">
        <f>IF($A60="","",IFERROR(INDEX(Tasks!$H$5:$H$204,MATCH($A60,Tasks!$R$5:$R$204,0)),""))</f>
        <v/>
      </c>
    </row>
    <row r="61">
      <c r="A61" s="13">
        <f>IF(57&lt;=COUNTIFS(Tasks!$A$5:$A$204,"&lt;&gt;",Tasks!$F$5:$F$204,0),57,"")</f>
        <v/>
      </c>
      <c r="B61" s="16">
        <f>IF($A61="","",IFERROR(INDEX(Tasks!$A$5:$A$204,MATCH($A61,Tasks!$R$5:$R$204,0)),""))</f>
        <v/>
      </c>
      <c r="C61" s="9">
        <f>IF($A61="","",IFERROR(INDEX(Tasks!$C$5:$C$204,MATCH($A61,Tasks!$R$5:$R$204,0)),""))</f>
        <v/>
      </c>
      <c r="D61" s="9">
        <f>IF($A61="","",IFERROR(INDEX(Tasks!$E$5:$E$204,MATCH($A61,Tasks!$R$5:$R$204,0)),""))</f>
        <v/>
      </c>
      <c r="E61" s="13">
        <f>IF($A61="","",IFERROR(INDEX(Tasks!$D$5:$D$204,MATCH($A61,Tasks!$R$5:$R$204,0)),""))</f>
        <v/>
      </c>
      <c r="F61" s="14">
        <f>IF($A61="","",IFERROR(INDEX(Tasks!$I$5:$I$204,MATCH($A61,Tasks!$R$5:$R$204,0)),""))</f>
        <v/>
      </c>
      <c r="G61" s="21">
        <f>IF($A61="","",IFERROR(INDEX(Tasks!$J$5:$J$204,MATCH($A61,Tasks!$R$5:$R$204,0)),""))</f>
        <v/>
      </c>
      <c r="H61" s="14">
        <f>IF($A61="","",IFERROR(INDEX(Tasks!$L$5:$L$204,MATCH($A61,Tasks!$R$5:$R$204,0)),""))</f>
        <v/>
      </c>
      <c r="I61" s="13">
        <f>IF($A61="","",IFERROR(INDEX(Tasks!$F$5:$F$204,MATCH($A61,Tasks!$R$5:$R$204,0)),""))</f>
        <v/>
      </c>
      <c r="J61" s="14">
        <f>IF($A61="","",IFERROR(INDEX(Tasks!$H$5:$H$204,MATCH($A61,Tasks!$R$5:$R$204,0)),""))</f>
        <v/>
      </c>
    </row>
    <row r="62">
      <c r="A62" s="13">
        <f>IF(58&lt;=COUNTIFS(Tasks!$A$5:$A$204,"&lt;&gt;",Tasks!$F$5:$F$204,0),58,"")</f>
        <v/>
      </c>
      <c r="B62" s="16">
        <f>IF($A62="","",IFERROR(INDEX(Tasks!$A$5:$A$204,MATCH($A62,Tasks!$R$5:$R$204,0)),""))</f>
        <v/>
      </c>
      <c r="C62" s="9">
        <f>IF($A62="","",IFERROR(INDEX(Tasks!$C$5:$C$204,MATCH($A62,Tasks!$R$5:$R$204,0)),""))</f>
        <v/>
      </c>
      <c r="D62" s="9">
        <f>IF($A62="","",IFERROR(INDEX(Tasks!$E$5:$E$204,MATCH($A62,Tasks!$R$5:$R$204,0)),""))</f>
        <v/>
      </c>
      <c r="E62" s="13">
        <f>IF($A62="","",IFERROR(INDEX(Tasks!$D$5:$D$204,MATCH($A62,Tasks!$R$5:$R$204,0)),""))</f>
        <v/>
      </c>
      <c r="F62" s="14">
        <f>IF($A62="","",IFERROR(INDEX(Tasks!$I$5:$I$204,MATCH($A62,Tasks!$R$5:$R$204,0)),""))</f>
        <v/>
      </c>
      <c r="G62" s="21">
        <f>IF($A62="","",IFERROR(INDEX(Tasks!$J$5:$J$204,MATCH($A62,Tasks!$R$5:$R$204,0)),""))</f>
        <v/>
      </c>
      <c r="H62" s="14">
        <f>IF($A62="","",IFERROR(INDEX(Tasks!$L$5:$L$204,MATCH($A62,Tasks!$R$5:$R$204,0)),""))</f>
        <v/>
      </c>
      <c r="I62" s="13">
        <f>IF($A62="","",IFERROR(INDEX(Tasks!$F$5:$F$204,MATCH($A62,Tasks!$R$5:$R$204,0)),""))</f>
        <v/>
      </c>
      <c r="J62" s="14">
        <f>IF($A62="","",IFERROR(INDEX(Tasks!$H$5:$H$204,MATCH($A62,Tasks!$R$5:$R$204,0)),""))</f>
        <v/>
      </c>
    </row>
    <row r="63">
      <c r="A63" s="13">
        <f>IF(59&lt;=COUNTIFS(Tasks!$A$5:$A$204,"&lt;&gt;",Tasks!$F$5:$F$204,0),59,"")</f>
        <v/>
      </c>
      <c r="B63" s="16">
        <f>IF($A63="","",IFERROR(INDEX(Tasks!$A$5:$A$204,MATCH($A63,Tasks!$R$5:$R$204,0)),""))</f>
        <v/>
      </c>
      <c r="C63" s="9">
        <f>IF($A63="","",IFERROR(INDEX(Tasks!$C$5:$C$204,MATCH($A63,Tasks!$R$5:$R$204,0)),""))</f>
        <v/>
      </c>
      <c r="D63" s="9">
        <f>IF($A63="","",IFERROR(INDEX(Tasks!$E$5:$E$204,MATCH($A63,Tasks!$R$5:$R$204,0)),""))</f>
        <v/>
      </c>
      <c r="E63" s="13">
        <f>IF($A63="","",IFERROR(INDEX(Tasks!$D$5:$D$204,MATCH($A63,Tasks!$R$5:$R$204,0)),""))</f>
        <v/>
      </c>
      <c r="F63" s="14">
        <f>IF($A63="","",IFERROR(INDEX(Tasks!$I$5:$I$204,MATCH($A63,Tasks!$R$5:$R$204,0)),""))</f>
        <v/>
      </c>
      <c r="G63" s="21">
        <f>IF($A63="","",IFERROR(INDEX(Tasks!$J$5:$J$204,MATCH($A63,Tasks!$R$5:$R$204,0)),""))</f>
        <v/>
      </c>
      <c r="H63" s="14">
        <f>IF($A63="","",IFERROR(INDEX(Tasks!$L$5:$L$204,MATCH($A63,Tasks!$R$5:$R$204,0)),""))</f>
        <v/>
      </c>
      <c r="I63" s="13">
        <f>IF($A63="","",IFERROR(INDEX(Tasks!$F$5:$F$204,MATCH($A63,Tasks!$R$5:$R$204,0)),""))</f>
        <v/>
      </c>
      <c r="J63" s="14">
        <f>IF($A63="","",IFERROR(INDEX(Tasks!$H$5:$H$204,MATCH($A63,Tasks!$R$5:$R$204,0)),""))</f>
        <v/>
      </c>
    </row>
    <row r="64">
      <c r="A64" s="13">
        <f>IF(60&lt;=COUNTIFS(Tasks!$A$5:$A$204,"&lt;&gt;",Tasks!$F$5:$F$204,0),60,"")</f>
        <v/>
      </c>
      <c r="B64" s="16">
        <f>IF($A64="","",IFERROR(INDEX(Tasks!$A$5:$A$204,MATCH($A64,Tasks!$R$5:$R$204,0)),""))</f>
        <v/>
      </c>
      <c r="C64" s="9">
        <f>IF($A64="","",IFERROR(INDEX(Tasks!$C$5:$C$204,MATCH($A64,Tasks!$R$5:$R$204,0)),""))</f>
        <v/>
      </c>
      <c r="D64" s="9">
        <f>IF($A64="","",IFERROR(INDEX(Tasks!$E$5:$E$204,MATCH($A64,Tasks!$R$5:$R$204,0)),""))</f>
        <v/>
      </c>
      <c r="E64" s="13">
        <f>IF($A64="","",IFERROR(INDEX(Tasks!$D$5:$D$204,MATCH($A64,Tasks!$R$5:$R$204,0)),""))</f>
        <v/>
      </c>
      <c r="F64" s="14">
        <f>IF($A64="","",IFERROR(INDEX(Tasks!$I$5:$I$204,MATCH($A64,Tasks!$R$5:$R$204,0)),""))</f>
        <v/>
      </c>
      <c r="G64" s="21">
        <f>IF($A64="","",IFERROR(INDEX(Tasks!$J$5:$J$204,MATCH($A64,Tasks!$R$5:$R$204,0)),""))</f>
        <v/>
      </c>
      <c r="H64" s="14">
        <f>IF($A64="","",IFERROR(INDEX(Tasks!$L$5:$L$204,MATCH($A64,Tasks!$R$5:$R$204,0)),""))</f>
        <v/>
      </c>
      <c r="I64" s="13">
        <f>IF($A64="","",IFERROR(INDEX(Tasks!$F$5:$F$204,MATCH($A64,Tasks!$R$5:$R$204,0)),""))</f>
        <v/>
      </c>
      <c r="J64" s="14">
        <f>IF($A64="","",IFERROR(INDEX(Tasks!$H$5:$H$204,MATCH($A64,Tasks!$R$5:$R$204,0)),""))</f>
        <v/>
      </c>
    </row>
    <row r="66">
      <c r="A66" s="2" t="inlineStr">
        <is>
          <t>A task drops off this list the moment something else becomes longer than it. That is the point: the critical path is a property of the current plan, not a label you attach to important work.</t>
        </is>
      </c>
    </row>
  </sheetData>
  <conditionalFormatting sqref="H5:H64">
    <cfRule type="cellIs" priority="1" operator="equal" dxfId="0">
      <formula>"Overdue"</formula>
    </cfRule>
  </conditionalFormatting>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04"/>
  <sheetViews>
    <sheetView workbookViewId="0">
      <pane ySplit="4" topLeftCell="A5" activePane="bottomLeft" state="frozen"/>
      <selection pane="bottomLeft" activeCell="A1" sqref="A1"/>
    </sheetView>
  </sheetViews>
  <sheetFormatPr baseColWidth="8" defaultRowHeight="15"/>
  <cols>
    <col width="12" customWidth="1" min="1" max="1"/>
    <col width="30" customWidth="1" min="2" max="2"/>
    <col width="8" customWidth="1" min="3" max="3"/>
    <col width="32" customWidth="1" min="4" max="4"/>
    <col width="40" customWidth="1" min="5" max="5"/>
    <col width="30" customWidth="1" min="7" max="7"/>
    <col width="12" customWidth="1" min="8" max="8"/>
  </cols>
  <sheetData>
    <row r="1">
      <c r="A1" s="1" t="inlineStr">
        <is>
          <t>Holidays</t>
        </is>
      </c>
    </row>
    <row r="2">
      <c r="A2" s="2" t="inlineStr">
        <is>
          <t>Non-working days. Every date on the Tasks tab is counted around these. Type the date and what it is; the rest is calculated.</t>
        </is>
      </c>
    </row>
    <row r="4">
      <c r="A4" s="7" t="inlineStr">
        <is>
          <t>Date</t>
        </is>
      </c>
      <c r="B4" s="7" t="inlineStr">
        <is>
          <t>Holiday</t>
        </is>
      </c>
      <c r="C4" s="7" t="inlineStr">
        <is>
          <t>Day</t>
        </is>
      </c>
      <c r="D4" s="7" t="inlineStr">
        <is>
          <t>Effect</t>
        </is>
      </c>
      <c r="E4" s="7" t="inlineStr">
        <is>
          <t>Notes</t>
        </is>
      </c>
      <c r="G4" s="3" t="inlineStr">
        <is>
          <t>In this list</t>
        </is>
      </c>
    </row>
    <row r="5">
      <c r="A5" s="6" t="n">
        <v>46380</v>
      </c>
      <c r="B5" s="8" t="inlineStr">
        <is>
          <t>Christmas Eve</t>
        </is>
      </c>
      <c r="C5" s="14">
        <f>IF($A5="","",TEXT($A5,"ddd"))</f>
        <v/>
      </c>
      <c r="D5" s="14">
        <f>IF($A5="","",IF(WEEKDAY($A5,2)&gt;5,"Falls at a weekend — no effect","Removes one working day"))</f>
        <v/>
      </c>
      <c r="E5" s="8" t="inlineStr">
        <is>
          <t>Half the team is out anyway</t>
        </is>
      </c>
      <c r="G5" s="7" t="inlineStr">
        <is>
          <t>Measure</t>
        </is>
      </c>
      <c r="H5" s="7" t="inlineStr">
        <is>
          <t>Value</t>
        </is>
      </c>
    </row>
    <row r="6">
      <c r="A6" s="6" t="n">
        <v>46381</v>
      </c>
      <c r="B6" s="8" t="inlineStr">
        <is>
          <t>Christmas Day</t>
        </is>
      </c>
      <c r="C6" s="14">
        <f>IF($A6="","",TEXT($A6,"ddd"))</f>
        <v/>
      </c>
      <c r="D6" s="14">
        <f>IF($A6="","",IF(WEEKDAY($A6,2)&gt;5,"Falls at a weekend — no effect","Removes one working day"))</f>
        <v/>
      </c>
      <c r="E6" s="8" t="inlineStr"/>
      <c r="G6" s="18" t="inlineStr">
        <is>
          <t>Dates listed</t>
        </is>
      </c>
      <c r="H6" s="12">
        <f>COUNT($A$5:$A$104)</f>
        <v/>
      </c>
    </row>
    <row r="7">
      <c r="A7" s="6" t="n">
        <v>46384</v>
      </c>
      <c r="B7" s="8" t="inlineStr">
        <is>
          <t>Boxing Day (substitute)</t>
        </is>
      </c>
      <c r="C7" s="14">
        <f>IF($A7="","",TEXT($A7,"ddd"))</f>
        <v/>
      </c>
      <c r="D7" s="14">
        <f>IF($A7="","",IF(WEEKDAY($A7,2)&gt;5,"Falls at a weekend — no effect","Removes one working day"))</f>
        <v/>
      </c>
      <c r="E7" s="8" t="inlineStr"/>
      <c r="G7" s="18" t="inlineStr">
        <is>
          <t>Actually remove a day</t>
        </is>
      </c>
      <c r="H7" s="12">
        <f>COUNTIFS($D$5:$D$104,"Removes one working day")</f>
        <v/>
      </c>
    </row>
    <row r="8">
      <c r="A8" s="6" t="n">
        <v>46385</v>
      </c>
      <c r="B8" s="8" t="inlineStr">
        <is>
          <t>Company shutdown</t>
        </is>
      </c>
      <c r="C8" s="14">
        <f>IF($A8="","",TEXT($A8,"ddd"))</f>
        <v/>
      </c>
      <c r="D8" s="14">
        <f>IF($A8="","",IF(WEEKDAY($A8,2)&gt;5,"Falls at a weekend — no effect","Removes one working day"))</f>
        <v/>
      </c>
      <c r="E8" s="8" t="inlineStr">
        <is>
          <t>Office closed between the holidays</t>
        </is>
      </c>
      <c r="G8" s="18" t="inlineStr">
        <is>
          <t>Falling at a weekend</t>
        </is>
      </c>
      <c r="H8" s="12">
        <f>COUNTIFS($D$5:$D$104,"Falls at a weekend — no effect")</f>
        <v/>
      </c>
    </row>
    <row r="9">
      <c r="A9" s="6" t="n">
        <v>46386</v>
      </c>
      <c r="B9" s="8" t="inlineStr">
        <is>
          <t>Company shutdown</t>
        </is>
      </c>
      <c r="C9" s="14">
        <f>IF($A9="","",TEXT($A9,"ddd"))</f>
        <v/>
      </c>
      <c r="D9" s="14">
        <f>IF($A9="","",IF(WEEKDAY($A9,2)&gt;5,"Falls at a weekend — no effect","Removes one working day"))</f>
        <v/>
      </c>
      <c r="E9" s="8" t="inlineStr"/>
      <c r="G9" s="18" t="inlineStr">
        <is>
          <t>Earliest</t>
        </is>
      </c>
      <c r="H9" s="11">
        <f>IF(COUNT($A$5:$A$104)=0,"",MIN($A$5:$A$104))</f>
        <v/>
      </c>
    </row>
    <row r="10">
      <c r="A10" s="6" t="n">
        <v>46387</v>
      </c>
      <c r="B10" s="8" t="inlineStr">
        <is>
          <t>Company shutdown</t>
        </is>
      </c>
      <c r="C10" s="14">
        <f>IF($A10="","",TEXT($A10,"ddd"))</f>
        <v/>
      </c>
      <c r="D10" s="14">
        <f>IF($A10="","",IF(WEEKDAY($A10,2)&gt;5,"Falls at a weekend — no effect","Removes one working day"))</f>
        <v/>
      </c>
      <c r="E10" s="8" t="inlineStr"/>
      <c r="G10" s="18" t="inlineStr">
        <is>
          <t>Latest</t>
        </is>
      </c>
      <c r="H10" s="11">
        <f>IF(COUNT($A$5:$A$104)=0,"",MAX($A$5:$A$104))</f>
        <v/>
      </c>
    </row>
    <row r="11">
      <c r="A11" s="6" t="n">
        <v>46388</v>
      </c>
      <c r="B11" s="8" t="inlineStr">
        <is>
          <t>New Year's Day</t>
        </is>
      </c>
      <c r="C11" s="14">
        <f>IF($A11="","",TEXT($A11,"ddd"))</f>
        <v/>
      </c>
      <c r="D11" s="14">
        <f>IF($A11="","",IF(WEEKDAY($A11,2)&gt;5,"Falls at a weekend — no effect","Removes one working day"))</f>
        <v/>
      </c>
      <c r="E11" s="8" t="inlineStr"/>
    </row>
    <row r="12">
      <c r="A12" s="6" t="n"/>
      <c r="B12" s="8" t="n"/>
      <c r="C12" s="14">
        <f>IF($A12="","",TEXT($A12,"ddd"))</f>
        <v/>
      </c>
      <c r="D12" s="14">
        <f>IF($A12="","",IF(WEEKDAY($A12,2)&gt;5,"Falls at a weekend — no effect","Removes one working day"))</f>
        <v/>
      </c>
      <c r="E12" s="8" t="n"/>
      <c r="G12" s="2" t="inlineStr">
        <is>
          <t>Holidays only bite inside the period the plan covers, and only on weekdays. Add your own public holidays and any shutdown week before you trust a date that crosses December.</t>
        </is>
      </c>
    </row>
    <row r="13">
      <c r="A13" s="6" t="n"/>
      <c r="B13" s="8" t="n"/>
      <c r="C13" s="14">
        <f>IF($A13="","",TEXT($A13,"ddd"))</f>
        <v/>
      </c>
      <c r="D13" s="14">
        <f>IF($A13="","",IF(WEEKDAY($A13,2)&gt;5,"Falls at a weekend — no effect","Removes one working day"))</f>
        <v/>
      </c>
      <c r="E13" s="8" t="n"/>
    </row>
    <row r="14">
      <c r="A14" s="6" t="n"/>
      <c r="B14" s="8" t="n"/>
      <c r="C14" s="14">
        <f>IF($A14="","",TEXT($A14,"ddd"))</f>
        <v/>
      </c>
      <c r="D14" s="14">
        <f>IF($A14="","",IF(WEEKDAY($A14,2)&gt;5,"Falls at a weekend — no effect","Removes one working day"))</f>
        <v/>
      </c>
      <c r="E14" s="8" t="n"/>
    </row>
    <row r="15">
      <c r="A15" s="6" t="n"/>
      <c r="B15" s="8" t="n"/>
      <c r="C15" s="14">
        <f>IF($A15="","",TEXT($A15,"ddd"))</f>
        <v/>
      </c>
      <c r="D15" s="14">
        <f>IF($A15="","",IF(WEEKDAY($A15,2)&gt;5,"Falls at a weekend — no effect","Removes one working day"))</f>
        <v/>
      </c>
      <c r="E15" s="8" t="n"/>
    </row>
    <row r="16">
      <c r="A16" s="6" t="n"/>
      <c r="B16" s="8" t="n"/>
      <c r="C16" s="14">
        <f>IF($A16="","",TEXT($A16,"ddd"))</f>
        <v/>
      </c>
      <c r="D16" s="14">
        <f>IF($A16="","",IF(WEEKDAY($A16,2)&gt;5,"Falls at a weekend — no effect","Removes one working day"))</f>
        <v/>
      </c>
      <c r="E16" s="8" t="n"/>
    </row>
    <row r="17">
      <c r="A17" s="6" t="n"/>
      <c r="B17" s="8" t="n"/>
      <c r="C17" s="14">
        <f>IF($A17="","",TEXT($A17,"ddd"))</f>
        <v/>
      </c>
      <c r="D17" s="14">
        <f>IF($A17="","",IF(WEEKDAY($A17,2)&gt;5,"Falls at a weekend — no effect","Removes one working day"))</f>
        <v/>
      </c>
      <c r="E17" s="8" t="n"/>
    </row>
    <row r="18">
      <c r="A18" s="6" t="n"/>
      <c r="B18" s="8" t="n"/>
      <c r="C18" s="14">
        <f>IF($A18="","",TEXT($A18,"ddd"))</f>
        <v/>
      </c>
      <c r="D18" s="14">
        <f>IF($A18="","",IF(WEEKDAY($A18,2)&gt;5,"Falls at a weekend — no effect","Removes one working day"))</f>
        <v/>
      </c>
      <c r="E18" s="8" t="n"/>
    </row>
    <row r="19">
      <c r="A19" s="6" t="n"/>
      <c r="B19" s="8" t="n"/>
      <c r="C19" s="14">
        <f>IF($A19="","",TEXT($A19,"ddd"))</f>
        <v/>
      </c>
      <c r="D19" s="14">
        <f>IF($A19="","",IF(WEEKDAY($A19,2)&gt;5,"Falls at a weekend — no effect","Removes one working day"))</f>
        <v/>
      </c>
      <c r="E19" s="8" t="n"/>
    </row>
    <row r="20">
      <c r="A20" s="6" t="n"/>
      <c r="B20" s="8" t="n"/>
      <c r="C20" s="14">
        <f>IF($A20="","",TEXT($A20,"ddd"))</f>
        <v/>
      </c>
      <c r="D20" s="14">
        <f>IF($A20="","",IF(WEEKDAY($A20,2)&gt;5,"Falls at a weekend — no effect","Removes one working day"))</f>
        <v/>
      </c>
      <c r="E20" s="8" t="n"/>
    </row>
    <row r="21">
      <c r="A21" s="6" t="n"/>
      <c r="B21" s="8" t="n"/>
      <c r="C21" s="14">
        <f>IF($A21="","",TEXT($A21,"ddd"))</f>
        <v/>
      </c>
      <c r="D21" s="14">
        <f>IF($A21="","",IF(WEEKDAY($A21,2)&gt;5,"Falls at a weekend — no effect","Removes one working day"))</f>
        <v/>
      </c>
      <c r="E21" s="8" t="n"/>
    </row>
    <row r="22">
      <c r="A22" s="6" t="n"/>
      <c r="B22" s="8" t="n"/>
      <c r="C22" s="14">
        <f>IF($A22="","",TEXT($A22,"ddd"))</f>
        <v/>
      </c>
      <c r="D22" s="14">
        <f>IF($A22="","",IF(WEEKDAY($A22,2)&gt;5,"Falls at a weekend — no effect","Removes one working day"))</f>
        <v/>
      </c>
      <c r="E22" s="8" t="n"/>
    </row>
    <row r="23">
      <c r="A23" s="6" t="n"/>
      <c r="B23" s="8" t="n"/>
      <c r="C23" s="14">
        <f>IF($A23="","",TEXT($A23,"ddd"))</f>
        <v/>
      </c>
      <c r="D23" s="14">
        <f>IF($A23="","",IF(WEEKDAY($A23,2)&gt;5,"Falls at a weekend — no effect","Removes one working day"))</f>
        <v/>
      </c>
      <c r="E23" s="8" t="n"/>
    </row>
    <row r="24">
      <c r="A24" s="6" t="n"/>
      <c r="B24" s="8" t="n"/>
      <c r="C24" s="14">
        <f>IF($A24="","",TEXT($A24,"ddd"))</f>
        <v/>
      </c>
      <c r="D24" s="14">
        <f>IF($A24="","",IF(WEEKDAY($A24,2)&gt;5,"Falls at a weekend — no effect","Removes one working day"))</f>
        <v/>
      </c>
      <c r="E24" s="8" t="n"/>
    </row>
    <row r="25">
      <c r="A25" s="6" t="n"/>
      <c r="B25" s="8" t="n"/>
      <c r="C25" s="14">
        <f>IF($A25="","",TEXT($A25,"ddd"))</f>
        <v/>
      </c>
      <c r="D25" s="14">
        <f>IF($A25="","",IF(WEEKDAY($A25,2)&gt;5,"Falls at a weekend — no effect","Removes one working day"))</f>
        <v/>
      </c>
      <c r="E25" s="8" t="n"/>
    </row>
    <row r="26">
      <c r="A26" s="6" t="n"/>
      <c r="B26" s="8" t="n"/>
      <c r="C26" s="14">
        <f>IF($A26="","",TEXT($A26,"ddd"))</f>
        <v/>
      </c>
      <c r="D26" s="14">
        <f>IF($A26="","",IF(WEEKDAY($A26,2)&gt;5,"Falls at a weekend — no effect","Removes one working day"))</f>
        <v/>
      </c>
      <c r="E26" s="8" t="n"/>
    </row>
    <row r="27">
      <c r="A27" s="6" t="n"/>
      <c r="B27" s="8" t="n"/>
      <c r="C27" s="14">
        <f>IF($A27="","",TEXT($A27,"ddd"))</f>
        <v/>
      </c>
      <c r="D27" s="14">
        <f>IF($A27="","",IF(WEEKDAY($A27,2)&gt;5,"Falls at a weekend — no effect","Removes one working day"))</f>
        <v/>
      </c>
      <c r="E27" s="8" t="n"/>
    </row>
    <row r="28">
      <c r="A28" s="6" t="n"/>
      <c r="B28" s="8" t="n"/>
      <c r="C28" s="14">
        <f>IF($A28="","",TEXT($A28,"ddd"))</f>
        <v/>
      </c>
      <c r="D28" s="14">
        <f>IF($A28="","",IF(WEEKDAY($A28,2)&gt;5,"Falls at a weekend — no effect","Removes one working day"))</f>
        <v/>
      </c>
      <c r="E28" s="8" t="n"/>
    </row>
    <row r="29">
      <c r="A29" s="6" t="n"/>
      <c r="B29" s="8" t="n"/>
      <c r="C29" s="14">
        <f>IF($A29="","",TEXT($A29,"ddd"))</f>
        <v/>
      </c>
      <c r="D29" s="14">
        <f>IF($A29="","",IF(WEEKDAY($A29,2)&gt;5,"Falls at a weekend — no effect","Removes one working day"))</f>
        <v/>
      </c>
      <c r="E29" s="8" t="n"/>
    </row>
    <row r="30">
      <c r="A30" s="6" t="n"/>
      <c r="B30" s="8" t="n"/>
      <c r="C30" s="14">
        <f>IF($A30="","",TEXT($A30,"ddd"))</f>
        <v/>
      </c>
      <c r="D30" s="14">
        <f>IF($A30="","",IF(WEEKDAY($A30,2)&gt;5,"Falls at a weekend — no effect","Removes one working day"))</f>
        <v/>
      </c>
      <c r="E30" s="8" t="n"/>
    </row>
    <row r="31">
      <c r="A31" s="6" t="n"/>
      <c r="B31" s="8" t="n"/>
      <c r="C31" s="14">
        <f>IF($A31="","",TEXT($A31,"ddd"))</f>
        <v/>
      </c>
      <c r="D31" s="14">
        <f>IF($A31="","",IF(WEEKDAY($A31,2)&gt;5,"Falls at a weekend — no effect","Removes one working day"))</f>
        <v/>
      </c>
      <c r="E31" s="8" t="n"/>
    </row>
    <row r="32">
      <c r="A32" s="6" t="n"/>
      <c r="B32" s="8" t="n"/>
      <c r="C32" s="14">
        <f>IF($A32="","",TEXT($A32,"ddd"))</f>
        <v/>
      </c>
      <c r="D32" s="14">
        <f>IF($A32="","",IF(WEEKDAY($A32,2)&gt;5,"Falls at a weekend — no effect","Removes one working day"))</f>
        <v/>
      </c>
      <c r="E32" s="8" t="n"/>
    </row>
    <row r="33">
      <c r="A33" s="6" t="n"/>
      <c r="B33" s="8" t="n"/>
      <c r="C33" s="14">
        <f>IF($A33="","",TEXT($A33,"ddd"))</f>
        <v/>
      </c>
      <c r="D33" s="14">
        <f>IF($A33="","",IF(WEEKDAY($A33,2)&gt;5,"Falls at a weekend — no effect","Removes one working day"))</f>
        <v/>
      </c>
      <c r="E33" s="8" t="n"/>
    </row>
    <row r="34">
      <c r="A34" s="6" t="n"/>
      <c r="B34" s="8" t="n"/>
      <c r="C34" s="14">
        <f>IF($A34="","",TEXT($A34,"ddd"))</f>
        <v/>
      </c>
      <c r="D34" s="14">
        <f>IF($A34="","",IF(WEEKDAY($A34,2)&gt;5,"Falls at a weekend — no effect","Removes one working day"))</f>
        <v/>
      </c>
      <c r="E34" s="8" t="n"/>
    </row>
    <row r="35">
      <c r="A35" s="6" t="n"/>
      <c r="B35" s="8" t="n"/>
      <c r="C35" s="14">
        <f>IF($A35="","",TEXT($A35,"ddd"))</f>
        <v/>
      </c>
      <c r="D35" s="14">
        <f>IF($A35="","",IF(WEEKDAY($A35,2)&gt;5,"Falls at a weekend — no effect","Removes one working day"))</f>
        <v/>
      </c>
      <c r="E35" s="8" t="n"/>
    </row>
    <row r="36">
      <c r="A36" s="6" t="n"/>
      <c r="B36" s="8" t="n"/>
      <c r="C36" s="14">
        <f>IF($A36="","",TEXT($A36,"ddd"))</f>
        <v/>
      </c>
      <c r="D36" s="14">
        <f>IF($A36="","",IF(WEEKDAY($A36,2)&gt;5,"Falls at a weekend — no effect","Removes one working day"))</f>
        <v/>
      </c>
      <c r="E36" s="8" t="n"/>
    </row>
    <row r="37">
      <c r="A37" s="6" t="n"/>
      <c r="B37" s="8" t="n"/>
      <c r="C37" s="14">
        <f>IF($A37="","",TEXT($A37,"ddd"))</f>
        <v/>
      </c>
      <c r="D37" s="14">
        <f>IF($A37="","",IF(WEEKDAY($A37,2)&gt;5,"Falls at a weekend — no effect","Removes one working day"))</f>
        <v/>
      </c>
      <c r="E37" s="8" t="n"/>
    </row>
    <row r="38">
      <c r="A38" s="6" t="n"/>
      <c r="B38" s="8" t="n"/>
      <c r="C38" s="14">
        <f>IF($A38="","",TEXT($A38,"ddd"))</f>
        <v/>
      </c>
      <c r="D38" s="14">
        <f>IF($A38="","",IF(WEEKDAY($A38,2)&gt;5,"Falls at a weekend — no effect","Removes one working day"))</f>
        <v/>
      </c>
      <c r="E38" s="8" t="n"/>
    </row>
    <row r="39">
      <c r="A39" s="6" t="n"/>
      <c r="B39" s="8" t="n"/>
      <c r="C39" s="14">
        <f>IF($A39="","",TEXT($A39,"ddd"))</f>
        <v/>
      </c>
      <c r="D39" s="14">
        <f>IF($A39="","",IF(WEEKDAY($A39,2)&gt;5,"Falls at a weekend — no effect","Removes one working day"))</f>
        <v/>
      </c>
      <c r="E39" s="8" t="n"/>
    </row>
    <row r="40">
      <c r="A40" s="6" t="n"/>
      <c r="B40" s="8" t="n"/>
      <c r="C40" s="14">
        <f>IF($A40="","",TEXT($A40,"ddd"))</f>
        <v/>
      </c>
      <c r="D40" s="14">
        <f>IF($A40="","",IF(WEEKDAY($A40,2)&gt;5,"Falls at a weekend — no effect","Removes one working day"))</f>
        <v/>
      </c>
      <c r="E40" s="8" t="n"/>
    </row>
    <row r="41">
      <c r="A41" s="6" t="n"/>
      <c r="B41" s="8" t="n"/>
      <c r="C41" s="14">
        <f>IF($A41="","",TEXT($A41,"ddd"))</f>
        <v/>
      </c>
      <c r="D41" s="14">
        <f>IF($A41="","",IF(WEEKDAY($A41,2)&gt;5,"Falls at a weekend — no effect","Removes one working day"))</f>
        <v/>
      </c>
      <c r="E41" s="8" t="n"/>
    </row>
    <row r="42">
      <c r="A42" s="6" t="n"/>
      <c r="B42" s="8" t="n"/>
      <c r="C42" s="14">
        <f>IF($A42="","",TEXT($A42,"ddd"))</f>
        <v/>
      </c>
      <c r="D42" s="14">
        <f>IF($A42="","",IF(WEEKDAY($A42,2)&gt;5,"Falls at a weekend — no effect","Removes one working day"))</f>
        <v/>
      </c>
      <c r="E42" s="8" t="n"/>
    </row>
    <row r="43">
      <c r="A43" s="6" t="n"/>
      <c r="B43" s="8" t="n"/>
      <c r="C43" s="14">
        <f>IF($A43="","",TEXT($A43,"ddd"))</f>
        <v/>
      </c>
      <c r="D43" s="14">
        <f>IF($A43="","",IF(WEEKDAY($A43,2)&gt;5,"Falls at a weekend — no effect","Removes one working day"))</f>
        <v/>
      </c>
      <c r="E43" s="8" t="n"/>
    </row>
    <row r="44">
      <c r="A44" s="6" t="n"/>
      <c r="B44" s="8" t="n"/>
      <c r="C44" s="14">
        <f>IF($A44="","",TEXT($A44,"ddd"))</f>
        <v/>
      </c>
      <c r="D44" s="14">
        <f>IF($A44="","",IF(WEEKDAY($A44,2)&gt;5,"Falls at a weekend — no effect","Removes one working day"))</f>
        <v/>
      </c>
      <c r="E44" s="8" t="n"/>
    </row>
    <row r="45">
      <c r="A45" s="6" t="n"/>
      <c r="B45" s="8" t="n"/>
      <c r="C45" s="14">
        <f>IF($A45="","",TEXT($A45,"ddd"))</f>
        <v/>
      </c>
      <c r="D45" s="14">
        <f>IF($A45="","",IF(WEEKDAY($A45,2)&gt;5,"Falls at a weekend — no effect","Removes one working day"))</f>
        <v/>
      </c>
      <c r="E45" s="8" t="n"/>
    </row>
    <row r="46">
      <c r="A46" s="6" t="n"/>
      <c r="B46" s="8" t="n"/>
      <c r="C46" s="14">
        <f>IF($A46="","",TEXT($A46,"ddd"))</f>
        <v/>
      </c>
      <c r="D46" s="14">
        <f>IF($A46="","",IF(WEEKDAY($A46,2)&gt;5,"Falls at a weekend — no effect","Removes one working day"))</f>
        <v/>
      </c>
      <c r="E46" s="8" t="n"/>
    </row>
    <row r="47">
      <c r="A47" s="6" t="n"/>
      <c r="B47" s="8" t="n"/>
      <c r="C47" s="14">
        <f>IF($A47="","",TEXT($A47,"ddd"))</f>
        <v/>
      </c>
      <c r="D47" s="14">
        <f>IF($A47="","",IF(WEEKDAY($A47,2)&gt;5,"Falls at a weekend — no effect","Removes one working day"))</f>
        <v/>
      </c>
      <c r="E47" s="8" t="n"/>
    </row>
    <row r="48">
      <c r="A48" s="6" t="n"/>
      <c r="B48" s="8" t="n"/>
      <c r="C48" s="14">
        <f>IF($A48="","",TEXT($A48,"ddd"))</f>
        <v/>
      </c>
      <c r="D48" s="14">
        <f>IF($A48="","",IF(WEEKDAY($A48,2)&gt;5,"Falls at a weekend — no effect","Removes one working day"))</f>
        <v/>
      </c>
      <c r="E48" s="8" t="n"/>
    </row>
    <row r="49">
      <c r="A49" s="6" t="n"/>
      <c r="B49" s="8" t="n"/>
      <c r="C49" s="14">
        <f>IF($A49="","",TEXT($A49,"ddd"))</f>
        <v/>
      </c>
      <c r="D49" s="14">
        <f>IF($A49="","",IF(WEEKDAY($A49,2)&gt;5,"Falls at a weekend — no effect","Removes one working day"))</f>
        <v/>
      </c>
      <c r="E49" s="8" t="n"/>
    </row>
    <row r="50">
      <c r="A50" s="6" t="n"/>
      <c r="B50" s="8" t="n"/>
      <c r="C50" s="14">
        <f>IF($A50="","",TEXT($A50,"ddd"))</f>
        <v/>
      </c>
      <c r="D50" s="14">
        <f>IF($A50="","",IF(WEEKDAY($A50,2)&gt;5,"Falls at a weekend — no effect","Removes one working day"))</f>
        <v/>
      </c>
      <c r="E50" s="8" t="n"/>
    </row>
    <row r="51">
      <c r="A51" s="6" t="n"/>
      <c r="B51" s="8" t="n"/>
      <c r="C51" s="14">
        <f>IF($A51="","",TEXT($A51,"ddd"))</f>
        <v/>
      </c>
      <c r="D51" s="14">
        <f>IF($A51="","",IF(WEEKDAY($A51,2)&gt;5,"Falls at a weekend — no effect","Removes one working day"))</f>
        <v/>
      </c>
      <c r="E51" s="8" t="n"/>
    </row>
    <row r="52">
      <c r="A52" s="6" t="n"/>
      <c r="B52" s="8" t="n"/>
      <c r="C52" s="14">
        <f>IF($A52="","",TEXT($A52,"ddd"))</f>
        <v/>
      </c>
      <c r="D52" s="14">
        <f>IF($A52="","",IF(WEEKDAY($A52,2)&gt;5,"Falls at a weekend — no effect","Removes one working day"))</f>
        <v/>
      </c>
      <c r="E52" s="8" t="n"/>
    </row>
    <row r="53">
      <c r="A53" s="6" t="n"/>
      <c r="B53" s="8" t="n"/>
      <c r="C53" s="14">
        <f>IF($A53="","",TEXT($A53,"ddd"))</f>
        <v/>
      </c>
      <c r="D53" s="14">
        <f>IF($A53="","",IF(WEEKDAY($A53,2)&gt;5,"Falls at a weekend — no effect","Removes one working day"))</f>
        <v/>
      </c>
      <c r="E53" s="8" t="n"/>
    </row>
    <row r="54">
      <c r="A54" s="6" t="n"/>
      <c r="B54" s="8" t="n"/>
      <c r="C54" s="14">
        <f>IF($A54="","",TEXT($A54,"ddd"))</f>
        <v/>
      </c>
      <c r="D54" s="14">
        <f>IF($A54="","",IF(WEEKDAY($A54,2)&gt;5,"Falls at a weekend — no effect","Removes one working day"))</f>
        <v/>
      </c>
      <c r="E54" s="8" t="n"/>
    </row>
    <row r="55">
      <c r="A55" s="6" t="n"/>
      <c r="B55" s="8" t="n"/>
      <c r="C55" s="14">
        <f>IF($A55="","",TEXT($A55,"ddd"))</f>
        <v/>
      </c>
      <c r="D55" s="14">
        <f>IF($A55="","",IF(WEEKDAY($A55,2)&gt;5,"Falls at a weekend — no effect","Removes one working day"))</f>
        <v/>
      </c>
      <c r="E55" s="8" t="n"/>
    </row>
    <row r="56">
      <c r="A56" s="6" t="n"/>
      <c r="B56" s="8" t="n"/>
      <c r="C56" s="14">
        <f>IF($A56="","",TEXT($A56,"ddd"))</f>
        <v/>
      </c>
      <c r="D56" s="14">
        <f>IF($A56="","",IF(WEEKDAY($A56,2)&gt;5,"Falls at a weekend — no effect","Removes one working day"))</f>
        <v/>
      </c>
      <c r="E56" s="8" t="n"/>
    </row>
    <row r="57">
      <c r="A57" s="6" t="n"/>
      <c r="B57" s="8" t="n"/>
      <c r="C57" s="14">
        <f>IF($A57="","",TEXT($A57,"ddd"))</f>
        <v/>
      </c>
      <c r="D57" s="14">
        <f>IF($A57="","",IF(WEEKDAY($A57,2)&gt;5,"Falls at a weekend — no effect","Removes one working day"))</f>
        <v/>
      </c>
      <c r="E57" s="8" t="n"/>
    </row>
    <row r="58">
      <c r="A58" s="6" t="n"/>
      <c r="B58" s="8" t="n"/>
      <c r="C58" s="14">
        <f>IF($A58="","",TEXT($A58,"ddd"))</f>
        <v/>
      </c>
      <c r="D58" s="14">
        <f>IF($A58="","",IF(WEEKDAY($A58,2)&gt;5,"Falls at a weekend — no effect","Removes one working day"))</f>
        <v/>
      </c>
      <c r="E58" s="8" t="n"/>
    </row>
    <row r="59">
      <c r="A59" s="6" t="n"/>
      <c r="B59" s="8" t="n"/>
      <c r="C59" s="14">
        <f>IF($A59="","",TEXT($A59,"ddd"))</f>
        <v/>
      </c>
      <c r="D59" s="14">
        <f>IF($A59="","",IF(WEEKDAY($A59,2)&gt;5,"Falls at a weekend — no effect","Removes one working day"))</f>
        <v/>
      </c>
      <c r="E59" s="8" t="n"/>
    </row>
    <row r="60">
      <c r="A60" s="6" t="n"/>
      <c r="B60" s="8" t="n"/>
      <c r="C60" s="14">
        <f>IF($A60="","",TEXT($A60,"ddd"))</f>
        <v/>
      </c>
      <c r="D60" s="14">
        <f>IF($A60="","",IF(WEEKDAY($A60,2)&gt;5,"Falls at a weekend — no effect","Removes one working day"))</f>
        <v/>
      </c>
      <c r="E60" s="8" t="n"/>
    </row>
    <row r="61">
      <c r="A61" s="6" t="n"/>
      <c r="B61" s="8" t="n"/>
      <c r="C61" s="14">
        <f>IF($A61="","",TEXT($A61,"ddd"))</f>
        <v/>
      </c>
      <c r="D61" s="14">
        <f>IF($A61="","",IF(WEEKDAY($A61,2)&gt;5,"Falls at a weekend — no effect","Removes one working day"))</f>
        <v/>
      </c>
      <c r="E61" s="8" t="n"/>
    </row>
    <row r="62">
      <c r="A62" s="6" t="n"/>
      <c r="B62" s="8" t="n"/>
      <c r="C62" s="14">
        <f>IF($A62="","",TEXT($A62,"ddd"))</f>
        <v/>
      </c>
      <c r="D62" s="14">
        <f>IF($A62="","",IF(WEEKDAY($A62,2)&gt;5,"Falls at a weekend — no effect","Removes one working day"))</f>
        <v/>
      </c>
      <c r="E62" s="8" t="n"/>
    </row>
    <row r="63">
      <c r="A63" s="6" t="n"/>
      <c r="B63" s="8" t="n"/>
      <c r="C63" s="14">
        <f>IF($A63="","",TEXT($A63,"ddd"))</f>
        <v/>
      </c>
      <c r="D63" s="14">
        <f>IF($A63="","",IF(WEEKDAY($A63,2)&gt;5,"Falls at a weekend — no effect","Removes one working day"))</f>
        <v/>
      </c>
      <c r="E63" s="8" t="n"/>
    </row>
    <row r="64">
      <c r="A64" s="6" t="n"/>
      <c r="B64" s="8" t="n"/>
      <c r="C64" s="14">
        <f>IF($A64="","",TEXT($A64,"ddd"))</f>
        <v/>
      </c>
      <c r="D64" s="14">
        <f>IF($A64="","",IF(WEEKDAY($A64,2)&gt;5,"Falls at a weekend — no effect","Removes one working day"))</f>
        <v/>
      </c>
      <c r="E64" s="8" t="n"/>
    </row>
    <row r="65">
      <c r="A65" s="6" t="n"/>
      <c r="B65" s="8" t="n"/>
      <c r="C65" s="14">
        <f>IF($A65="","",TEXT($A65,"ddd"))</f>
        <v/>
      </c>
      <c r="D65" s="14">
        <f>IF($A65="","",IF(WEEKDAY($A65,2)&gt;5,"Falls at a weekend — no effect","Removes one working day"))</f>
        <v/>
      </c>
      <c r="E65" s="8" t="n"/>
    </row>
    <row r="66">
      <c r="A66" s="6" t="n"/>
      <c r="B66" s="8" t="n"/>
      <c r="C66" s="14">
        <f>IF($A66="","",TEXT($A66,"ddd"))</f>
        <v/>
      </c>
      <c r="D66" s="14">
        <f>IF($A66="","",IF(WEEKDAY($A66,2)&gt;5,"Falls at a weekend — no effect","Removes one working day"))</f>
        <v/>
      </c>
      <c r="E66" s="8" t="n"/>
    </row>
    <row r="67">
      <c r="A67" s="6" t="n"/>
      <c r="B67" s="8" t="n"/>
      <c r="C67" s="14">
        <f>IF($A67="","",TEXT($A67,"ddd"))</f>
        <v/>
      </c>
      <c r="D67" s="14">
        <f>IF($A67="","",IF(WEEKDAY($A67,2)&gt;5,"Falls at a weekend — no effect","Removes one working day"))</f>
        <v/>
      </c>
      <c r="E67" s="8" t="n"/>
    </row>
    <row r="68">
      <c r="A68" s="6" t="n"/>
      <c r="B68" s="8" t="n"/>
      <c r="C68" s="14">
        <f>IF($A68="","",TEXT($A68,"ddd"))</f>
        <v/>
      </c>
      <c r="D68" s="14">
        <f>IF($A68="","",IF(WEEKDAY($A68,2)&gt;5,"Falls at a weekend — no effect","Removes one working day"))</f>
        <v/>
      </c>
      <c r="E68" s="8" t="n"/>
    </row>
    <row r="69">
      <c r="A69" s="6" t="n"/>
      <c r="B69" s="8" t="n"/>
      <c r="C69" s="14">
        <f>IF($A69="","",TEXT($A69,"ddd"))</f>
        <v/>
      </c>
      <c r="D69" s="14">
        <f>IF($A69="","",IF(WEEKDAY($A69,2)&gt;5,"Falls at a weekend — no effect","Removes one working day"))</f>
        <v/>
      </c>
      <c r="E69" s="8" t="n"/>
    </row>
    <row r="70">
      <c r="A70" s="6" t="n"/>
      <c r="B70" s="8" t="n"/>
      <c r="C70" s="14">
        <f>IF($A70="","",TEXT($A70,"ddd"))</f>
        <v/>
      </c>
      <c r="D70" s="14">
        <f>IF($A70="","",IF(WEEKDAY($A70,2)&gt;5,"Falls at a weekend — no effect","Removes one working day"))</f>
        <v/>
      </c>
      <c r="E70" s="8" t="n"/>
    </row>
    <row r="71">
      <c r="A71" s="6" t="n"/>
      <c r="B71" s="8" t="n"/>
      <c r="C71" s="14">
        <f>IF($A71="","",TEXT($A71,"ddd"))</f>
        <v/>
      </c>
      <c r="D71" s="14">
        <f>IF($A71="","",IF(WEEKDAY($A71,2)&gt;5,"Falls at a weekend — no effect","Removes one working day"))</f>
        <v/>
      </c>
      <c r="E71" s="8" t="n"/>
    </row>
    <row r="72">
      <c r="A72" s="6" t="n"/>
      <c r="B72" s="8" t="n"/>
      <c r="C72" s="14">
        <f>IF($A72="","",TEXT($A72,"ddd"))</f>
        <v/>
      </c>
      <c r="D72" s="14">
        <f>IF($A72="","",IF(WEEKDAY($A72,2)&gt;5,"Falls at a weekend — no effect","Removes one working day"))</f>
        <v/>
      </c>
      <c r="E72" s="8" t="n"/>
    </row>
    <row r="73">
      <c r="A73" s="6" t="n"/>
      <c r="B73" s="8" t="n"/>
      <c r="C73" s="14">
        <f>IF($A73="","",TEXT($A73,"ddd"))</f>
        <v/>
      </c>
      <c r="D73" s="14">
        <f>IF($A73="","",IF(WEEKDAY($A73,2)&gt;5,"Falls at a weekend — no effect","Removes one working day"))</f>
        <v/>
      </c>
      <c r="E73" s="8" t="n"/>
    </row>
    <row r="74">
      <c r="A74" s="6" t="n"/>
      <c r="B74" s="8" t="n"/>
      <c r="C74" s="14">
        <f>IF($A74="","",TEXT($A74,"ddd"))</f>
        <v/>
      </c>
      <c r="D74" s="14">
        <f>IF($A74="","",IF(WEEKDAY($A74,2)&gt;5,"Falls at a weekend — no effect","Removes one working day"))</f>
        <v/>
      </c>
      <c r="E74" s="8" t="n"/>
    </row>
    <row r="75">
      <c r="A75" s="6" t="n"/>
      <c r="B75" s="8" t="n"/>
      <c r="C75" s="14">
        <f>IF($A75="","",TEXT($A75,"ddd"))</f>
        <v/>
      </c>
      <c r="D75" s="14">
        <f>IF($A75="","",IF(WEEKDAY($A75,2)&gt;5,"Falls at a weekend — no effect","Removes one working day"))</f>
        <v/>
      </c>
      <c r="E75" s="8" t="n"/>
    </row>
    <row r="76">
      <c r="A76" s="6" t="n"/>
      <c r="B76" s="8" t="n"/>
      <c r="C76" s="14">
        <f>IF($A76="","",TEXT($A76,"ddd"))</f>
        <v/>
      </c>
      <c r="D76" s="14">
        <f>IF($A76="","",IF(WEEKDAY($A76,2)&gt;5,"Falls at a weekend — no effect","Removes one working day"))</f>
        <v/>
      </c>
      <c r="E76" s="8" t="n"/>
    </row>
    <row r="77">
      <c r="A77" s="6" t="n"/>
      <c r="B77" s="8" t="n"/>
      <c r="C77" s="14">
        <f>IF($A77="","",TEXT($A77,"ddd"))</f>
        <v/>
      </c>
      <c r="D77" s="14">
        <f>IF($A77="","",IF(WEEKDAY($A77,2)&gt;5,"Falls at a weekend — no effect","Removes one working day"))</f>
        <v/>
      </c>
      <c r="E77" s="8" t="n"/>
    </row>
    <row r="78">
      <c r="A78" s="6" t="n"/>
      <c r="B78" s="8" t="n"/>
      <c r="C78" s="14">
        <f>IF($A78="","",TEXT($A78,"ddd"))</f>
        <v/>
      </c>
      <c r="D78" s="14">
        <f>IF($A78="","",IF(WEEKDAY($A78,2)&gt;5,"Falls at a weekend — no effect","Removes one working day"))</f>
        <v/>
      </c>
      <c r="E78" s="8" t="n"/>
    </row>
    <row r="79">
      <c r="A79" s="6" t="n"/>
      <c r="B79" s="8" t="n"/>
      <c r="C79" s="14">
        <f>IF($A79="","",TEXT($A79,"ddd"))</f>
        <v/>
      </c>
      <c r="D79" s="14">
        <f>IF($A79="","",IF(WEEKDAY($A79,2)&gt;5,"Falls at a weekend — no effect","Removes one working day"))</f>
        <v/>
      </c>
      <c r="E79" s="8" t="n"/>
    </row>
    <row r="80">
      <c r="A80" s="6" t="n"/>
      <c r="B80" s="8" t="n"/>
      <c r="C80" s="14">
        <f>IF($A80="","",TEXT($A80,"ddd"))</f>
        <v/>
      </c>
      <c r="D80" s="14">
        <f>IF($A80="","",IF(WEEKDAY($A80,2)&gt;5,"Falls at a weekend — no effect","Removes one working day"))</f>
        <v/>
      </c>
      <c r="E80" s="8" t="n"/>
    </row>
    <row r="81">
      <c r="A81" s="6" t="n"/>
      <c r="B81" s="8" t="n"/>
      <c r="C81" s="14">
        <f>IF($A81="","",TEXT($A81,"ddd"))</f>
        <v/>
      </c>
      <c r="D81" s="14">
        <f>IF($A81="","",IF(WEEKDAY($A81,2)&gt;5,"Falls at a weekend — no effect","Removes one working day"))</f>
        <v/>
      </c>
      <c r="E81" s="8" t="n"/>
    </row>
    <row r="82">
      <c r="A82" s="6" t="n"/>
      <c r="B82" s="8" t="n"/>
      <c r="C82" s="14">
        <f>IF($A82="","",TEXT($A82,"ddd"))</f>
        <v/>
      </c>
      <c r="D82" s="14">
        <f>IF($A82="","",IF(WEEKDAY($A82,2)&gt;5,"Falls at a weekend — no effect","Removes one working day"))</f>
        <v/>
      </c>
      <c r="E82" s="8" t="n"/>
    </row>
    <row r="83">
      <c r="A83" s="6" t="n"/>
      <c r="B83" s="8" t="n"/>
      <c r="C83" s="14">
        <f>IF($A83="","",TEXT($A83,"ddd"))</f>
        <v/>
      </c>
      <c r="D83" s="14">
        <f>IF($A83="","",IF(WEEKDAY($A83,2)&gt;5,"Falls at a weekend — no effect","Removes one working day"))</f>
        <v/>
      </c>
      <c r="E83" s="8" t="n"/>
    </row>
    <row r="84">
      <c r="A84" s="6" t="n"/>
      <c r="B84" s="8" t="n"/>
      <c r="C84" s="14">
        <f>IF($A84="","",TEXT($A84,"ddd"))</f>
        <v/>
      </c>
      <c r="D84" s="14">
        <f>IF($A84="","",IF(WEEKDAY($A84,2)&gt;5,"Falls at a weekend — no effect","Removes one working day"))</f>
        <v/>
      </c>
      <c r="E84" s="8" t="n"/>
    </row>
    <row r="85">
      <c r="A85" s="6" t="n"/>
      <c r="B85" s="8" t="n"/>
      <c r="C85" s="14">
        <f>IF($A85="","",TEXT($A85,"ddd"))</f>
        <v/>
      </c>
      <c r="D85" s="14">
        <f>IF($A85="","",IF(WEEKDAY($A85,2)&gt;5,"Falls at a weekend — no effect","Removes one working day"))</f>
        <v/>
      </c>
      <c r="E85" s="8" t="n"/>
    </row>
    <row r="86">
      <c r="A86" s="6" t="n"/>
      <c r="B86" s="8" t="n"/>
      <c r="C86" s="14">
        <f>IF($A86="","",TEXT($A86,"ddd"))</f>
        <v/>
      </c>
      <c r="D86" s="14">
        <f>IF($A86="","",IF(WEEKDAY($A86,2)&gt;5,"Falls at a weekend — no effect","Removes one working day"))</f>
        <v/>
      </c>
      <c r="E86" s="8" t="n"/>
    </row>
    <row r="87">
      <c r="A87" s="6" t="n"/>
      <c r="B87" s="8" t="n"/>
      <c r="C87" s="14">
        <f>IF($A87="","",TEXT($A87,"ddd"))</f>
        <v/>
      </c>
      <c r="D87" s="14">
        <f>IF($A87="","",IF(WEEKDAY($A87,2)&gt;5,"Falls at a weekend — no effect","Removes one working day"))</f>
        <v/>
      </c>
      <c r="E87" s="8" t="n"/>
    </row>
    <row r="88">
      <c r="A88" s="6" t="n"/>
      <c r="B88" s="8" t="n"/>
      <c r="C88" s="14">
        <f>IF($A88="","",TEXT($A88,"ddd"))</f>
        <v/>
      </c>
      <c r="D88" s="14">
        <f>IF($A88="","",IF(WEEKDAY($A88,2)&gt;5,"Falls at a weekend — no effect","Removes one working day"))</f>
        <v/>
      </c>
      <c r="E88" s="8" t="n"/>
    </row>
    <row r="89">
      <c r="A89" s="6" t="n"/>
      <c r="B89" s="8" t="n"/>
      <c r="C89" s="14">
        <f>IF($A89="","",TEXT($A89,"ddd"))</f>
        <v/>
      </c>
      <c r="D89" s="14">
        <f>IF($A89="","",IF(WEEKDAY($A89,2)&gt;5,"Falls at a weekend — no effect","Removes one working day"))</f>
        <v/>
      </c>
      <c r="E89" s="8" t="n"/>
    </row>
    <row r="90">
      <c r="A90" s="6" t="n"/>
      <c r="B90" s="8" t="n"/>
      <c r="C90" s="14">
        <f>IF($A90="","",TEXT($A90,"ddd"))</f>
        <v/>
      </c>
      <c r="D90" s="14">
        <f>IF($A90="","",IF(WEEKDAY($A90,2)&gt;5,"Falls at a weekend — no effect","Removes one working day"))</f>
        <v/>
      </c>
      <c r="E90" s="8" t="n"/>
    </row>
    <row r="91">
      <c r="A91" s="6" t="n"/>
      <c r="B91" s="8" t="n"/>
      <c r="C91" s="14">
        <f>IF($A91="","",TEXT($A91,"ddd"))</f>
        <v/>
      </c>
      <c r="D91" s="14">
        <f>IF($A91="","",IF(WEEKDAY($A91,2)&gt;5,"Falls at a weekend — no effect","Removes one working day"))</f>
        <v/>
      </c>
      <c r="E91" s="8" t="n"/>
    </row>
    <row r="92">
      <c r="A92" s="6" t="n"/>
      <c r="B92" s="8" t="n"/>
      <c r="C92" s="14">
        <f>IF($A92="","",TEXT($A92,"ddd"))</f>
        <v/>
      </c>
      <c r="D92" s="14">
        <f>IF($A92="","",IF(WEEKDAY($A92,2)&gt;5,"Falls at a weekend — no effect","Removes one working day"))</f>
        <v/>
      </c>
      <c r="E92" s="8" t="n"/>
    </row>
    <row r="93">
      <c r="A93" s="6" t="n"/>
      <c r="B93" s="8" t="n"/>
      <c r="C93" s="14">
        <f>IF($A93="","",TEXT($A93,"ddd"))</f>
        <v/>
      </c>
      <c r="D93" s="14">
        <f>IF($A93="","",IF(WEEKDAY($A93,2)&gt;5,"Falls at a weekend — no effect","Removes one working day"))</f>
        <v/>
      </c>
      <c r="E93" s="8" t="n"/>
    </row>
    <row r="94">
      <c r="A94" s="6" t="n"/>
      <c r="B94" s="8" t="n"/>
      <c r="C94" s="14">
        <f>IF($A94="","",TEXT($A94,"ddd"))</f>
        <v/>
      </c>
      <c r="D94" s="14">
        <f>IF($A94="","",IF(WEEKDAY($A94,2)&gt;5,"Falls at a weekend — no effect","Removes one working day"))</f>
        <v/>
      </c>
      <c r="E94" s="8" t="n"/>
    </row>
    <row r="95">
      <c r="A95" s="6" t="n"/>
      <c r="B95" s="8" t="n"/>
      <c r="C95" s="14">
        <f>IF($A95="","",TEXT($A95,"ddd"))</f>
        <v/>
      </c>
      <c r="D95" s="14">
        <f>IF($A95="","",IF(WEEKDAY($A95,2)&gt;5,"Falls at a weekend — no effect","Removes one working day"))</f>
        <v/>
      </c>
      <c r="E95" s="8" t="n"/>
    </row>
    <row r="96">
      <c r="A96" s="6" t="n"/>
      <c r="B96" s="8" t="n"/>
      <c r="C96" s="14">
        <f>IF($A96="","",TEXT($A96,"ddd"))</f>
        <v/>
      </c>
      <c r="D96" s="14">
        <f>IF($A96="","",IF(WEEKDAY($A96,2)&gt;5,"Falls at a weekend — no effect","Removes one working day"))</f>
        <v/>
      </c>
      <c r="E96" s="8" t="n"/>
    </row>
    <row r="97">
      <c r="A97" s="6" t="n"/>
      <c r="B97" s="8" t="n"/>
      <c r="C97" s="14">
        <f>IF($A97="","",TEXT($A97,"ddd"))</f>
        <v/>
      </c>
      <c r="D97" s="14">
        <f>IF($A97="","",IF(WEEKDAY($A97,2)&gt;5,"Falls at a weekend — no effect","Removes one working day"))</f>
        <v/>
      </c>
      <c r="E97" s="8" t="n"/>
    </row>
    <row r="98">
      <c r="A98" s="6" t="n"/>
      <c r="B98" s="8" t="n"/>
      <c r="C98" s="14">
        <f>IF($A98="","",TEXT($A98,"ddd"))</f>
        <v/>
      </c>
      <c r="D98" s="14">
        <f>IF($A98="","",IF(WEEKDAY($A98,2)&gt;5,"Falls at a weekend — no effect","Removes one working day"))</f>
        <v/>
      </c>
      <c r="E98" s="8" t="n"/>
    </row>
    <row r="99">
      <c r="A99" s="6" t="n"/>
      <c r="B99" s="8" t="n"/>
      <c r="C99" s="14">
        <f>IF($A99="","",TEXT($A99,"ddd"))</f>
        <v/>
      </c>
      <c r="D99" s="14">
        <f>IF($A99="","",IF(WEEKDAY($A99,2)&gt;5,"Falls at a weekend — no effect","Removes one working day"))</f>
        <v/>
      </c>
      <c r="E99" s="8" t="n"/>
    </row>
    <row r="100">
      <c r="A100" s="6" t="n"/>
      <c r="B100" s="8" t="n"/>
      <c r="C100" s="14">
        <f>IF($A100="","",TEXT($A100,"ddd"))</f>
        <v/>
      </c>
      <c r="D100" s="14">
        <f>IF($A100="","",IF(WEEKDAY($A100,2)&gt;5,"Falls at a weekend — no effect","Removes one working day"))</f>
        <v/>
      </c>
      <c r="E100" s="8" t="n"/>
    </row>
    <row r="101">
      <c r="A101" s="6" t="n"/>
      <c r="B101" s="8" t="n"/>
      <c r="C101" s="14">
        <f>IF($A101="","",TEXT($A101,"ddd"))</f>
        <v/>
      </c>
      <c r="D101" s="14">
        <f>IF($A101="","",IF(WEEKDAY($A101,2)&gt;5,"Falls at a weekend — no effect","Removes one working day"))</f>
        <v/>
      </c>
      <c r="E101" s="8" t="n"/>
    </row>
    <row r="102">
      <c r="A102" s="6" t="n"/>
      <c r="B102" s="8" t="n"/>
      <c r="C102" s="14">
        <f>IF($A102="","",TEXT($A102,"ddd"))</f>
        <v/>
      </c>
      <c r="D102" s="14">
        <f>IF($A102="","",IF(WEEKDAY($A102,2)&gt;5,"Falls at a weekend — no effect","Removes one working day"))</f>
        <v/>
      </c>
      <c r="E102" s="8" t="n"/>
    </row>
    <row r="103">
      <c r="A103" s="6" t="n"/>
      <c r="B103" s="8" t="n"/>
      <c r="C103" s="14">
        <f>IF($A103="","",TEXT($A103,"ddd"))</f>
        <v/>
      </c>
      <c r="D103" s="14">
        <f>IF($A103="","",IF(WEEKDAY($A103,2)&gt;5,"Falls at a weekend — no effect","Removes one working day"))</f>
        <v/>
      </c>
      <c r="E103" s="8" t="n"/>
    </row>
    <row r="104">
      <c r="A104" s="6" t="n"/>
      <c r="B104" s="8" t="n"/>
      <c r="C104" s="14">
        <f>IF($A104="","",TEXT($A104,"ddd"))</f>
        <v/>
      </c>
      <c r="D104" s="14">
        <f>IF($A104="","",IF(WEEKDAY($A104,2)&gt;5,"Falls at a weekend — no effect","Removes one working day"))</f>
        <v/>
      </c>
      <c r="E104" s="8"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734"/>
  <sheetViews>
    <sheetView workbookViewId="0">
      <pane ySplit="4" topLeftCell="A5" activePane="bottomLeft" state="frozen"/>
      <selection pane="bottomLeft" activeCell="A1" sqref="A1"/>
    </sheetView>
  </sheetViews>
  <sheetFormatPr baseColWidth="8" defaultRowHeight="15"/>
  <cols>
    <col width="12" customWidth="1" min="1" max="1"/>
    <col width="8" customWidth="1" min="2" max="2"/>
    <col width="14" customWidth="1" min="3" max="3"/>
    <col width="14" customWidth="1" min="4" max="4"/>
    <col width="70" customWidth="1" min="6" max="6"/>
  </cols>
  <sheetData>
    <row r="1">
      <c r="A1" s="1" t="inlineStr">
        <is>
          <t>Calendar</t>
        </is>
      </c>
    </row>
    <row r="2">
      <c r="A2" s="2" t="inlineStr">
        <is>
          <t>The working-day counter every date on the Tasks tab is read from. Nothing here is typed. Two years of days, starting at the project start.</t>
        </is>
      </c>
    </row>
    <row r="4">
      <c r="A4" s="7" t="inlineStr">
        <is>
          <t>Date</t>
        </is>
      </c>
      <c r="B4" s="7" t="inlineStr">
        <is>
          <t>Day</t>
        </is>
      </c>
      <c r="C4" s="7" t="inlineStr">
        <is>
          <t>Working day?</t>
        </is>
      </c>
      <c r="D4" s="7" t="inlineStr">
        <is>
          <t>Working day #</t>
        </is>
      </c>
      <c r="F4" s="3" t="inlineStr">
        <is>
          <t>Why this tab exists</t>
        </is>
      </c>
    </row>
    <row r="5">
      <c r="A5" s="9">
        <f>IF(Tasks!$C$3="","",Tasks!$C$3)</f>
        <v/>
      </c>
      <c r="B5" s="14">
        <f>IF($A5="","",TEXT($A5,"ddd"))</f>
        <v/>
      </c>
      <c r="C5" s="13">
        <f>IF($A5="","",IF(WEEKDAY($A5,2)&gt;5,0,IF(COUNTIF(Holidays!$A$5:$A$104,$A5)&gt;0,0,1)))</f>
        <v/>
      </c>
      <c r="D5" s="13">
        <f>IF($A5="","",$C5)</f>
        <v/>
      </c>
      <c r="F5" s="4" t="inlineStr">
        <is>
          <t>WORKDAY() and WORKDAY.INTL are the obvious functions for this, and they are the two functions in the whole file that Excel 2016 and Google Sheets do not agree about once a holiday range is involved. Counting the days explicitly costs a tab and removes the disagreement.</t>
        </is>
      </c>
    </row>
    <row r="6">
      <c r="A6" s="9">
        <f>IF($A5="","",$A5+1)</f>
        <v/>
      </c>
      <c r="B6" s="14">
        <f>IF($A6="","",TEXT($A6,"ddd"))</f>
        <v/>
      </c>
      <c r="C6" s="13">
        <f>IF($A6="","",IF(WEEKDAY($A6,2)&gt;5,0,IF(COUNTIF(Holidays!$A$5:$A$104,$A6)&gt;0,0,1)))</f>
        <v/>
      </c>
      <c r="D6" s="13">
        <f>IF($A6="","",$D5+$C6)</f>
        <v/>
      </c>
    </row>
    <row r="7">
      <c r="A7" s="9">
        <f>IF($A6="","",$A6+1)</f>
        <v/>
      </c>
      <c r="B7" s="14">
        <f>IF($A7="","",TEXT($A7,"ddd"))</f>
        <v/>
      </c>
      <c r="C7" s="13">
        <f>IF($A7="","",IF(WEEKDAY($A7,2)&gt;5,0,IF(COUNTIF(Holidays!$A$5:$A$104,$A7)&gt;0,0,1)))</f>
        <v/>
      </c>
      <c r="D7" s="13">
        <f>IF($A7="","",$D6+$C7)</f>
        <v/>
      </c>
    </row>
    <row r="8">
      <c r="A8" s="9">
        <f>IF($A7="","",$A7+1)</f>
        <v/>
      </c>
      <c r="B8" s="14">
        <f>IF($A8="","",TEXT($A8,"ddd"))</f>
        <v/>
      </c>
      <c r="C8" s="13">
        <f>IF($A8="","",IF(WEEKDAY($A8,2)&gt;5,0,IF(COUNTIF(Holidays!$A$5:$A$104,$A8)&gt;0,0,1)))</f>
        <v/>
      </c>
      <c r="D8" s="13">
        <f>IF($A8="","",$D7+$C8)</f>
        <v/>
      </c>
      <c r="F8" s="2" t="inlineStr">
        <is>
          <t>It covers 730 calendar days — about two years. A plan that runs past the last row shows an empty Start and a warning in the Check column on the Tasks tab; select row 734 and drag down to extend it.</t>
        </is>
      </c>
    </row>
    <row r="9">
      <c r="A9" s="9">
        <f>IF($A8="","",$A8+1)</f>
        <v/>
      </c>
      <c r="B9" s="14">
        <f>IF($A9="","",TEXT($A9,"ddd"))</f>
        <v/>
      </c>
      <c r="C9" s="13">
        <f>IF($A9="","",IF(WEEKDAY($A9,2)&gt;5,0,IF(COUNTIF(Holidays!$A$5:$A$104,$A9)&gt;0,0,1)))</f>
        <v/>
      </c>
      <c r="D9" s="13">
        <f>IF($A9="","",$D8+$C9)</f>
        <v/>
      </c>
    </row>
    <row r="10">
      <c r="A10" s="9">
        <f>IF($A9="","",$A9+1)</f>
        <v/>
      </c>
      <c r="B10" s="14">
        <f>IF($A10="","",TEXT($A10,"ddd"))</f>
        <v/>
      </c>
      <c r="C10" s="13">
        <f>IF($A10="","",IF(WEEKDAY($A10,2)&gt;5,0,IF(COUNTIF(Holidays!$A$5:$A$104,$A10)&gt;0,0,1)))</f>
        <v/>
      </c>
      <c r="D10" s="13">
        <f>IF($A10="","",$D9+$C10)</f>
        <v/>
      </c>
    </row>
    <row r="11">
      <c r="A11" s="9">
        <f>IF($A10="","",$A10+1)</f>
        <v/>
      </c>
      <c r="B11" s="14">
        <f>IF($A11="","",TEXT($A11,"ddd"))</f>
        <v/>
      </c>
      <c r="C11" s="13">
        <f>IF($A11="","",IF(WEEKDAY($A11,2)&gt;5,0,IF(COUNTIF(Holidays!$A$5:$A$104,$A11)&gt;0,0,1)))</f>
        <v/>
      </c>
      <c r="D11" s="13">
        <f>IF($A11="","",$D10+$C11)</f>
        <v/>
      </c>
    </row>
    <row r="12">
      <c r="A12" s="9">
        <f>IF($A11="","",$A11+1)</f>
        <v/>
      </c>
      <c r="B12" s="14">
        <f>IF($A12="","",TEXT($A12,"ddd"))</f>
        <v/>
      </c>
      <c r="C12" s="13">
        <f>IF($A12="","",IF(WEEKDAY($A12,2)&gt;5,0,IF(COUNTIF(Holidays!$A$5:$A$104,$A12)&gt;0,0,1)))</f>
        <v/>
      </c>
      <c r="D12" s="13">
        <f>IF($A12="","",$D11+$C12)</f>
        <v/>
      </c>
    </row>
    <row r="13">
      <c r="A13" s="9">
        <f>IF($A12="","",$A12+1)</f>
        <v/>
      </c>
      <c r="B13" s="14">
        <f>IF($A13="","",TEXT($A13,"ddd"))</f>
        <v/>
      </c>
      <c r="C13" s="13">
        <f>IF($A13="","",IF(WEEKDAY($A13,2)&gt;5,0,IF(COUNTIF(Holidays!$A$5:$A$104,$A13)&gt;0,0,1)))</f>
        <v/>
      </c>
      <c r="D13" s="13">
        <f>IF($A13="","",$D12+$C13)</f>
        <v/>
      </c>
    </row>
    <row r="14">
      <c r="A14" s="9">
        <f>IF($A13="","",$A13+1)</f>
        <v/>
      </c>
      <c r="B14" s="14">
        <f>IF($A14="","",TEXT($A14,"ddd"))</f>
        <v/>
      </c>
      <c r="C14" s="13">
        <f>IF($A14="","",IF(WEEKDAY($A14,2)&gt;5,0,IF(COUNTIF(Holidays!$A$5:$A$104,$A14)&gt;0,0,1)))</f>
        <v/>
      </c>
      <c r="D14" s="13">
        <f>IF($A14="","",$D13+$C14)</f>
        <v/>
      </c>
    </row>
    <row r="15">
      <c r="A15" s="9">
        <f>IF($A14="","",$A14+1)</f>
        <v/>
      </c>
      <c r="B15" s="14">
        <f>IF($A15="","",TEXT($A15,"ddd"))</f>
        <v/>
      </c>
      <c r="C15" s="13">
        <f>IF($A15="","",IF(WEEKDAY($A15,2)&gt;5,0,IF(COUNTIF(Holidays!$A$5:$A$104,$A15)&gt;0,0,1)))</f>
        <v/>
      </c>
      <c r="D15" s="13">
        <f>IF($A15="","",$D14+$C15)</f>
        <v/>
      </c>
    </row>
    <row r="16">
      <c r="A16" s="9">
        <f>IF($A15="","",$A15+1)</f>
        <v/>
      </c>
      <c r="B16" s="14">
        <f>IF($A16="","",TEXT($A16,"ddd"))</f>
        <v/>
      </c>
      <c r="C16" s="13">
        <f>IF($A16="","",IF(WEEKDAY($A16,2)&gt;5,0,IF(COUNTIF(Holidays!$A$5:$A$104,$A16)&gt;0,0,1)))</f>
        <v/>
      </c>
      <c r="D16" s="13">
        <f>IF($A16="","",$D15+$C16)</f>
        <v/>
      </c>
    </row>
    <row r="17">
      <c r="A17" s="9">
        <f>IF($A16="","",$A16+1)</f>
        <v/>
      </c>
      <c r="B17" s="14">
        <f>IF($A17="","",TEXT($A17,"ddd"))</f>
        <v/>
      </c>
      <c r="C17" s="13">
        <f>IF($A17="","",IF(WEEKDAY($A17,2)&gt;5,0,IF(COUNTIF(Holidays!$A$5:$A$104,$A17)&gt;0,0,1)))</f>
        <v/>
      </c>
      <c r="D17" s="13">
        <f>IF($A17="","",$D16+$C17)</f>
        <v/>
      </c>
    </row>
    <row r="18">
      <c r="A18" s="9">
        <f>IF($A17="","",$A17+1)</f>
        <v/>
      </c>
      <c r="B18" s="14">
        <f>IF($A18="","",TEXT($A18,"ddd"))</f>
        <v/>
      </c>
      <c r="C18" s="13">
        <f>IF($A18="","",IF(WEEKDAY($A18,2)&gt;5,0,IF(COUNTIF(Holidays!$A$5:$A$104,$A18)&gt;0,0,1)))</f>
        <v/>
      </c>
      <c r="D18" s="13">
        <f>IF($A18="","",$D17+$C18)</f>
        <v/>
      </c>
    </row>
    <row r="19">
      <c r="A19" s="9">
        <f>IF($A18="","",$A18+1)</f>
        <v/>
      </c>
      <c r="B19" s="14">
        <f>IF($A19="","",TEXT($A19,"ddd"))</f>
        <v/>
      </c>
      <c r="C19" s="13">
        <f>IF($A19="","",IF(WEEKDAY($A19,2)&gt;5,0,IF(COUNTIF(Holidays!$A$5:$A$104,$A19)&gt;0,0,1)))</f>
        <v/>
      </c>
      <c r="D19" s="13">
        <f>IF($A19="","",$D18+$C19)</f>
        <v/>
      </c>
    </row>
    <row r="20">
      <c r="A20" s="9">
        <f>IF($A19="","",$A19+1)</f>
        <v/>
      </c>
      <c r="B20" s="14">
        <f>IF($A20="","",TEXT($A20,"ddd"))</f>
        <v/>
      </c>
      <c r="C20" s="13">
        <f>IF($A20="","",IF(WEEKDAY($A20,2)&gt;5,0,IF(COUNTIF(Holidays!$A$5:$A$104,$A20)&gt;0,0,1)))</f>
        <v/>
      </c>
      <c r="D20" s="13">
        <f>IF($A20="","",$D19+$C20)</f>
        <v/>
      </c>
    </row>
    <row r="21">
      <c r="A21" s="9">
        <f>IF($A20="","",$A20+1)</f>
        <v/>
      </c>
      <c r="B21" s="14">
        <f>IF($A21="","",TEXT($A21,"ddd"))</f>
        <v/>
      </c>
      <c r="C21" s="13">
        <f>IF($A21="","",IF(WEEKDAY($A21,2)&gt;5,0,IF(COUNTIF(Holidays!$A$5:$A$104,$A21)&gt;0,0,1)))</f>
        <v/>
      </c>
      <c r="D21" s="13">
        <f>IF($A21="","",$D20+$C21)</f>
        <v/>
      </c>
    </row>
    <row r="22">
      <c r="A22" s="9">
        <f>IF($A21="","",$A21+1)</f>
        <v/>
      </c>
      <c r="B22" s="14">
        <f>IF($A22="","",TEXT($A22,"ddd"))</f>
        <v/>
      </c>
      <c r="C22" s="13">
        <f>IF($A22="","",IF(WEEKDAY($A22,2)&gt;5,0,IF(COUNTIF(Holidays!$A$5:$A$104,$A22)&gt;0,0,1)))</f>
        <v/>
      </c>
      <c r="D22" s="13">
        <f>IF($A22="","",$D21+$C22)</f>
        <v/>
      </c>
    </row>
    <row r="23">
      <c r="A23" s="9">
        <f>IF($A22="","",$A22+1)</f>
        <v/>
      </c>
      <c r="B23" s="14">
        <f>IF($A23="","",TEXT($A23,"ddd"))</f>
        <v/>
      </c>
      <c r="C23" s="13">
        <f>IF($A23="","",IF(WEEKDAY($A23,2)&gt;5,0,IF(COUNTIF(Holidays!$A$5:$A$104,$A23)&gt;0,0,1)))</f>
        <v/>
      </c>
      <c r="D23" s="13">
        <f>IF($A23="","",$D22+$C23)</f>
        <v/>
      </c>
    </row>
    <row r="24">
      <c r="A24" s="9">
        <f>IF($A23="","",$A23+1)</f>
        <v/>
      </c>
      <c r="B24" s="14">
        <f>IF($A24="","",TEXT($A24,"ddd"))</f>
        <v/>
      </c>
      <c r="C24" s="13">
        <f>IF($A24="","",IF(WEEKDAY($A24,2)&gt;5,0,IF(COUNTIF(Holidays!$A$5:$A$104,$A24)&gt;0,0,1)))</f>
        <v/>
      </c>
      <c r="D24" s="13">
        <f>IF($A24="","",$D23+$C24)</f>
        <v/>
      </c>
    </row>
    <row r="25">
      <c r="A25" s="9">
        <f>IF($A24="","",$A24+1)</f>
        <v/>
      </c>
      <c r="B25" s="14">
        <f>IF($A25="","",TEXT($A25,"ddd"))</f>
        <v/>
      </c>
      <c r="C25" s="13">
        <f>IF($A25="","",IF(WEEKDAY($A25,2)&gt;5,0,IF(COUNTIF(Holidays!$A$5:$A$104,$A25)&gt;0,0,1)))</f>
        <v/>
      </c>
      <c r="D25" s="13">
        <f>IF($A25="","",$D24+$C25)</f>
        <v/>
      </c>
    </row>
    <row r="26">
      <c r="A26" s="9">
        <f>IF($A25="","",$A25+1)</f>
        <v/>
      </c>
      <c r="B26" s="14">
        <f>IF($A26="","",TEXT($A26,"ddd"))</f>
        <v/>
      </c>
      <c r="C26" s="13">
        <f>IF($A26="","",IF(WEEKDAY($A26,2)&gt;5,0,IF(COUNTIF(Holidays!$A$5:$A$104,$A26)&gt;0,0,1)))</f>
        <v/>
      </c>
      <c r="D26" s="13">
        <f>IF($A26="","",$D25+$C26)</f>
        <v/>
      </c>
    </row>
    <row r="27">
      <c r="A27" s="9">
        <f>IF($A26="","",$A26+1)</f>
        <v/>
      </c>
      <c r="B27" s="14">
        <f>IF($A27="","",TEXT($A27,"ddd"))</f>
        <v/>
      </c>
      <c r="C27" s="13">
        <f>IF($A27="","",IF(WEEKDAY($A27,2)&gt;5,0,IF(COUNTIF(Holidays!$A$5:$A$104,$A27)&gt;0,0,1)))</f>
        <v/>
      </c>
      <c r="D27" s="13">
        <f>IF($A27="","",$D26+$C27)</f>
        <v/>
      </c>
    </row>
    <row r="28">
      <c r="A28" s="9">
        <f>IF($A27="","",$A27+1)</f>
        <v/>
      </c>
      <c r="B28" s="14">
        <f>IF($A28="","",TEXT($A28,"ddd"))</f>
        <v/>
      </c>
      <c r="C28" s="13">
        <f>IF($A28="","",IF(WEEKDAY($A28,2)&gt;5,0,IF(COUNTIF(Holidays!$A$5:$A$104,$A28)&gt;0,0,1)))</f>
        <v/>
      </c>
      <c r="D28" s="13">
        <f>IF($A28="","",$D27+$C28)</f>
        <v/>
      </c>
    </row>
    <row r="29">
      <c r="A29" s="9">
        <f>IF($A28="","",$A28+1)</f>
        <v/>
      </c>
      <c r="B29" s="14">
        <f>IF($A29="","",TEXT($A29,"ddd"))</f>
        <v/>
      </c>
      <c r="C29" s="13">
        <f>IF($A29="","",IF(WEEKDAY($A29,2)&gt;5,0,IF(COUNTIF(Holidays!$A$5:$A$104,$A29)&gt;0,0,1)))</f>
        <v/>
      </c>
      <c r="D29" s="13">
        <f>IF($A29="","",$D28+$C29)</f>
        <v/>
      </c>
    </row>
    <row r="30">
      <c r="A30" s="9">
        <f>IF($A29="","",$A29+1)</f>
        <v/>
      </c>
      <c r="B30" s="14">
        <f>IF($A30="","",TEXT($A30,"ddd"))</f>
        <v/>
      </c>
      <c r="C30" s="13">
        <f>IF($A30="","",IF(WEEKDAY($A30,2)&gt;5,0,IF(COUNTIF(Holidays!$A$5:$A$104,$A30)&gt;0,0,1)))</f>
        <v/>
      </c>
      <c r="D30" s="13">
        <f>IF($A30="","",$D29+$C30)</f>
        <v/>
      </c>
    </row>
    <row r="31">
      <c r="A31" s="9">
        <f>IF($A30="","",$A30+1)</f>
        <v/>
      </c>
      <c r="B31" s="14">
        <f>IF($A31="","",TEXT($A31,"ddd"))</f>
        <v/>
      </c>
      <c r="C31" s="13">
        <f>IF($A31="","",IF(WEEKDAY($A31,2)&gt;5,0,IF(COUNTIF(Holidays!$A$5:$A$104,$A31)&gt;0,0,1)))</f>
        <v/>
      </c>
      <c r="D31" s="13">
        <f>IF($A31="","",$D30+$C31)</f>
        <v/>
      </c>
    </row>
    <row r="32">
      <c r="A32" s="9">
        <f>IF($A31="","",$A31+1)</f>
        <v/>
      </c>
      <c r="B32" s="14">
        <f>IF($A32="","",TEXT($A32,"ddd"))</f>
        <v/>
      </c>
      <c r="C32" s="13">
        <f>IF($A32="","",IF(WEEKDAY($A32,2)&gt;5,0,IF(COUNTIF(Holidays!$A$5:$A$104,$A32)&gt;0,0,1)))</f>
        <v/>
      </c>
      <c r="D32" s="13">
        <f>IF($A32="","",$D31+$C32)</f>
        <v/>
      </c>
    </row>
    <row r="33">
      <c r="A33" s="9">
        <f>IF($A32="","",$A32+1)</f>
        <v/>
      </c>
      <c r="B33" s="14">
        <f>IF($A33="","",TEXT($A33,"ddd"))</f>
        <v/>
      </c>
      <c r="C33" s="13">
        <f>IF($A33="","",IF(WEEKDAY($A33,2)&gt;5,0,IF(COUNTIF(Holidays!$A$5:$A$104,$A33)&gt;0,0,1)))</f>
        <v/>
      </c>
      <c r="D33" s="13">
        <f>IF($A33="","",$D32+$C33)</f>
        <v/>
      </c>
    </row>
    <row r="34">
      <c r="A34" s="9">
        <f>IF($A33="","",$A33+1)</f>
        <v/>
      </c>
      <c r="B34" s="14">
        <f>IF($A34="","",TEXT($A34,"ddd"))</f>
        <v/>
      </c>
      <c r="C34" s="13">
        <f>IF($A34="","",IF(WEEKDAY($A34,2)&gt;5,0,IF(COUNTIF(Holidays!$A$5:$A$104,$A34)&gt;0,0,1)))</f>
        <v/>
      </c>
      <c r="D34" s="13">
        <f>IF($A34="","",$D33+$C34)</f>
        <v/>
      </c>
    </row>
    <row r="35">
      <c r="A35" s="9">
        <f>IF($A34="","",$A34+1)</f>
        <v/>
      </c>
      <c r="B35" s="14">
        <f>IF($A35="","",TEXT($A35,"ddd"))</f>
        <v/>
      </c>
      <c r="C35" s="13">
        <f>IF($A35="","",IF(WEEKDAY($A35,2)&gt;5,0,IF(COUNTIF(Holidays!$A$5:$A$104,$A35)&gt;0,0,1)))</f>
        <v/>
      </c>
      <c r="D35" s="13">
        <f>IF($A35="","",$D34+$C35)</f>
        <v/>
      </c>
    </row>
    <row r="36">
      <c r="A36" s="9">
        <f>IF($A35="","",$A35+1)</f>
        <v/>
      </c>
      <c r="B36" s="14">
        <f>IF($A36="","",TEXT($A36,"ddd"))</f>
        <v/>
      </c>
      <c r="C36" s="13">
        <f>IF($A36="","",IF(WEEKDAY($A36,2)&gt;5,0,IF(COUNTIF(Holidays!$A$5:$A$104,$A36)&gt;0,0,1)))</f>
        <v/>
      </c>
      <c r="D36" s="13">
        <f>IF($A36="","",$D35+$C36)</f>
        <v/>
      </c>
    </row>
    <row r="37">
      <c r="A37" s="9">
        <f>IF($A36="","",$A36+1)</f>
        <v/>
      </c>
      <c r="B37" s="14">
        <f>IF($A37="","",TEXT($A37,"ddd"))</f>
        <v/>
      </c>
      <c r="C37" s="13">
        <f>IF($A37="","",IF(WEEKDAY($A37,2)&gt;5,0,IF(COUNTIF(Holidays!$A$5:$A$104,$A37)&gt;0,0,1)))</f>
        <v/>
      </c>
      <c r="D37" s="13">
        <f>IF($A37="","",$D36+$C37)</f>
        <v/>
      </c>
    </row>
    <row r="38">
      <c r="A38" s="9">
        <f>IF($A37="","",$A37+1)</f>
        <v/>
      </c>
      <c r="B38" s="14">
        <f>IF($A38="","",TEXT($A38,"ddd"))</f>
        <v/>
      </c>
      <c r="C38" s="13">
        <f>IF($A38="","",IF(WEEKDAY($A38,2)&gt;5,0,IF(COUNTIF(Holidays!$A$5:$A$104,$A38)&gt;0,0,1)))</f>
        <v/>
      </c>
      <c r="D38" s="13">
        <f>IF($A38="","",$D37+$C38)</f>
        <v/>
      </c>
    </row>
    <row r="39">
      <c r="A39" s="9">
        <f>IF($A38="","",$A38+1)</f>
        <v/>
      </c>
      <c r="B39" s="14">
        <f>IF($A39="","",TEXT($A39,"ddd"))</f>
        <v/>
      </c>
      <c r="C39" s="13">
        <f>IF($A39="","",IF(WEEKDAY($A39,2)&gt;5,0,IF(COUNTIF(Holidays!$A$5:$A$104,$A39)&gt;0,0,1)))</f>
        <v/>
      </c>
      <c r="D39" s="13">
        <f>IF($A39="","",$D38+$C39)</f>
        <v/>
      </c>
    </row>
    <row r="40">
      <c r="A40" s="9">
        <f>IF($A39="","",$A39+1)</f>
        <v/>
      </c>
      <c r="B40" s="14">
        <f>IF($A40="","",TEXT($A40,"ddd"))</f>
        <v/>
      </c>
      <c r="C40" s="13">
        <f>IF($A40="","",IF(WEEKDAY($A40,2)&gt;5,0,IF(COUNTIF(Holidays!$A$5:$A$104,$A40)&gt;0,0,1)))</f>
        <v/>
      </c>
      <c r="D40" s="13">
        <f>IF($A40="","",$D39+$C40)</f>
        <v/>
      </c>
    </row>
    <row r="41">
      <c r="A41" s="9">
        <f>IF($A40="","",$A40+1)</f>
        <v/>
      </c>
      <c r="B41" s="14">
        <f>IF($A41="","",TEXT($A41,"ddd"))</f>
        <v/>
      </c>
      <c r="C41" s="13">
        <f>IF($A41="","",IF(WEEKDAY($A41,2)&gt;5,0,IF(COUNTIF(Holidays!$A$5:$A$104,$A41)&gt;0,0,1)))</f>
        <v/>
      </c>
      <c r="D41" s="13">
        <f>IF($A41="","",$D40+$C41)</f>
        <v/>
      </c>
    </row>
    <row r="42">
      <c r="A42" s="9">
        <f>IF($A41="","",$A41+1)</f>
        <v/>
      </c>
      <c r="B42" s="14">
        <f>IF($A42="","",TEXT($A42,"ddd"))</f>
        <v/>
      </c>
      <c r="C42" s="13">
        <f>IF($A42="","",IF(WEEKDAY($A42,2)&gt;5,0,IF(COUNTIF(Holidays!$A$5:$A$104,$A42)&gt;0,0,1)))</f>
        <v/>
      </c>
      <c r="D42" s="13">
        <f>IF($A42="","",$D41+$C42)</f>
        <v/>
      </c>
    </row>
    <row r="43">
      <c r="A43" s="9">
        <f>IF($A42="","",$A42+1)</f>
        <v/>
      </c>
      <c r="B43" s="14">
        <f>IF($A43="","",TEXT($A43,"ddd"))</f>
        <v/>
      </c>
      <c r="C43" s="13">
        <f>IF($A43="","",IF(WEEKDAY($A43,2)&gt;5,0,IF(COUNTIF(Holidays!$A$5:$A$104,$A43)&gt;0,0,1)))</f>
        <v/>
      </c>
      <c r="D43" s="13">
        <f>IF($A43="","",$D42+$C43)</f>
        <v/>
      </c>
    </row>
    <row r="44">
      <c r="A44" s="9">
        <f>IF($A43="","",$A43+1)</f>
        <v/>
      </c>
      <c r="B44" s="14">
        <f>IF($A44="","",TEXT($A44,"ddd"))</f>
        <v/>
      </c>
      <c r="C44" s="13">
        <f>IF($A44="","",IF(WEEKDAY($A44,2)&gt;5,0,IF(COUNTIF(Holidays!$A$5:$A$104,$A44)&gt;0,0,1)))</f>
        <v/>
      </c>
      <c r="D44" s="13">
        <f>IF($A44="","",$D43+$C44)</f>
        <v/>
      </c>
    </row>
    <row r="45">
      <c r="A45" s="9">
        <f>IF($A44="","",$A44+1)</f>
        <v/>
      </c>
      <c r="B45" s="14">
        <f>IF($A45="","",TEXT($A45,"ddd"))</f>
        <v/>
      </c>
      <c r="C45" s="13">
        <f>IF($A45="","",IF(WEEKDAY($A45,2)&gt;5,0,IF(COUNTIF(Holidays!$A$5:$A$104,$A45)&gt;0,0,1)))</f>
        <v/>
      </c>
      <c r="D45" s="13">
        <f>IF($A45="","",$D44+$C45)</f>
        <v/>
      </c>
    </row>
    <row r="46">
      <c r="A46" s="9">
        <f>IF($A45="","",$A45+1)</f>
        <v/>
      </c>
      <c r="B46" s="14">
        <f>IF($A46="","",TEXT($A46,"ddd"))</f>
        <v/>
      </c>
      <c r="C46" s="13">
        <f>IF($A46="","",IF(WEEKDAY($A46,2)&gt;5,0,IF(COUNTIF(Holidays!$A$5:$A$104,$A46)&gt;0,0,1)))</f>
        <v/>
      </c>
      <c r="D46" s="13">
        <f>IF($A46="","",$D45+$C46)</f>
        <v/>
      </c>
    </row>
    <row r="47">
      <c r="A47" s="9">
        <f>IF($A46="","",$A46+1)</f>
        <v/>
      </c>
      <c r="B47" s="14">
        <f>IF($A47="","",TEXT($A47,"ddd"))</f>
        <v/>
      </c>
      <c r="C47" s="13">
        <f>IF($A47="","",IF(WEEKDAY($A47,2)&gt;5,0,IF(COUNTIF(Holidays!$A$5:$A$104,$A47)&gt;0,0,1)))</f>
        <v/>
      </c>
      <c r="D47" s="13">
        <f>IF($A47="","",$D46+$C47)</f>
        <v/>
      </c>
    </row>
    <row r="48">
      <c r="A48" s="9">
        <f>IF($A47="","",$A47+1)</f>
        <v/>
      </c>
      <c r="B48" s="14">
        <f>IF($A48="","",TEXT($A48,"ddd"))</f>
        <v/>
      </c>
      <c r="C48" s="13">
        <f>IF($A48="","",IF(WEEKDAY($A48,2)&gt;5,0,IF(COUNTIF(Holidays!$A$5:$A$104,$A48)&gt;0,0,1)))</f>
        <v/>
      </c>
      <c r="D48" s="13">
        <f>IF($A48="","",$D47+$C48)</f>
        <v/>
      </c>
    </row>
    <row r="49">
      <c r="A49" s="9">
        <f>IF($A48="","",$A48+1)</f>
        <v/>
      </c>
      <c r="B49" s="14">
        <f>IF($A49="","",TEXT($A49,"ddd"))</f>
        <v/>
      </c>
      <c r="C49" s="13">
        <f>IF($A49="","",IF(WEEKDAY($A49,2)&gt;5,0,IF(COUNTIF(Holidays!$A$5:$A$104,$A49)&gt;0,0,1)))</f>
        <v/>
      </c>
      <c r="D49" s="13">
        <f>IF($A49="","",$D48+$C49)</f>
        <v/>
      </c>
    </row>
    <row r="50">
      <c r="A50" s="9">
        <f>IF($A49="","",$A49+1)</f>
        <v/>
      </c>
      <c r="B50" s="14">
        <f>IF($A50="","",TEXT($A50,"ddd"))</f>
        <v/>
      </c>
      <c r="C50" s="13">
        <f>IF($A50="","",IF(WEEKDAY($A50,2)&gt;5,0,IF(COUNTIF(Holidays!$A$5:$A$104,$A50)&gt;0,0,1)))</f>
        <v/>
      </c>
      <c r="D50" s="13">
        <f>IF($A50="","",$D49+$C50)</f>
        <v/>
      </c>
    </row>
    <row r="51">
      <c r="A51" s="9">
        <f>IF($A50="","",$A50+1)</f>
        <v/>
      </c>
      <c r="B51" s="14">
        <f>IF($A51="","",TEXT($A51,"ddd"))</f>
        <v/>
      </c>
      <c r="C51" s="13">
        <f>IF($A51="","",IF(WEEKDAY($A51,2)&gt;5,0,IF(COUNTIF(Holidays!$A$5:$A$104,$A51)&gt;0,0,1)))</f>
        <v/>
      </c>
      <c r="D51" s="13">
        <f>IF($A51="","",$D50+$C51)</f>
        <v/>
      </c>
    </row>
    <row r="52">
      <c r="A52" s="9">
        <f>IF($A51="","",$A51+1)</f>
        <v/>
      </c>
      <c r="B52" s="14">
        <f>IF($A52="","",TEXT($A52,"ddd"))</f>
        <v/>
      </c>
      <c r="C52" s="13">
        <f>IF($A52="","",IF(WEEKDAY($A52,2)&gt;5,0,IF(COUNTIF(Holidays!$A$5:$A$104,$A52)&gt;0,0,1)))</f>
        <v/>
      </c>
      <c r="D52" s="13">
        <f>IF($A52="","",$D51+$C52)</f>
        <v/>
      </c>
    </row>
    <row r="53">
      <c r="A53" s="9">
        <f>IF($A52="","",$A52+1)</f>
        <v/>
      </c>
      <c r="B53" s="14">
        <f>IF($A53="","",TEXT($A53,"ddd"))</f>
        <v/>
      </c>
      <c r="C53" s="13">
        <f>IF($A53="","",IF(WEEKDAY($A53,2)&gt;5,0,IF(COUNTIF(Holidays!$A$5:$A$104,$A53)&gt;0,0,1)))</f>
        <v/>
      </c>
      <c r="D53" s="13">
        <f>IF($A53="","",$D52+$C53)</f>
        <v/>
      </c>
    </row>
    <row r="54">
      <c r="A54" s="9">
        <f>IF($A53="","",$A53+1)</f>
        <v/>
      </c>
      <c r="B54" s="14">
        <f>IF($A54="","",TEXT($A54,"ddd"))</f>
        <v/>
      </c>
      <c r="C54" s="13">
        <f>IF($A54="","",IF(WEEKDAY($A54,2)&gt;5,0,IF(COUNTIF(Holidays!$A$5:$A$104,$A54)&gt;0,0,1)))</f>
        <v/>
      </c>
      <c r="D54" s="13">
        <f>IF($A54="","",$D53+$C54)</f>
        <v/>
      </c>
    </row>
    <row r="55">
      <c r="A55" s="9">
        <f>IF($A54="","",$A54+1)</f>
        <v/>
      </c>
      <c r="B55" s="14">
        <f>IF($A55="","",TEXT($A55,"ddd"))</f>
        <v/>
      </c>
      <c r="C55" s="13">
        <f>IF($A55="","",IF(WEEKDAY($A55,2)&gt;5,0,IF(COUNTIF(Holidays!$A$5:$A$104,$A55)&gt;0,0,1)))</f>
        <v/>
      </c>
      <c r="D55" s="13">
        <f>IF($A55="","",$D54+$C55)</f>
        <v/>
      </c>
    </row>
    <row r="56">
      <c r="A56" s="9">
        <f>IF($A55="","",$A55+1)</f>
        <v/>
      </c>
      <c r="B56" s="14">
        <f>IF($A56="","",TEXT($A56,"ddd"))</f>
        <v/>
      </c>
      <c r="C56" s="13">
        <f>IF($A56="","",IF(WEEKDAY($A56,2)&gt;5,0,IF(COUNTIF(Holidays!$A$5:$A$104,$A56)&gt;0,0,1)))</f>
        <v/>
      </c>
      <c r="D56" s="13">
        <f>IF($A56="","",$D55+$C56)</f>
        <v/>
      </c>
    </row>
    <row r="57">
      <c r="A57" s="9">
        <f>IF($A56="","",$A56+1)</f>
        <v/>
      </c>
      <c r="B57" s="14">
        <f>IF($A57="","",TEXT($A57,"ddd"))</f>
        <v/>
      </c>
      <c r="C57" s="13">
        <f>IF($A57="","",IF(WEEKDAY($A57,2)&gt;5,0,IF(COUNTIF(Holidays!$A$5:$A$104,$A57)&gt;0,0,1)))</f>
        <v/>
      </c>
      <c r="D57" s="13">
        <f>IF($A57="","",$D56+$C57)</f>
        <v/>
      </c>
    </row>
    <row r="58">
      <c r="A58" s="9">
        <f>IF($A57="","",$A57+1)</f>
        <v/>
      </c>
      <c r="B58" s="14">
        <f>IF($A58="","",TEXT($A58,"ddd"))</f>
        <v/>
      </c>
      <c r="C58" s="13">
        <f>IF($A58="","",IF(WEEKDAY($A58,2)&gt;5,0,IF(COUNTIF(Holidays!$A$5:$A$104,$A58)&gt;0,0,1)))</f>
        <v/>
      </c>
      <c r="D58" s="13">
        <f>IF($A58="","",$D57+$C58)</f>
        <v/>
      </c>
    </row>
    <row r="59">
      <c r="A59" s="9">
        <f>IF($A58="","",$A58+1)</f>
        <v/>
      </c>
      <c r="B59" s="14">
        <f>IF($A59="","",TEXT($A59,"ddd"))</f>
        <v/>
      </c>
      <c r="C59" s="13">
        <f>IF($A59="","",IF(WEEKDAY($A59,2)&gt;5,0,IF(COUNTIF(Holidays!$A$5:$A$104,$A59)&gt;0,0,1)))</f>
        <v/>
      </c>
      <c r="D59" s="13">
        <f>IF($A59="","",$D58+$C59)</f>
        <v/>
      </c>
    </row>
    <row r="60">
      <c r="A60" s="9">
        <f>IF($A59="","",$A59+1)</f>
        <v/>
      </c>
      <c r="B60" s="14">
        <f>IF($A60="","",TEXT($A60,"ddd"))</f>
        <v/>
      </c>
      <c r="C60" s="13">
        <f>IF($A60="","",IF(WEEKDAY($A60,2)&gt;5,0,IF(COUNTIF(Holidays!$A$5:$A$104,$A60)&gt;0,0,1)))</f>
        <v/>
      </c>
      <c r="D60" s="13">
        <f>IF($A60="","",$D59+$C60)</f>
        <v/>
      </c>
    </row>
    <row r="61">
      <c r="A61" s="9">
        <f>IF($A60="","",$A60+1)</f>
        <v/>
      </c>
      <c r="B61" s="14">
        <f>IF($A61="","",TEXT($A61,"ddd"))</f>
        <v/>
      </c>
      <c r="C61" s="13">
        <f>IF($A61="","",IF(WEEKDAY($A61,2)&gt;5,0,IF(COUNTIF(Holidays!$A$5:$A$104,$A61)&gt;0,0,1)))</f>
        <v/>
      </c>
      <c r="D61" s="13">
        <f>IF($A61="","",$D60+$C61)</f>
        <v/>
      </c>
    </row>
    <row r="62">
      <c r="A62" s="9">
        <f>IF($A61="","",$A61+1)</f>
        <v/>
      </c>
      <c r="B62" s="14">
        <f>IF($A62="","",TEXT($A62,"ddd"))</f>
        <v/>
      </c>
      <c r="C62" s="13">
        <f>IF($A62="","",IF(WEEKDAY($A62,2)&gt;5,0,IF(COUNTIF(Holidays!$A$5:$A$104,$A62)&gt;0,0,1)))</f>
        <v/>
      </c>
      <c r="D62" s="13">
        <f>IF($A62="","",$D61+$C62)</f>
        <v/>
      </c>
    </row>
    <row r="63">
      <c r="A63" s="9">
        <f>IF($A62="","",$A62+1)</f>
        <v/>
      </c>
      <c r="B63" s="14">
        <f>IF($A63="","",TEXT($A63,"ddd"))</f>
        <v/>
      </c>
      <c r="C63" s="13">
        <f>IF($A63="","",IF(WEEKDAY($A63,2)&gt;5,0,IF(COUNTIF(Holidays!$A$5:$A$104,$A63)&gt;0,0,1)))</f>
        <v/>
      </c>
      <c r="D63" s="13">
        <f>IF($A63="","",$D62+$C63)</f>
        <v/>
      </c>
    </row>
    <row r="64">
      <c r="A64" s="9">
        <f>IF($A63="","",$A63+1)</f>
        <v/>
      </c>
      <c r="B64" s="14">
        <f>IF($A64="","",TEXT($A64,"ddd"))</f>
        <v/>
      </c>
      <c r="C64" s="13">
        <f>IF($A64="","",IF(WEEKDAY($A64,2)&gt;5,0,IF(COUNTIF(Holidays!$A$5:$A$104,$A64)&gt;0,0,1)))</f>
        <v/>
      </c>
      <c r="D64" s="13">
        <f>IF($A64="","",$D63+$C64)</f>
        <v/>
      </c>
    </row>
    <row r="65">
      <c r="A65" s="9">
        <f>IF($A64="","",$A64+1)</f>
        <v/>
      </c>
      <c r="B65" s="14">
        <f>IF($A65="","",TEXT($A65,"ddd"))</f>
        <v/>
      </c>
      <c r="C65" s="13">
        <f>IF($A65="","",IF(WEEKDAY($A65,2)&gt;5,0,IF(COUNTIF(Holidays!$A$5:$A$104,$A65)&gt;0,0,1)))</f>
        <v/>
      </c>
      <c r="D65" s="13">
        <f>IF($A65="","",$D64+$C65)</f>
        <v/>
      </c>
    </row>
    <row r="66">
      <c r="A66" s="9">
        <f>IF($A65="","",$A65+1)</f>
        <v/>
      </c>
      <c r="B66" s="14">
        <f>IF($A66="","",TEXT($A66,"ddd"))</f>
        <v/>
      </c>
      <c r="C66" s="13">
        <f>IF($A66="","",IF(WEEKDAY($A66,2)&gt;5,0,IF(COUNTIF(Holidays!$A$5:$A$104,$A66)&gt;0,0,1)))</f>
        <v/>
      </c>
      <c r="D66" s="13">
        <f>IF($A66="","",$D65+$C66)</f>
        <v/>
      </c>
    </row>
    <row r="67">
      <c r="A67" s="9">
        <f>IF($A66="","",$A66+1)</f>
        <v/>
      </c>
      <c r="B67" s="14">
        <f>IF($A67="","",TEXT($A67,"ddd"))</f>
        <v/>
      </c>
      <c r="C67" s="13">
        <f>IF($A67="","",IF(WEEKDAY($A67,2)&gt;5,0,IF(COUNTIF(Holidays!$A$5:$A$104,$A67)&gt;0,0,1)))</f>
        <v/>
      </c>
      <c r="D67" s="13">
        <f>IF($A67="","",$D66+$C67)</f>
        <v/>
      </c>
    </row>
    <row r="68">
      <c r="A68" s="9">
        <f>IF($A67="","",$A67+1)</f>
        <v/>
      </c>
      <c r="B68" s="14">
        <f>IF($A68="","",TEXT($A68,"ddd"))</f>
        <v/>
      </c>
      <c r="C68" s="13">
        <f>IF($A68="","",IF(WEEKDAY($A68,2)&gt;5,0,IF(COUNTIF(Holidays!$A$5:$A$104,$A68)&gt;0,0,1)))</f>
        <v/>
      </c>
      <c r="D68" s="13">
        <f>IF($A68="","",$D67+$C68)</f>
        <v/>
      </c>
    </row>
    <row r="69">
      <c r="A69" s="9">
        <f>IF($A68="","",$A68+1)</f>
        <v/>
      </c>
      <c r="B69" s="14">
        <f>IF($A69="","",TEXT($A69,"ddd"))</f>
        <v/>
      </c>
      <c r="C69" s="13">
        <f>IF($A69="","",IF(WEEKDAY($A69,2)&gt;5,0,IF(COUNTIF(Holidays!$A$5:$A$104,$A69)&gt;0,0,1)))</f>
        <v/>
      </c>
      <c r="D69" s="13">
        <f>IF($A69="","",$D68+$C69)</f>
        <v/>
      </c>
    </row>
    <row r="70">
      <c r="A70" s="9">
        <f>IF($A69="","",$A69+1)</f>
        <v/>
      </c>
      <c r="B70" s="14">
        <f>IF($A70="","",TEXT($A70,"ddd"))</f>
        <v/>
      </c>
      <c r="C70" s="13">
        <f>IF($A70="","",IF(WEEKDAY($A70,2)&gt;5,0,IF(COUNTIF(Holidays!$A$5:$A$104,$A70)&gt;0,0,1)))</f>
        <v/>
      </c>
      <c r="D70" s="13">
        <f>IF($A70="","",$D69+$C70)</f>
        <v/>
      </c>
    </row>
    <row r="71">
      <c r="A71" s="9">
        <f>IF($A70="","",$A70+1)</f>
        <v/>
      </c>
      <c r="B71" s="14">
        <f>IF($A71="","",TEXT($A71,"ddd"))</f>
        <v/>
      </c>
      <c r="C71" s="13">
        <f>IF($A71="","",IF(WEEKDAY($A71,2)&gt;5,0,IF(COUNTIF(Holidays!$A$5:$A$104,$A71)&gt;0,0,1)))</f>
        <v/>
      </c>
      <c r="D71" s="13">
        <f>IF($A71="","",$D70+$C71)</f>
        <v/>
      </c>
    </row>
    <row r="72">
      <c r="A72" s="9">
        <f>IF($A71="","",$A71+1)</f>
        <v/>
      </c>
      <c r="B72" s="14">
        <f>IF($A72="","",TEXT($A72,"ddd"))</f>
        <v/>
      </c>
      <c r="C72" s="13">
        <f>IF($A72="","",IF(WEEKDAY($A72,2)&gt;5,0,IF(COUNTIF(Holidays!$A$5:$A$104,$A72)&gt;0,0,1)))</f>
        <v/>
      </c>
      <c r="D72" s="13">
        <f>IF($A72="","",$D71+$C72)</f>
        <v/>
      </c>
    </row>
    <row r="73">
      <c r="A73" s="9">
        <f>IF($A72="","",$A72+1)</f>
        <v/>
      </c>
      <c r="B73" s="14">
        <f>IF($A73="","",TEXT($A73,"ddd"))</f>
        <v/>
      </c>
      <c r="C73" s="13">
        <f>IF($A73="","",IF(WEEKDAY($A73,2)&gt;5,0,IF(COUNTIF(Holidays!$A$5:$A$104,$A73)&gt;0,0,1)))</f>
        <v/>
      </c>
      <c r="D73" s="13">
        <f>IF($A73="","",$D72+$C73)</f>
        <v/>
      </c>
    </row>
    <row r="74">
      <c r="A74" s="9">
        <f>IF($A73="","",$A73+1)</f>
        <v/>
      </c>
      <c r="B74" s="14">
        <f>IF($A74="","",TEXT($A74,"ddd"))</f>
        <v/>
      </c>
      <c r="C74" s="13">
        <f>IF($A74="","",IF(WEEKDAY($A74,2)&gt;5,0,IF(COUNTIF(Holidays!$A$5:$A$104,$A74)&gt;0,0,1)))</f>
        <v/>
      </c>
      <c r="D74" s="13">
        <f>IF($A74="","",$D73+$C74)</f>
        <v/>
      </c>
    </row>
    <row r="75">
      <c r="A75" s="9">
        <f>IF($A74="","",$A74+1)</f>
        <v/>
      </c>
      <c r="B75" s="14">
        <f>IF($A75="","",TEXT($A75,"ddd"))</f>
        <v/>
      </c>
      <c r="C75" s="13">
        <f>IF($A75="","",IF(WEEKDAY($A75,2)&gt;5,0,IF(COUNTIF(Holidays!$A$5:$A$104,$A75)&gt;0,0,1)))</f>
        <v/>
      </c>
      <c r="D75" s="13">
        <f>IF($A75="","",$D74+$C75)</f>
        <v/>
      </c>
    </row>
    <row r="76">
      <c r="A76" s="9">
        <f>IF($A75="","",$A75+1)</f>
        <v/>
      </c>
      <c r="B76" s="14">
        <f>IF($A76="","",TEXT($A76,"ddd"))</f>
        <v/>
      </c>
      <c r="C76" s="13">
        <f>IF($A76="","",IF(WEEKDAY($A76,2)&gt;5,0,IF(COUNTIF(Holidays!$A$5:$A$104,$A76)&gt;0,0,1)))</f>
        <v/>
      </c>
      <c r="D76" s="13">
        <f>IF($A76="","",$D75+$C76)</f>
        <v/>
      </c>
    </row>
    <row r="77">
      <c r="A77" s="9">
        <f>IF($A76="","",$A76+1)</f>
        <v/>
      </c>
      <c r="B77" s="14">
        <f>IF($A77="","",TEXT($A77,"ddd"))</f>
        <v/>
      </c>
      <c r="C77" s="13">
        <f>IF($A77="","",IF(WEEKDAY($A77,2)&gt;5,0,IF(COUNTIF(Holidays!$A$5:$A$104,$A77)&gt;0,0,1)))</f>
        <v/>
      </c>
      <c r="D77" s="13">
        <f>IF($A77="","",$D76+$C77)</f>
        <v/>
      </c>
    </row>
    <row r="78">
      <c r="A78" s="9">
        <f>IF($A77="","",$A77+1)</f>
        <v/>
      </c>
      <c r="B78" s="14">
        <f>IF($A78="","",TEXT($A78,"ddd"))</f>
        <v/>
      </c>
      <c r="C78" s="13">
        <f>IF($A78="","",IF(WEEKDAY($A78,2)&gt;5,0,IF(COUNTIF(Holidays!$A$5:$A$104,$A78)&gt;0,0,1)))</f>
        <v/>
      </c>
      <c r="D78" s="13">
        <f>IF($A78="","",$D77+$C78)</f>
        <v/>
      </c>
    </row>
    <row r="79">
      <c r="A79" s="9">
        <f>IF($A78="","",$A78+1)</f>
        <v/>
      </c>
      <c r="B79" s="14">
        <f>IF($A79="","",TEXT($A79,"ddd"))</f>
        <v/>
      </c>
      <c r="C79" s="13">
        <f>IF($A79="","",IF(WEEKDAY($A79,2)&gt;5,0,IF(COUNTIF(Holidays!$A$5:$A$104,$A79)&gt;0,0,1)))</f>
        <v/>
      </c>
      <c r="D79" s="13">
        <f>IF($A79="","",$D78+$C79)</f>
        <v/>
      </c>
    </row>
    <row r="80">
      <c r="A80" s="9">
        <f>IF($A79="","",$A79+1)</f>
        <v/>
      </c>
      <c r="B80" s="14">
        <f>IF($A80="","",TEXT($A80,"ddd"))</f>
        <v/>
      </c>
      <c r="C80" s="13">
        <f>IF($A80="","",IF(WEEKDAY($A80,2)&gt;5,0,IF(COUNTIF(Holidays!$A$5:$A$104,$A80)&gt;0,0,1)))</f>
        <v/>
      </c>
      <c r="D80" s="13">
        <f>IF($A80="","",$D79+$C80)</f>
        <v/>
      </c>
    </row>
    <row r="81">
      <c r="A81" s="9">
        <f>IF($A80="","",$A80+1)</f>
        <v/>
      </c>
      <c r="B81" s="14">
        <f>IF($A81="","",TEXT($A81,"ddd"))</f>
        <v/>
      </c>
      <c r="C81" s="13">
        <f>IF($A81="","",IF(WEEKDAY($A81,2)&gt;5,0,IF(COUNTIF(Holidays!$A$5:$A$104,$A81)&gt;0,0,1)))</f>
        <v/>
      </c>
      <c r="D81" s="13">
        <f>IF($A81="","",$D80+$C81)</f>
        <v/>
      </c>
    </row>
    <row r="82">
      <c r="A82" s="9">
        <f>IF($A81="","",$A81+1)</f>
        <v/>
      </c>
      <c r="B82" s="14">
        <f>IF($A82="","",TEXT($A82,"ddd"))</f>
        <v/>
      </c>
      <c r="C82" s="13">
        <f>IF($A82="","",IF(WEEKDAY($A82,2)&gt;5,0,IF(COUNTIF(Holidays!$A$5:$A$104,$A82)&gt;0,0,1)))</f>
        <v/>
      </c>
      <c r="D82" s="13">
        <f>IF($A82="","",$D81+$C82)</f>
        <v/>
      </c>
    </row>
    <row r="83">
      <c r="A83" s="9">
        <f>IF($A82="","",$A82+1)</f>
        <v/>
      </c>
      <c r="B83" s="14">
        <f>IF($A83="","",TEXT($A83,"ddd"))</f>
        <v/>
      </c>
      <c r="C83" s="13">
        <f>IF($A83="","",IF(WEEKDAY($A83,2)&gt;5,0,IF(COUNTIF(Holidays!$A$5:$A$104,$A83)&gt;0,0,1)))</f>
        <v/>
      </c>
      <c r="D83" s="13">
        <f>IF($A83="","",$D82+$C83)</f>
        <v/>
      </c>
    </row>
    <row r="84">
      <c r="A84" s="9">
        <f>IF($A83="","",$A83+1)</f>
        <v/>
      </c>
      <c r="B84" s="14">
        <f>IF($A84="","",TEXT($A84,"ddd"))</f>
        <v/>
      </c>
      <c r="C84" s="13">
        <f>IF($A84="","",IF(WEEKDAY($A84,2)&gt;5,0,IF(COUNTIF(Holidays!$A$5:$A$104,$A84)&gt;0,0,1)))</f>
        <v/>
      </c>
      <c r="D84" s="13">
        <f>IF($A84="","",$D83+$C84)</f>
        <v/>
      </c>
    </row>
    <row r="85">
      <c r="A85" s="9">
        <f>IF($A84="","",$A84+1)</f>
        <v/>
      </c>
      <c r="B85" s="14">
        <f>IF($A85="","",TEXT($A85,"ddd"))</f>
        <v/>
      </c>
      <c r="C85" s="13">
        <f>IF($A85="","",IF(WEEKDAY($A85,2)&gt;5,0,IF(COUNTIF(Holidays!$A$5:$A$104,$A85)&gt;0,0,1)))</f>
        <v/>
      </c>
      <c r="D85" s="13">
        <f>IF($A85="","",$D84+$C85)</f>
        <v/>
      </c>
    </row>
    <row r="86">
      <c r="A86" s="9">
        <f>IF($A85="","",$A85+1)</f>
        <v/>
      </c>
      <c r="B86" s="14">
        <f>IF($A86="","",TEXT($A86,"ddd"))</f>
        <v/>
      </c>
      <c r="C86" s="13">
        <f>IF($A86="","",IF(WEEKDAY($A86,2)&gt;5,0,IF(COUNTIF(Holidays!$A$5:$A$104,$A86)&gt;0,0,1)))</f>
        <v/>
      </c>
      <c r="D86" s="13">
        <f>IF($A86="","",$D85+$C86)</f>
        <v/>
      </c>
    </row>
    <row r="87">
      <c r="A87" s="9">
        <f>IF($A86="","",$A86+1)</f>
        <v/>
      </c>
      <c r="B87" s="14">
        <f>IF($A87="","",TEXT($A87,"ddd"))</f>
        <v/>
      </c>
      <c r="C87" s="13">
        <f>IF($A87="","",IF(WEEKDAY($A87,2)&gt;5,0,IF(COUNTIF(Holidays!$A$5:$A$104,$A87)&gt;0,0,1)))</f>
        <v/>
      </c>
      <c r="D87" s="13">
        <f>IF($A87="","",$D86+$C87)</f>
        <v/>
      </c>
    </row>
    <row r="88">
      <c r="A88" s="9">
        <f>IF($A87="","",$A87+1)</f>
        <v/>
      </c>
      <c r="B88" s="14">
        <f>IF($A88="","",TEXT($A88,"ddd"))</f>
        <v/>
      </c>
      <c r="C88" s="13">
        <f>IF($A88="","",IF(WEEKDAY($A88,2)&gt;5,0,IF(COUNTIF(Holidays!$A$5:$A$104,$A88)&gt;0,0,1)))</f>
        <v/>
      </c>
      <c r="D88" s="13">
        <f>IF($A88="","",$D87+$C88)</f>
        <v/>
      </c>
    </row>
    <row r="89">
      <c r="A89" s="9">
        <f>IF($A88="","",$A88+1)</f>
        <v/>
      </c>
      <c r="B89" s="14">
        <f>IF($A89="","",TEXT($A89,"ddd"))</f>
        <v/>
      </c>
      <c r="C89" s="13">
        <f>IF($A89="","",IF(WEEKDAY($A89,2)&gt;5,0,IF(COUNTIF(Holidays!$A$5:$A$104,$A89)&gt;0,0,1)))</f>
        <v/>
      </c>
      <c r="D89" s="13">
        <f>IF($A89="","",$D88+$C89)</f>
        <v/>
      </c>
    </row>
    <row r="90">
      <c r="A90" s="9">
        <f>IF($A89="","",$A89+1)</f>
        <v/>
      </c>
      <c r="B90" s="14">
        <f>IF($A90="","",TEXT($A90,"ddd"))</f>
        <v/>
      </c>
      <c r="C90" s="13">
        <f>IF($A90="","",IF(WEEKDAY($A90,2)&gt;5,0,IF(COUNTIF(Holidays!$A$5:$A$104,$A90)&gt;0,0,1)))</f>
        <v/>
      </c>
      <c r="D90" s="13">
        <f>IF($A90="","",$D89+$C90)</f>
        <v/>
      </c>
    </row>
    <row r="91">
      <c r="A91" s="9">
        <f>IF($A90="","",$A90+1)</f>
        <v/>
      </c>
      <c r="B91" s="14">
        <f>IF($A91="","",TEXT($A91,"ddd"))</f>
        <v/>
      </c>
      <c r="C91" s="13">
        <f>IF($A91="","",IF(WEEKDAY($A91,2)&gt;5,0,IF(COUNTIF(Holidays!$A$5:$A$104,$A91)&gt;0,0,1)))</f>
        <v/>
      </c>
      <c r="D91" s="13">
        <f>IF($A91="","",$D90+$C91)</f>
        <v/>
      </c>
    </row>
    <row r="92">
      <c r="A92" s="9">
        <f>IF($A91="","",$A91+1)</f>
        <v/>
      </c>
      <c r="B92" s="14">
        <f>IF($A92="","",TEXT($A92,"ddd"))</f>
        <v/>
      </c>
      <c r="C92" s="13">
        <f>IF($A92="","",IF(WEEKDAY($A92,2)&gt;5,0,IF(COUNTIF(Holidays!$A$5:$A$104,$A92)&gt;0,0,1)))</f>
        <v/>
      </c>
      <c r="D92" s="13">
        <f>IF($A92="","",$D91+$C92)</f>
        <v/>
      </c>
    </row>
    <row r="93">
      <c r="A93" s="9">
        <f>IF($A92="","",$A92+1)</f>
        <v/>
      </c>
      <c r="B93" s="14">
        <f>IF($A93="","",TEXT($A93,"ddd"))</f>
        <v/>
      </c>
      <c r="C93" s="13">
        <f>IF($A93="","",IF(WEEKDAY($A93,2)&gt;5,0,IF(COUNTIF(Holidays!$A$5:$A$104,$A93)&gt;0,0,1)))</f>
        <v/>
      </c>
      <c r="D93" s="13">
        <f>IF($A93="","",$D92+$C93)</f>
        <v/>
      </c>
    </row>
    <row r="94">
      <c r="A94" s="9">
        <f>IF($A93="","",$A93+1)</f>
        <v/>
      </c>
      <c r="B94" s="14">
        <f>IF($A94="","",TEXT($A94,"ddd"))</f>
        <v/>
      </c>
      <c r="C94" s="13">
        <f>IF($A94="","",IF(WEEKDAY($A94,2)&gt;5,0,IF(COUNTIF(Holidays!$A$5:$A$104,$A94)&gt;0,0,1)))</f>
        <v/>
      </c>
      <c r="D94" s="13">
        <f>IF($A94="","",$D93+$C94)</f>
        <v/>
      </c>
    </row>
    <row r="95">
      <c r="A95" s="9">
        <f>IF($A94="","",$A94+1)</f>
        <v/>
      </c>
      <c r="B95" s="14">
        <f>IF($A95="","",TEXT($A95,"ddd"))</f>
        <v/>
      </c>
      <c r="C95" s="13">
        <f>IF($A95="","",IF(WEEKDAY($A95,2)&gt;5,0,IF(COUNTIF(Holidays!$A$5:$A$104,$A95)&gt;0,0,1)))</f>
        <v/>
      </c>
      <c r="D95" s="13">
        <f>IF($A95="","",$D94+$C95)</f>
        <v/>
      </c>
    </row>
    <row r="96">
      <c r="A96" s="9">
        <f>IF($A95="","",$A95+1)</f>
        <v/>
      </c>
      <c r="B96" s="14">
        <f>IF($A96="","",TEXT($A96,"ddd"))</f>
        <v/>
      </c>
      <c r="C96" s="13">
        <f>IF($A96="","",IF(WEEKDAY($A96,2)&gt;5,0,IF(COUNTIF(Holidays!$A$5:$A$104,$A96)&gt;0,0,1)))</f>
        <v/>
      </c>
      <c r="D96" s="13">
        <f>IF($A96="","",$D95+$C96)</f>
        <v/>
      </c>
    </row>
    <row r="97">
      <c r="A97" s="9">
        <f>IF($A96="","",$A96+1)</f>
        <v/>
      </c>
      <c r="B97" s="14">
        <f>IF($A97="","",TEXT($A97,"ddd"))</f>
        <v/>
      </c>
      <c r="C97" s="13">
        <f>IF($A97="","",IF(WEEKDAY($A97,2)&gt;5,0,IF(COUNTIF(Holidays!$A$5:$A$104,$A97)&gt;0,0,1)))</f>
        <v/>
      </c>
      <c r="D97" s="13">
        <f>IF($A97="","",$D96+$C97)</f>
        <v/>
      </c>
    </row>
    <row r="98">
      <c r="A98" s="9">
        <f>IF($A97="","",$A97+1)</f>
        <v/>
      </c>
      <c r="B98" s="14">
        <f>IF($A98="","",TEXT($A98,"ddd"))</f>
        <v/>
      </c>
      <c r="C98" s="13">
        <f>IF($A98="","",IF(WEEKDAY($A98,2)&gt;5,0,IF(COUNTIF(Holidays!$A$5:$A$104,$A98)&gt;0,0,1)))</f>
        <v/>
      </c>
      <c r="D98" s="13">
        <f>IF($A98="","",$D97+$C98)</f>
        <v/>
      </c>
    </row>
    <row r="99">
      <c r="A99" s="9">
        <f>IF($A98="","",$A98+1)</f>
        <v/>
      </c>
      <c r="B99" s="14">
        <f>IF($A99="","",TEXT($A99,"ddd"))</f>
        <v/>
      </c>
      <c r="C99" s="13">
        <f>IF($A99="","",IF(WEEKDAY($A99,2)&gt;5,0,IF(COUNTIF(Holidays!$A$5:$A$104,$A99)&gt;0,0,1)))</f>
        <v/>
      </c>
      <c r="D99" s="13">
        <f>IF($A99="","",$D98+$C99)</f>
        <v/>
      </c>
    </row>
    <row r="100">
      <c r="A100" s="9">
        <f>IF($A99="","",$A99+1)</f>
        <v/>
      </c>
      <c r="B100" s="14">
        <f>IF($A100="","",TEXT($A100,"ddd"))</f>
        <v/>
      </c>
      <c r="C100" s="13">
        <f>IF($A100="","",IF(WEEKDAY($A100,2)&gt;5,0,IF(COUNTIF(Holidays!$A$5:$A$104,$A100)&gt;0,0,1)))</f>
        <v/>
      </c>
      <c r="D100" s="13">
        <f>IF($A100="","",$D99+$C100)</f>
        <v/>
      </c>
    </row>
    <row r="101">
      <c r="A101" s="9">
        <f>IF($A100="","",$A100+1)</f>
        <v/>
      </c>
      <c r="B101" s="14">
        <f>IF($A101="","",TEXT($A101,"ddd"))</f>
        <v/>
      </c>
      <c r="C101" s="13">
        <f>IF($A101="","",IF(WEEKDAY($A101,2)&gt;5,0,IF(COUNTIF(Holidays!$A$5:$A$104,$A101)&gt;0,0,1)))</f>
        <v/>
      </c>
      <c r="D101" s="13">
        <f>IF($A101="","",$D100+$C101)</f>
        <v/>
      </c>
    </row>
    <row r="102">
      <c r="A102" s="9">
        <f>IF($A101="","",$A101+1)</f>
        <v/>
      </c>
      <c r="B102" s="14">
        <f>IF($A102="","",TEXT($A102,"ddd"))</f>
        <v/>
      </c>
      <c r="C102" s="13">
        <f>IF($A102="","",IF(WEEKDAY($A102,2)&gt;5,0,IF(COUNTIF(Holidays!$A$5:$A$104,$A102)&gt;0,0,1)))</f>
        <v/>
      </c>
      <c r="D102" s="13">
        <f>IF($A102="","",$D101+$C102)</f>
        <v/>
      </c>
    </row>
    <row r="103">
      <c r="A103" s="9">
        <f>IF($A102="","",$A102+1)</f>
        <v/>
      </c>
      <c r="B103" s="14">
        <f>IF($A103="","",TEXT($A103,"ddd"))</f>
        <v/>
      </c>
      <c r="C103" s="13">
        <f>IF($A103="","",IF(WEEKDAY($A103,2)&gt;5,0,IF(COUNTIF(Holidays!$A$5:$A$104,$A103)&gt;0,0,1)))</f>
        <v/>
      </c>
      <c r="D103" s="13">
        <f>IF($A103="","",$D102+$C103)</f>
        <v/>
      </c>
    </row>
    <row r="104">
      <c r="A104" s="9">
        <f>IF($A103="","",$A103+1)</f>
        <v/>
      </c>
      <c r="B104" s="14">
        <f>IF($A104="","",TEXT($A104,"ddd"))</f>
        <v/>
      </c>
      <c r="C104" s="13">
        <f>IF($A104="","",IF(WEEKDAY($A104,2)&gt;5,0,IF(COUNTIF(Holidays!$A$5:$A$104,$A104)&gt;0,0,1)))</f>
        <v/>
      </c>
      <c r="D104" s="13">
        <f>IF($A104="","",$D103+$C104)</f>
        <v/>
      </c>
    </row>
    <row r="105">
      <c r="A105" s="9">
        <f>IF($A104="","",$A104+1)</f>
        <v/>
      </c>
      <c r="B105" s="14">
        <f>IF($A105="","",TEXT($A105,"ddd"))</f>
        <v/>
      </c>
      <c r="C105" s="13">
        <f>IF($A105="","",IF(WEEKDAY($A105,2)&gt;5,0,IF(COUNTIF(Holidays!$A$5:$A$104,$A105)&gt;0,0,1)))</f>
        <v/>
      </c>
      <c r="D105" s="13">
        <f>IF($A105="","",$D104+$C105)</f>
        <v/>
      </c>
    </row>
    <row r="106">
      <c r="A106" s="9">
        <f>IF($A105="","",$A105+1)</f>
        <v/>
      </c>
      <c r="B106" s="14">
        <f>IF($A106="","",TEXT($A106,"ddd"))</f>
        <v/>
      </c>
      <c r="C106" s="13">
        <f>IF($A106="","",IF(WEEKDAY($A106,2)&gt;5,0,IF(COUNTIF(Holidays!$A$5:$A$104,$A106)&gt;0,0,1)))</f>
        <v/>
      </c>
      <c r="D106" s="13">
        <f>IF($A106="","",$D105+$C106)</f>
        <v/>
      </c>
    </row>
    <row r="107">
      <c r="A107" s="9">
        <f>IF($A106="","",$A106+1)</f>
        <v/>
      </c>
      <c r="B107" s="14">
        <f>IF($A107="","",TEXT($A107,"ddd"))</f>
        <v/>
      </c>
      <c r="C107" s="13">
        <f>IF($A107="","",IF(WEEKDAY($A107,2)&gt;5,0,IF(COUNTIF(Holidays!$A$5:$A$104,$A107)&gt;0,0,1)))</f>
        <v/>
      </c>
      <c r="D107" s="13">
        <f>IF($A107="","",$D106+$C107)</f>
        <v/>
      </c>
    </row>
    <row r="108">
      <c r="A108" s="9">
        <f>IF($A107="","",$A107+1)</f>
        <v/>
      </c>
      <c r="B108" s="14">
        <f>IF($A108="","",TEXT($A108,"ddd"))</f>
        <v/>
      </c>
      <c r="C108" s="13">
        <f>IF($A108="","",IF(WEEKDAY($A108,2)&gt;5,0,IF(COUNTIF(Holidays!$A$5:$A$104,$A108)&gt;0,0,1)))</f>
        <v/>
      </c>
      <c r="D108" s="13">
        <f>IF($A108="","",$D107+$C108)</f>
        <v/>
      </c>
    </row>
    <row r="109">
      <c r="A109" s="9">
        <f>IF($A108="","",$A108+1)</f>
        <v/>
      </c>
      <c r="B109" s="14">
        <f>IF($A109="","",TEXT($A109,"ddd"))</f>
        <v/>
      </c>
      <c r="C109" s="13">
        <f>IF($A109="","",IF(WEEKDAY($A109,2)&gt;5,0,IF(COUNTIF(Holidays!$A$5:$A$104,$A109)&gt;0,0,1)))</f>
        <v/>
      </c>
      <c r="D109" s="13">
        <f>IF($A109="","",$D108+$C109)</f>
        <v/>
      </c>
    </row>
    <row r="110">
      <c r="A110" s="9">
        <f>IF($A109="","",$A109+1)</f>
        <v/>
      </c>
      <c r="B110" s="14">
        <f>IF($A110="","",TEXT($A110,"ddd"))</f>
        <v/>
      </c>
      <c r="C110" s="13">
        <f>IF($A110="","",IF(WEEKDAY($A110,2)&gt;5,0,IF(COUNTIF(Holidays!$A$5:$A$104,$A110)&gt;0,0,1)))</f>
        <v/>
      </c>
      <c r="D110" s="13">
        <f>IF($A110="","",$D109+$C110)</f>
        <v/>
      </c>
    </row>
    <row r="111">
      <c r="A111" s="9">
        <f>IF($A110="","",$A110+1)</f>
        <v/>
      </c>
      <c r="B111" s="14">
        <f>IF($A111="","",TEXT($A111,"ddd"))</f>
        <v/>
      </c>
      <c r="C111" s="13">
        <f>IF($A111="","",IF(WEEKDAY($A111,2)&gt;5,0,IF(COUNTIF(Holidays!$A$5:$A$104,$A111)&gt;0,0,1)))</f>
        <v/>
      </c>
      <c r="D111" s="13">
        <f>IF($A111="","",$D110+$C111)</f>
        <v/>
      </c>
    </row>
    <row r="112">
      <c r="A112" s="9">
        <f>IF($A111="","",$A111+1)</f>
        <v/>
      </c>
      <c r="B112" s="14">
        <f>IF($A112="","",TEXT($A112,"ddd"))</f>
        <v/>
      </c>
      <c r="C112" s="13">
        <f>IF($A112="","",IF(WEEKDAY($A112,2)&gt;5,0,IF(COUNTIF(Holidays!$A$5:$A$104,$A112)&gt;0,0,1)))</f>
        <v/>
      </c>
      <c r="D112" s="13">
        <f>IF($A112="","",$D111+$C112)</f>
        <v/>
      </c>
    </row>
    <row r="113">
      <c r="A113" s="9">
        <f>IF($A112="","",$A112+1)</f>
        <v/>
      </c>
      <c r="B113" s="14">
        <f>IF($A113="","",TEXT($A113,"ddd"))</f>
        <v/>
      </c>
      <c r="C113" s="13">
        <f>IF($A113="","",IF(WEEKDAY($A113,2)&gt;5,0,IF(COUNTIF(Holidays!$A$5:$A$104,$A113)&gt;0,0,1)))</f>
        <v/>
      </c>
      <c r="D113" s="13">
        <f>IF($A113="","",$D112+$C113)</f>
        <v/>
      </c>
    </row>
    <row r="114">
      <c r="A114" s="9">
        <f>IF($A113="","",$A113+1)</f>
        <v/>
      </c>
      <c r="B114" s="14">
        <f>IF($A114="","",TEXT($A114,"ddd"))</f>
        <v/>
      </c>
      <c r="C114" s="13">
        <f>IF($A114="","",IF(WEEKDAY($A114,2)&gt;5,0,IF(COUNTIF(Holidays!$A$5:$A$104,$A114)&gt;0,0,1)))</f>
        <v/>
      </c>
      <c r="D114" s="13">
        <f>IF($A114="","",$D113+$C114)</f>
        <v/>
      </c>
    </row>
    <row r="115">
      <c r="A115" s="9">
        <f>IF($A114="","",$A114+1)</f>
        <v/>
      </c>
      <c r="B115" s="14">
        <f>IF($A115="","",TEXT($A115,"ddd"))</f>
        <v/>
      </c>
      <c r="C115" s="13">
        <f>IF($A115="","",IF(WEEKDAY($A115,2)&gt;5,0,IF(COUNTIF(Holidays!$A$5:$A$104,$A115)&gt;0,0,1)))</f>
        <v/>
      </c>
      <c r="D115" s="13">
        <f>IF($A115="","",$D114+$C115)</f>
        <v/>
      </c>
    </row>
    <row r="116">
      <c r="A116" s="9">
        <f>IF($A115="","",$A115+1)</f>
        <v/>
      </c>
      <c r="B116" s="14">
        <f>IF($A116="","",TEXT($A116,"ddd"))</f>
        <v/>
      </c>
      <c r="C116" s="13">
        <f>IF($A116="","",IF(WEEKDAY($A116,2)&gt;5,0,IF(COUNTIF(Holidays!$A$5:$A$104,$A116)&gt;0,0,1)))</f>
        <v/>
      </c>
      <c r="D116" s="13">
        <f>IF($A116="","",$D115+$C116)</f>
        <v/>
      </c>
    </row>
    <row r="117">
      <c r="A117" s="9">
        <f>IF($A116="","",$A116+1)</f>
        <v/>
      </c>
      <c r="B117" s="14">
        <f>IF($A117="","",TEXT($A117,"ddd"))</f>
        <v/>
      </c>
      <c r="C117" s="13">
        <f>IF($A117="","",IF(WEEKDAY($A117,2)&gt;5,0,IF(COUNTIF(Holidays!$A$5:$A$104,$A117)&gt;0,0,1)))</f>
        <v/>
      </c>
      <c r="D117" s="13">
        <f>IF($A117="","",$D116+$C117)</f>
        <v/>
      </c>
    </row>
    <row r="118">
      <c r="A118" s="9">
        <f>IF($A117="","",$A117+1)</f>
        <v/>
      </c>
      <c r="B118" s="14">
        <f>IF($A118="","",TEXT($A118,"ddd"))</f>
        <v/>
      </c>
      <c r="C118" s="13">
        <f>IF($A118="","",IF(WEEKDAY($A118,2)&gt;5,0,IF(COUNTIF(Holidays!$A$5:$A$104,$A118)&gt;0,0,1)))</f>
        <v/>
      </c>
      <c r="D118" s="13">
        <f>IF($A118="","",$D117+$C118)</f>
        <v/>
      </c>
    </row>
    <row r="119">
      <c r="A119" s="9">
        <f>IF($A118="","",$A118+1)</f>
        <v/>
      </c>
      <c r="B119" s="14">
        <f>IF($A119="","",TEXT($A119,"ddd"))</f>
        <v/>
      </c>
      <c r="C119" s="13">
        <f>IF($A119="","",IF(WEEKDAY($A119,2)&gt;5,0,IF(COUNTIF(Holidays!$A$5:$A$104,$A119)&gt;0,0,1)))</f>
        <v/>
      </c>
      <c r="D119" s="13">
        <f>IF($A119="","",$D118+$C119)</f>
        <v/>
      </c>
    </row>
    <row r="120">
      <c r="A120" s="9">
        <f>IF($A119="","",$A119+1)</f>
        <v/>
      </c>
      <c r="B120" s="14">
        <f>IF($A120="","",TEXT($A120,"ddd"))</f>
        <v/>
      </c>
      <c r="C120" s="13">
        <f>IF($A120="","",IF(WEEKDAY($A120,2)&gt;5,0,IF(COUNTIF(Holidays!$A$5:$A$104,$A120)&gt;0,0,1)))</f>
        <v/>
      </c>
      <c r="D120" s="13">
        <f>IF($A120="","",$D119+$C120)</f>
        <v/>
      </c>
    </row>
    <row r="121">
      <c r="A121" s="9">
        <f>IF($A120="","",$A120+1)</f>
        <v/>
      </c>
      <c r="B121" s="14">
        <f>IF($A121="","",TEXT($A121,"ddd"))</f>
        <v/>
      </c>
      <c r="C121" s="13">
        <f>IF($A121="","",IF(WEEKDAY($A121,2)&gt;5,0,IF(COUNTIF(Holidays!$A$5:$A$104,$A121)&gt;0,0,1)))</f>
        <v/>
      </c>
      <c r="D121" s="13">
        <f>IF($A121="","",$D120+$C121)</f>
        <v/>
      </c>
    </row>
    <row r="122">
      <c r="A122" s="9">
        <f>IF($A121="","",$A121+1)</f>
        <v/>
      </c>
      <c r="B122" s="14">
        <f>IF($A122="","",TEXT($A122,"ddd"))</f>
        <v/>
      </c>
      <c r="C122" s="13">
        <f>IF($A122="","",IF(WEEKDAY($A122,2)&gt;5,0,IF(COUNTIF(Holidays!$A$5:$A$104,$A122)&gt;0,0,1)))</f>
        <v/>
      </c>
      <c r="D122" s="13">
        <f>IF($A122="","",$D121+$C122)</f>
        <v/>
      </c>
    </row>
    <row r="123">
      <c r="A123" s="9">
        <f>IF($A122="","",$A122+1)</f>
        <v/>
      </c>
      <c r="B123" s="14">
        <f>IF($A123="","",TEXT($A123,"ddd"))</f>
        <v/>
      </c>
      <c r="C123" s="13">
        <f>IF($A123="","",IF(WEEKDAY($A123,2)&gt;5,0,IF(COUNTIF(Holidays!$A$5:$A$104,$A123)&gt;0,0,1)))</f>
        <v/>
      </c>
      <c r="D123" s="13">
        <f>IF($A123="","",$D122+$C123)</f>
        <v/>
      </c>
    </row>
    <row r="124">
      <c r="A124" s="9">
        <f>IF($A123="","",$A123+1)</f>
        <v/>
      </c>
      <c r="B124" s="14">
        <f>IF($A124="","",TEXT($A124,"ddd"))</f>
        <v/>
      </c>
      <c r="C124" s="13">
        <f>IF($A124="","",IF(WEEKDAY($A124,2)&gt;5,0,IF(COUNTIF(Holidays!$A$5:$A$104,$A124)&gt;0,0,1)))</f>
        <v/>
      </c>
      <c r="D124" s="13">
        <f>IF($A124="","",$D123+$C124)</f>
        <v/>
      </c>
    </row>
    <row r="125">
      <c r="A125" s="9">
        <f>IF($A124="","",$A124+1)</f>
        <v/>
      </c>
      <c r="B125" s="14">
        <f>IF($A125="","",TEXT($A125,"ddd"))</f>
        <v/>
      </c>
      <c r="C125" s="13">
        <f>IF($A125="","",IF(WEEKDAY($A125,2)&gt;5,0,IF(COUNTIF(Holidays!$A$5:$A$104,$A125)&gt;0,0,1)))</f>
        <v/>
      </c>
      <c r="D125" s="13">
        <f>IF($A125="","",$D124+$C125)</f>
        <v/>
      </c>
    </row>
    <row r="126">
      <c r="A126" s="9">
        <f>IF($A125="","",$A125+1)</f>
        <v/>
      </c>
      <c r="B126" s="14">
        <f>IF($A126="","",TEXT($A126,"ddd"))</f>
        <v/>
      </c>
      <c r="C126" s="13">
        <f>IF($A126="","",IF(WEEKDAY($A126,2)&gt;5,0,IF(COUNTIF(Holidays!$A$5:$A$104,$A126)&gt;0,0,1)))</f>
        <v/>
      </c>
      <c r="D126" s="13">
        <f>IF($A126="","",$D125+$C126)</f>
        <v/>
      </c>
    </row>
    <row r="127">
      <c r="A127" s="9">
        <f>IF($A126="","",$A126+1)</f>
        <v/>
      </c>
      <c r="B127" s="14">
        <f>IF($A127="","",TEXT($A127,"ddd"))</f>
        <v/>
      </c>
      <c r="C127" s="13">
        <f>IF($A127="","",IF(WEEKDAY($A127,2)&gt;5,0,IF(COUNTIF(Holidays!$A$5:$A$104,$A127)&gt;0,0,1)))</f>
        <v/>
      </c>
      <c r="D127" s="13">
        <f>IF($A127="","",$D126+$C127)</f>
        <v/>
      </c>
    </row>
    <row r="128">
      <c r="A128" s="9">
        <f>IF($A127="","",$A127+1)</f>
        <v/>
      </c>
      <c r="B128" s="14">
        <f>IF($A128="","",TEXT($A128,"ddd"))</f>
        <v/>
      </c>
      <c r="C128" s="13">
        <f>IF($A128="","",IF(WEEKDAY($A128,2)&gt;5,0,IF(COUNTIF(Holidays!$A$5:$A$104,$A128)&gt;0,0,1)))</f>
        <v/>
      </c>
      <c r="D128" s="13">
        <f>IF($A128="","",$D127+$C128)</f>
        <v/>
      </c>
    </row>
    <row r="129">
      <c r="A129" s="9">
        <f>IF($A128="","",$A128+1)</f>
        <v/>
      </c>
      <c r="B129" s="14">
        <f>IF($A129="","",TEXT($A129,"ddd"))</f>
        <v/>
      </c>
      <c r="C129" s="13">
        <f>IF($A129="","",IF(WEEKDAY($A129,2)&gt;5,0,IF(COUNTIF(Holidays!$A$5:$A$104,$A129)&gt;0,0,1)))</f>
        <v/>
      </c>
      <c r="D129" s="13">
        <f>IF($A129="","",$D128+$C129)</f>
        <v/>
      </c>
    </row>
    <row r="130">
      <c r="A130" s="9">
        <f>IF($A129="","",$A129+1)</f>
        <v/>
      </c>
      <c r="B130" s="14">
        <f>IF($A130="","",TEXT($A130,"ddd"))</f>
        <v/>
      </c>
      <c r="C130" s="13">
        <f>IF($A130="","",IF(WEEKDAY($A130,2)&gt;5,0,IF(COUNTIF(Holidays!$A$5:$A$104,$A130)&gt;0,0,1)))</f>
        <v/>
      </c>
      <c r="D130" s="13">
        <f>IF($A130="","",$D129+$C130)</f>
        <v/>
      </c>
    </row>
    <row r="131">
      <c r="A131" s="9">
        <f>IF($A130="","",$A130+1)</f>
        <v/>
      </c>
      <c r="B131" s="14">
        <f>IF($A131="","",TEXT($A131,"ddd"))</f>
        <v/>
      </c>
      <c r="C131" s="13">
        <f>IF($A131="","",IF(WEEKDAY($A131,2)&gt;5,0,IF(COUNTIF(Holidays!$A$5:$A$104,$A131)&gt;0,0,1)))</f>
        <v/>
      </c>
      <c r="D131" s="13">
        <f>IF($A131="","",$D130+$C131)</f>
        <v/>
      </c>
    </row>
    <row r="132">
      <c r="A132" s="9">
        <f>IF($A131="","",$A131+1)</f>
        <v/>
      </c>
      <c r="B132" s="14">
        <f>IF($A132="","",TEXT($A132,"ddd"))</f>
        <v/>
      </c>
      <c r="C132" s="13">
        <f>IF($A132="","",IF(WEEKDAY($A132,2)&gt;5,0,IF(COUNTIF(Holidays!$A$5:$A$104,$A132)&gt;0,0,1)))</f>
        <v/>
      </c>
      <c r="D132" s="13">
        <f>IF($A132="","",$D131+$C132)</f>
        <v/>
      </c>
    </row>
    <row r="133">
      <c r="A133" s="9">
        <f>IF($A132="","",$A132+1)</f>
        <v/>
      </c>
      <c r="B133" s="14">
        <f>IF($A133="","",TEXT($A133,"ddd"))</f>
        <v/>
      </c>
      <c r="C133" s="13">
        <f>IF($A133="","",IF(WEEKDAY($A133,2)&gt;5,0,IF(COUNTIF(Holidays!$A$5:$A$104,$A133)&gt;0,0,1)))</f>
        <v/>
      </c>
      <c r="D133" s="13">
        <f>IF($A133="","",$D132+$C133)</f>
        <v/>
      </c>
    </row>
    <row r="134">
      <c r="A134" s="9">
        <f>IF($A133="","",$A133+1)</f>
        <v/>
      </c>
      <c r="B134" s="14">
        <f>IF($A134="","",TEXT($A134,"ddd"))</f>
        <v/>
      </c>
      <c r="C134" s="13">
        <f>IF($A134="","",IF(WEEKDAY($A134,2)&gt;5,0,IF(COUNTIF(Holidays!$A$5:$A$104,$A134)&gt;0,0,1)))</f>
        <v/>
      </c>
      <c r="D134" s="13">
        <f>IF($A134="","",$D133+$C134)</f>
        <v/>
      </c>
    </row>
    <row r="135">
      <c r="A135" s="9">
        <f>IF($A134="","",$A134+1)</f>
        <v/>
      </c>
      <c r="B135" s="14">
        <f>IF($A135="","",TEXT($A135,"ddd"))</f>
        <v/>
      </c>
      <c r="C135" s="13">
        <f>IF($A135="","",IF(WEEKDAY($A135,2)&gt;5,0,IF(COUNTIF(Holidays!$A$5:$A$104,$A135)&gt;0,0,1)))</f>
        <v/>
      </c>
      <c r="D135" s="13">
        <f>IF($A135="","",$D134+$C135)</f>
        <v/>
      </c>
    </row>
    <row r="136">
      <c r="A136" s="9">
        <f>IF($A135="","",$A135+1)</f>
        <v/>
      </c>
      <c r="B136" s="14">
        <f>IF($A136="","",TEXT($A136,"ddd"))</f>
        <v/>
      </c>
      <c r="C136" s="13">
        <f>IF($A136="","",IF(WEEKDAY($A136,2)&gt;5,0,IF(COUNTIF(Holidays!$A$5:$A$104,$A136)&gt;0,0,1)))</f>
        <v/>
      </c>
      <c r="D136" s="13">
        <f>IF($A136="","",$D135+$C136)</f>
        <v/>
      </c>
    </row>
    <row r="137">
      <c r="A137" s="9">
        <f>IF($A136="","",$A136+1)</f>
        <v/>
      </c>
      <c r="B137" s="14">
        <f>IF($A137="","",TEXT($A137,"ddd"))</f>
        <v/>
      </c>
      <c r="C137" s="13">
        <f>IF($A137="","",IF(WEEKDAY($A137,2)&gt;5,0,IF(COUNTIF(Holidays!$A$5:$A$104,$A137)&gt;0,0,1)))</f>
        <v/>
      </c>
      <c r="D137" s="13">
        <f>IF($A137="","",$D136+$C137)</f>
        <v/>
      </c>
    </row>
    <row r="138">
      <c r="A138" s="9">
        <f>IF($A137="","",$A137+1)</f>
        <v/>
      </c>
      <c r="B138" s="14">
        <f>IF($A138="","",TEXT($A138,"ddd"))</f>
        <v/>
      </c>
      <c r="C138" s="13">
        <f>IF($A138="","",IF(WEEKDAY($A138,2)&gt;5,0,IF(COUNTIF(Holidays!$A$5:$A$104,$A138)&gt;0,0,1)))</f>
        <v/>
      </c>
      <c r="D138" s="13">
        <f>IF($A138="","",$D137+$C138)</f>
        <v/>
      </c>
    </row>
    <row r="139">
      <c r="A139" s="9">
        <f>IF($A138="","",$A138+1)</f>
        <v/>
      </c>
      <c r="B139" s="14">
        <f>IF($A139="","",TEXT($A139,"ddd"))</f>
        <v/>
      </c>
      <c r="C139" s="13">
        <f>IF($A139="","",IF(WEEKDAY($A139,2)&gt;5,0,IF(COUNTIF(Holidays!$A$5:$A$104,$A139)&gt;0,0,1)))</f>
        <v/>
      </c>
      <c r="D139" s="13">
        <f>IF($A139="","",$D138+$C139)</f>
        <v/>
      </c>
    </row>
    <row r="140">
      <c r="A140" s="9">
        <f>IF($A139="","",$A139+1)</f>
        <v/>
      </c>
      <c r="B140" s="14">
        <f>IF($A140="","",TEXT($A140,"ddd"))</f>
        <v/>
      </c>
      <c r="C140" s="13">
        <f>IF($A140="","",IF(WEEKDAY($A140,2)&gt;5,0,IF(COUNTIF(Holidays!$A$5:$A$104,$A140)&gt;0,0,1)))</f>
        <v/>
      </c>
      <c r="D140" s="13">
        <f>IF($A140="","",$D139+$C140)</f>
        <v/>
      </c>
    </row>
    <row r="141">
      <c r="A141" s="9">
        <f>IF($A140="","",$A140+1)</f>
        <v/>
      </c>
      <c r="B141" s="14">
        <f>IF($A141="","",TEXT($A141,"ddd"))</f>
        <v/>
      </c>
      <c r="C141" s="13">
        <f>IF($A141="","",IF(WEEKDAY($A141,2)&gt;5,0,IF(COUNTIF(Holidays!$A$5:$A$104,$A141)&gt;0,0,1)))</f>
        <v/>
      </c>
      <c r="D141" s="13">
        <f>IF($A141="","",$D140+$C141)</f>
        <v/>
      </c>
    </row>
    <row r="142">
      <c r="A142" s="9">
        <f>IF($A141="","",$A141+1)</f>
        <v/>
      </c>
      <c r="B142" s="14">
        <f>IF($A142="","",TEXT($A142,"ddd"))</f>
        <v/>
      </c>
      <c r="C142" s="13">
        <f>IF($A142="","",IF(WEEKDAY($A142,2)&gt;5,0,IF(COUNTIF(Holidays!$A$5:$A$104,$A142)&gt;0,0,1)))</f>
        <v/>
      </c>
      <c r="D142" s="13">
        <f>IF($A142="","",$D141+$C142)</f>
        <v/>
      </c>
    </row>
    <row r="143">
      <c r="A143" s="9">
        <f>IF($A142="","",$A142+1)</f>
        <v/>
      </c>
      <c r="B143" s="14">
        <f>IF($A143="","",TEXT($A143,"ddd"))</f>
        <v/>
      </c>
      <c r="C143" s="13">
        <f>IF($A143="","",IF(WEEKDAY($A143,2)&gt;5,0,IF(COUNTIF(Holidays!$A$5:$A$104,$A143)&gt;0,0,1)))</f>
        <v/>
      </c>
      <c r="D143" s="13">
        <f>IF($A143="","",$D142+$C143)</f>
        <v/>
      </c>
    </row>
    <row r="144">
      <c r="A144" s="9">
        <f>IF($A143="","",$A143+1)</f>
        <v/>
      </c>
      <c r="B144" s="14">
        <f>IF($A144="","",TEXT($A144,"ddd"))</f>
        <v/>
      </c>
      <c r="C144" s="13">
        <f>IF($A144="","",IF(WEEKDAY($A144,2)&gt;5,0,IF(COUNTIF(Holidays!$A$5:$A$104,$A144)&gt;0,0,1)))</f>
        <v/>
      </c>
      <c r="D144" s="13">
        <f>IF($A144="","",$D143+$C144)</f>
        <v/>
      </c>
    </row>
    <row r="145">
      <c r="A145" s="9">
        <f>IF($A144="","",$A144+1)</f>
        <v/>
      </c>
      <c r="B145" s="14">
        <f>IF($A145="","",TEXT($A145,"ddd"))</f>
        <v/>
      </c>
      <c r="C145" s="13">
        <f>IF($A145="","",IF(WEEKDAY($A145,2)&gt;5,0,IF(COUNTIF(Holidays!$A$5:$A$104,$A145)&gt;0,0,1)))</f>
        <v/>
      </c>
      <c r="D145" s="13">
        <f>IF($A145="","",$D144+$C145)</f>
        <v/>
      </c>
    </row>
    <row r="146">
      <c r="A146" s="9">
        <f>IF($A145="","",$A145+1)</f>
        <v/>
      </c>
      <c r="B146" s="14">
        <f>IF($A146="","",TEXT($A146,"ddd"))</f>
        <v/>
      </c>
      <c r="C146" s="13">
        <f>IF($A146="","",IF(WEEKDAY($A146,2)&gt;5,0,IF(COUNTIF(Holidays!$A$5:$A$104,$A146)&gt;0,0,1)))</f>
        <v/>
      </c>
      <c r="D146" s="13">
        <f>IF($A146="","",$D145+$C146)</f>
        <v/>
      </c>
    </row>
    <row r="147">
      <c r="A147" s="9">
        <f>IF($A146="","",$A146+1)</f>
        <v/>
      </c>
      <c r="B147" s="14">
        <f>IF($A147="","",TEXT($A147,"ddd"))</f>
        <v/>
      </c>
      <c r="C147" s="13">
        <f>IF($A147="","",IF(WEEKDAY($A147,2)&gt;5,0,IF(COUNTIF(Holidays!$A$5:$A$104,$A147)&gt;0,0,1)))</f>
        <v/>
      </c>
      <c r="D147" s="13">
        <f>IF($A147="","",$D146+$C147)</f>
        <v/>
      </c>
    </row>
    <row r="148">
      <c r="A148" s="9">
        <f>IF($A147="","",$A147+1)</f>
        <v/>
      </c>
      <c r="B148" s="14">
        <f>IF($A148="","",TEXT($A148,"ddd"))</f>
        <v/>
      </c>
      <c r="C148" s="13">
        <f>IF($A148="","",IF(WEEKDAY($A148,2)&gt;5,0,IF(COUNTIF(Holidays!$A$5:$A$104,$A148)&gt;0,0,1)))</f>
        <v/>
      </c>
      <c r="D148" s="13">
        <f>IF($A148="","",$D147+$C148)</f>
        <v/>
      </c>
    </row>
    <row r="149">
      <c r="A149" s="9">
        <f>IF($A148="","",$A148+1)</f>
        <v/>
      </c>
      <c r="B149" s="14">
        <f>IF($A149="","",TEXT($A149,"ddd"))</f>
        <v/>
      </c>
      <c r="C149" s="13">
        <f>IF($A149="","",IF(WEEKDAY($A149,2)&gt;5,0,IF(COUNTIF(Holidays!$A$5:$A$104,$A149)&gt;0,0,1)))</f>
        <v/>
      </c>
      <c r="D149" s="13">
        <f>IF($A149="","",$D148+$C149)</f>
        <v/>
      </c>
    </row>
    <row r="150">
      <c r="A150" s="9">
        <f>IF($A149="","",$A149+1)</f>
        <v/>
      </c>
      <c r="B150" s="14">
        <f>IF($A150="","",TEXT($A150,"ddd"))</f>
        <v/>
      </c>
      <c r="C150" s="13">
        <f>IF($A150="","",IF(WEEKDAY($A150,2)&gt;5,0,IF(COUNTIF(Holidays!$A$5:$A$104,$A150)&gt;0,0,1)))</f>
        <v/>
      </c>
      <c r="D150" s="13">
        <f>IF($A150="","",$D149+$C150)</f>
        <v/>
      </c>
    </row>
    <row r="151">
      <c r="A151" s="9">
        <f>IF($A150="","",$A150+1)</f>
        <v/>
      </c>
      <c r="B151" s="14">
        <f>IF($A151="","",TEXT($A151,"ddd"))</f>
        <v/>
      </c>
      <c r="C151" s="13">
        <f>IF($A151="","",IF(WEEKDAY($A151,2)&gt;5,0,IF(COUNTIF(Holidays!$A$5:$A$104,$A151)&gt;0,0,1)))</f>
        <v/>
      </c>
      <c r="D151" s="13">
        <f>IF($A151="","",$D150+$C151)</f>
        <v/>
      </c>
    </row>
    <row r="152">
      <c r="A152" s="9">
        <f>IF($A151="","",$A151+1)</f>
        <v/>
      </c>
      <c r="B152" s="14">
        <f>IF($A152="","",TEXT($A152,"ddd"))</f>
        <v/>
      </c>
      <c r="C152" s="13">
        <f>IF($A152="","",IF(WEEKDAY($A152,2)&gt;5,0,IF(COUNTIF(Holidays!$A$5:$A$104,$A152)&gt;0,0,1)))</f>
        <v/>
      </c>
      <c r="D152" s="13">
        <f>IF($A152="","",$D151+$C152)</f>
        <v/>
      </c>
    </row>
    <row r="153">
      <c r="A153" s="9">
        <f>IF($A152="","",$A152+1)</f>
        <v/>
      </c>
      <c r="B153" s="14">
        <f>IF($A153="","",TEXT($A153,"ddd"))</f>
        <v/>
      </c>
      <c r="C153" s="13">
        <f>IF($A153="","",IF(WEEKDAY($A153,2)&gt;5,0,IF(COUNTIF(Holidays!$A$5:$A$104,$A153)&gt;0,0,1)))</f>
        <v/>
      </c>
      <c r="D153" s="13">
        <f>IF($A153="","",$D152+$C153)</f>
        <v/>
      </c>
    </row>
    <row r="154">
      <c r="A154" s="9">
        <f>IF($A153="","",$A153+1)</f>
        <v/>
      </c>
      <c r="B154" s="14">
        <f>IF($A154="","",TEXT($A154,"ddd"))</f>
        <v/>
      </c>
      <c r="C154" s="13">
        <f>IF($A154="","",IF(WEEKDAY($A154,2)&gt;5,0,IF(COUNTIF(Holidays!$A$5:$A$104,$A154)&gt;0,0,1)))</f>
        <v/>
      </c>
      <c r="D154" s="13">
        <f>IF($A154="","",$D153+$C154)</f>
        <v/>
      </c>
    </row>
    <row r="155">
      <c r="A155" s="9">
        <f>IF($A154="","",$A154+1)</f>
        <v/>
      </c>
      <c r="B155" s="14">
        <f>IF($A155="","",TEXT($A155,"ddd"))</f>
        <v/>
      </c>
      <c r="C155" s="13">
        <f>IF($A155="","",IF(WEEKDAY($A155,2)&gt;5,0,IF(COUNTIF(Holidays!$A$5:$A$104,$A155)&gt;0,0,1)))</f>
        <v/>
      </c>
      <c r="D155" s="13">
        <f>IF($A155="","",$D154+$C155)</f>
        <v/>
      </c>
    </row>
    <row r="156">
      <c r="A156" s="9">
        <f>IF($A155="","",$A155+1)</f>
        <v/>
      </c>
      <c r="B156" s="14">
        <f>IF($A156="","",TEXT($A156,"ddd"))</f>
        <v/>
      </c>
      <c r="C156" s="13">
        <f>IF($A156="","",IF(WEEKDAY($A156,2)&gt;5,0,IF(COUNTIF(Holidays!$A$5:$A$104,$A156)&gt;0,0,1)))</f>
        <v/>
      </c>
      <c r="D156" s="13">
        <f>IF($A156="","",$D155+$C156)</f>
        <v/>
      </c>
    </row>
    <row r="157">
      <c r="A157" s="9">
        <f>IF($A156="","",$A156+1)</f>
        <v/>
      </c>
      <c r="B157" s="14">
        <f>IF($A157="","",TEXT($A157,"ddd"))</f>
        <v/>
      </c>
      <c r="C157" s="13">
        <f>IF($A157="","",IF(WEEKDAY($A157,2)&gt;5,0,IF(COUNTIF(Holidays!$A$5:$A$104,$A157)&gt;0,0,1)))</f>
        <v/>
      </c>
      <c r="D157" s="13">
        <f>IF($A157="","",$D156+$C157)</f>
        <v/>
      </c>
    </row>
    <row r="158">
      <c r="A158" s="9">
        <f>IF($A157="","",$A157+1)</f>
        <v/>
      </c>
      <c r="B158" s="14">
        <f>IF($A158="","",TEXT($A158,"ddd"))</f>
        <v/>
      </c>
      <c r="C158" s="13">
        <f>IF($A158="","",IF(WEEKDAY($A158,2)&gt;5,0,IF(COUNTIF(Holidays!$A$5:$A$104,$A158)&gt;0,0,1)))</f>
        <v/>
      </c>
      <c r="D158" s="13">
        <f>IF($A158="","",$D157+$C158)</f>
        <v/>
      </c>
    </row>
    <row r="159">
      <c r="A159" s="9">
        <f>IF($A158="","",$A158+1)</f>
        <v/>
      </c>
      <c r="B159" s="14">
        <f>IF($A159="","",TEXT($A159,"ddd"))</f>
        <v/>
      </c>
      <c r="C159" s="13">
        <f>IF($A159="","",IF(WEEKDAY($A159,2)&gt;5,0,IF(COUNTIF(Holidays!$A$5:$A$104,$A159)&gt;0,0,1)))</f>
        <v/>
      </c>
      <c r="D159" s="13">
        <f>IF($A159="","",$D158+$C159)</f>
        <v/>
      </c>
    </row>
    <row r="160">
      <c r="A160" s="9">
        <f>IF($A159="","",$A159+1)</f>
        <v/>
      </c>
      <c r="B160" s="14">
        <f>IF($A160="","",TEXT($A160,"ddd"))</f>
        <v/>
      </c>
      <c r="C160" s="13">
        <f>IF($A160="","",IF(WEEKDAY($A160,2)&gt;5,0,IF(COUNTIF(Holidays!$A$5:$A$104,$A160)&gt;0,0,1)))</f>
        <v/>
      </c>
      <c r="D160" s="13">
        <f>IF($A160="","",$D159+$C160)</f>
        <v/>
      </c>
    </row>
    <row r="161">
      <c r="A161" s="9">
        <f>IF($A160="","",$A160+1)</f>
        <v/>
      </c>
      <c r="B161" s="14">
        <f>IF($A161="","",TEXT($A161,"ddd"))</f>
        <v/>
      </c>
      <c r="C161" s="13">
        <f>IF($A161="","",IF(WEEKDAY($A161,2)&gt;5,0,IF(COUNTIF(Holidays!$A$5:$A$104,$A161)&gt;0,0,1)))</f>
        <v/>
      </c>
      <c r="D161" s="13">
        <f>IF($A161="","",$D160+$C161)</f>
        <v/>
      </c>
    </row>
    <row r="162">
      <c r="A162" s="9">
        <f>IF($A161="","",$A161+1)</f>
        <v/>
      </c>
      <c r="B162" s="14">
        <f>IF($A162="","",TEXT($A162,"ddd"))</f>
        <v/>
      </c>
      <c r="C162" s="13">
        <f>IF($A162="","",IF(WEEKDAY($A162,2)&gt;5,0,IF(COUNTIF(Holidays!$A$5:$A$104,$A162)&gt;0,0,1)))</f>
        <v/>
      </c>
      <c r="D162" s="13">
        <f>IF($A162="","",$D161+$C162)</f>
        <v/>
      </c>
    </row>
    <row r="163">
      <c r="A163" s="9">
        <f>IF($A162="","",$A162+1)</f>
        <v/>
      </c>
      <c r="B163" s="14">
        <f>IF($A163="","",TEXT($A163,"ddd"))</f>
        <v/>
      </c>
      <c r="C163" s="13">
        <f>IF($A163="","",IF(WEEKDAY($A163,2)&gt;5,0,IF(COUNTIF(Holidays!$A$5:$A$104,$A163)&gt;0,0,1)))</f>
        <v/>
      </c>
      <c r="D163" s="13">
        <f>IF($A163="","",$D162+$C163)</f>
        <v/>
      </c>
    </row>
    <row r="164">
      <c r="A164" s="9">
        <f>IF($A163="","",$A163+1)</f>
        <v/>
      </c>
      <c r="B164" s="14">
        <f>IF($A164="","",TEXT($A164,"ddd"))</f>
        <v/>
      </c>
      <c r="C164" s="13">
        <f>IF($A164="","",IF(WEEKDAY($A164,2)&gt;5,0,IF(COUNTIF(Holidays!$A$5:$A$104,$A164)&gt;0,0,1)))</f>
        <v/>
      </c>
      <c r="D164" s="13">
        <f>IF($A164="","",$D163+$C164)</f>
        <v/>
      </c>
    </row>
    <row r="165">
      <c r="A165" s="9">
        <f>IF($A164="","",$A164+1)</f>
        <v/>
      </c>
      <c r="B165" s="14">
        <f>IF($A165="","",TEXT($A165,"ddd"))</f>
        <v/>
      </c>
      <c r="C165" s="13">
        <f>IF($A165="","",IF(WEEKDAY($A165,2)&gt;5,0,IF(COUNTIF(Holidays!$A$5:$A$104,$A165)&gt;0,0,1)))</f>
        <v/>
      </c>
      <c r="D165" s="13">
        <f>IF($A165="","",$D164+$C165)</f>
        <v/>
      </c>
    </row>
    <row r="166">
      <c r="A166" s="9">
        <f>IF($A165="","",$A165+1)</f>
        <v/>
      </c>
      <c r="B166" s="14">
        <f>IF($A166="","",TEXT($A166,"ddd"))</f>
        <v/>
      </c>
      <c r="C166" s="13">
        <f>IF($A166="","",IF(WEEKDAY($A166,2)&gt;5,0,IF(COUNTIF(Holidays!$A$5:$A$104,$A166)&gt;0,0,1)))</f>
        <v/>
      </c>
      <c r="D166" s="13">
        <f>IF($A166="","",$D165+$C166)</f>
        <v/>
      </c>
    </row>
    <row r="167">
      <c r="A167" s="9">
        <f>IF($A166="","",$A166+1)</f>
        <v/>
      </c>
      <c r="B167" s="14">
        <f>IF($A167="","",TEXT($A167,"ddd"))</f>
        <v/>
      </c>
      <c r="C167" s="13">
        <f>IF($A167="","",IF(WEEKDAY($A167,2)&gt;5,0,IF(COUNTIF(Holidays!$A$5:$A$104,$A167)&gt;0,0,1)))</f>
        <v/>
      </c>
      <c r="D167" s="13">
        <f>IF($A167="","",$D166+$C167)</f>
        <v/>
      </c>
    </row>
    <row r="168">
      <c r="A168" s="9">
        <f>IF($A167="","",$A167+1)</f>
        <v/>
      </c>
      <c r="B168" s="14">
        <f>IF($A168="","",TEXT($A168,"ddd"))</f>
        <v/>
      </c>
      <c r="C168" s="13">
        <f>IF($A168="","",IF(WEEKDAY($A168,2)&gt;5,0,IF(COUNTIF(Holidays!$A$5:$A$104,$A168)&gt;0,0,1)))</f>
        <v/>
      </c>
      <c r="D168" s="13">
        <f>IF($A168="","",$D167+$C168)</f>
        <v/>
      </c>
    </row>
    <row r="169">
      <c r="A169" s="9">
        <f>IF($A168="","",$A168+1)</f>
        <v/>
      </c>
      <c r="B169" s="14">
        <f>IF($A169="","",TEXT($A169,"ddd"))</f>
        <v/>
      </c>
      <c r="C169" s="13">
        <f>IF($A169="","",IF(WEEKDAY($A169,2)&gt;5,0,IF(COUNTIF(Holidays!$A$5:$A$104,$A169)&gt;0,0,1)))</f>
        <v/>
      </c>
      <c r="D169" s="13">
        <f>IF($A169="","",$D168+$C169)</f>
        <v/>
      </c>
    </row>
    <row r="170">
      <c r="A170" s="9">
        <f>IF($A169="","",$A169+1)</f>
        <v/>
      </c>
      <c r="B170" s="14">
        <f>IF($A170="","",TEXT($A170,"ddd"))</f>
        <v/>
      </c>
      <c r="C170" s="13">
        <f>IF($A170="","",IF(WEEKDAY($A170,2)&gt;5,0,IF(COUNTIF(Holidays!$A$5:$A$104,$A170)&gt;0,0,1)))</f>
        <v/>
      </c>
      <c r="D170" s="13">
        <f>IF($A170="","",$D169+$C170)</f>
        <v/>
      </c>
    </row>
    <row r="171">
      <c r="A171" s="9">
        <f>IF($A170="","",$A170+1)</f>
        <v/>
      </c>
      <c r="B171" s="14">
        <f>IF($A171="","",TEXT($A171,"ddd"))</f>
        <v/>
      </c>
      <c r="C171" s="13">
        <f>IF($A171="","",IF(WEEKDAY($A171,2)&gt;5,0,IF(COUNTIF(Holidays!$A$5:$A$104,$A171)&gt;0,0,1)))</f>
        <v/>
      </c>
      <c r="D171" s="13">
        <f>IF($A171="","",$D170+$C171)</f>
        <v/>
      </c>
    </row>
    <row r="172">
      <c r="A172" s="9">
        <f>IF($A171="","",$A171+1)</f>
        <v/>
      </c>
      <c r="B172" s="14">
        <f>IF($A172="","",TEXT($A172,"ddd"))</f>
        <v/>
      </c>
      <c r="C172" s="13">
        <f>IF($A172="","",IF(WEEKDAY($A172,2)&gt;5,0,IF(COUNTIF(Holidays!$A$5:$A$104,$A172)&gt;0,0,1)))</f>
        <v/>
      </c>
      <c r="D172" s="13">
        <f>IF($A172="","",$D171+$C172)</f>
        <v/>
      </c>
    </row>
    <row r="173">
      <c r="A173" s="9">
        <f>IF($A172="","",$A172+1)</f>
        <v/>
      </c>
      <c r="B173" s="14">
        <f>IF($A173="","",TEXT($A173,"ddd"))</f>
        <v/>
      </c>
      <c r="C173" s="13">
        <f>IF($A173="","",IF(WEEKDAY($A173,2)&gt;5,0,IF(COUNTIF(Holidays!$A$5:$A$104,$A173)&gt;0,0,1)))</f>
        <v/>
      </c>
      <c r="D173" s="13">
        <f>IF($A173="","",$D172+$C173)</f>
        <v/>
      </c>
    </row>
    <row r="174">
      <c r="A174" s="9">
        <f>IF($A173="","",$A173+1)</f>
        <v/>
      </c>
      <c r="B174" s="14">
        <f>IF($A174="","",TEXT($A174,"ddd"))</f>
        <v/>
      </c>
      <c r="C174" s="13">
        <f>IF($A174="","",IF(WEEKDAY($A174,2)&gt;5,0,IF(COUNTIF(Holidays!$A$5:$A$104,$A174)&gt;0,0,1)))</f>
        <v/>
      </c>
      <c r="D174" s="13">
        <f>IF($A174="","",$D173+$C174)</f>
        <v/>
      </c>
    </row>
    <row r="175">
      <c r="A175" s="9">
        <f>IF($A174="","",$A174+1)</f>
        <v/>
      </c>
      <c r="B175" s="14">
        <f>IF($A175="","",TEXT($A175,"ddd"))</f>
        <v/>
      </c>
      <c r="C175" s="13">
        <f>IF($A175="","",IF(WEEKDAY($A175,2)&gt;5,0,IF(COUNTIF(Holidays!$A$5:$A$104,$A175)&gt;0,0,1)))</f>
        <v/>
      </c>
      <c r="D175" s="13">
        <f>IF($A175="","",$D174+$C175)</f>
        <v/>
      </c>
    </row>
    <row r="176">
      <c r="A176" s="9">
        <f>IF($A175="","",$A175+1)</f>
        <v/>
      </c>
      <c r="B176" s="14">
        <f>IF($A176="","",TEXT($A176,"ddd"))</f>
        <v/>
      </c>
      <c r="C176" s="13">
        <f>IF($A176="","",IF(WEEKDAY($A176,2)&gt;5,0,IF(COUNTIF(Holidays!$A$5:$A$104,$A176)&gt;0,0,1)))</f>
        <v/>
      </c>
      <c r="D176" s="13">
        <f>IF($A176="","",$D175+$C176)</f>
        <v/>
      </c>
    </row>
    <row r="177">
      <c r="A177" s="9">
        <f>IF($A176="","",$A176+1)</f>
        <v/>
      </c>
      <c r="B177" s="14">
        <f>IF($A177="","",TEXT($A177,"ddd"))</f>
        <v/>
      </c>
      <c r="C177" s="13">
        <f>IF($A177="","",IF(WEEKDAY($A177,2)&gt;5,0,IF(COUNTIF(Holidays!$A$5:$A$104,$A177)&gt;0,0,1)))</f>
        <v/>
      </c>
      <c r="D177" s="13">
        <f>IF($A177="","",$D176+$C177)</f>
        <v/>
      </c>
    </row>
    <row r="178">
      <c r="A178" s="9">
        <f>IF($A177="","",$A177+1)</f>
        <v/>
      </c>
      <c r="B178" s="14">
        <f>IF($A178="","",TEXT($A178,"ddd"))</f>
        <v/>
      </c>
      <c r="C178" s="13">
        <f>IF($A178="","",IF(WEEKDAY($A178,2)&gt;5,0,IF(COUNTIF(Holidays!$A$5:$A$104,$A178)&gt;0,0,1)))</f>
        <v/>
      </c>
      <c r="D178" s="13">
        <f>IF($A178="","",$D177+$C178)</f>
        <v/>
      </c>
    </row>
    <row r="179">
      <c r="A179" s="9">
        <f>IF($A178="","",$A178+1)</f>
        <v/>
      </c>
      <c r="B179" s="14">
        <f>IF($A179="","",TEXT($A179,"ddd"))</f>
        <v/>
      </c>
      <c r="C179" s="13">
        <f>IF($A179="","",IF(WEEKDAY($A179,2)&gt;5,0,IF(COUNTIF(Holidays!$A$5:$A$104,$A179)&gt;0,0,1)))</f>
        <v/>
      </c>
      <c r="D179" s="13">
        <f>IF($A179="","",$D178+$C179)</f>
        <v/>
      </c>
    </row>
    <row r="180">
      <c r="A180" s="9">
        <f>IF($A179="","",$A179+1)</f>
        <v/>
      </c>
      <c r="B180" s="14">
        <f>IF($A180="","",TEXT($A180,"ddd"))</f>
        <v/>
      </c>
      <c r="C180" s="13">
        <f>IF($A180="","",IF(WEEKDAY($A180,2)&gt;5,0,IF(COUNTIF(Holidays!$A$5:$A$104,$A180)&gt;0,0,1)))</f>
        <v/>
      </c>
      <c r="D180" s="13">
        <f>IF($A180="","",$D179+$C180)</f>
        <v/>
      </c>
    </row>
    <row r="181">
      <c r="A181" s="9">
        <f>IF($A180="","",$A180+1)</f>
        <v/>
      </c>
      <c r="B181" s="14">
        <f>IF($A181="","",TEXT($A181,"ddd"))</f>
        <v/>
      </c>
      <c r="C181" s="13">
        <f>IF($A181="","",IF(WEEKDAY($A181,2)&gt;5,0,IF(COUNTIF(Holidays!$A$5:$A$104,$A181)&gt;0,0,1)))</f>
        <v/>
      </c>
      <c r="D181" s="13">
        <f>IF($A181="","",$D180+$C181)</f>
        <v/>
      </c>
    </row>
    <row r="182">
      <c r="A182" s="9">
        <f>IF($A181="","",$A181+1)</f>
        <v/>
      </c>
      <c r="B182" s="14">
        <f>IF($A182="","",TEXT($A182,"ddd"))</f>
        <v/>
      </c>
      <c r="C182" s="13">
        <f>IF($A182="","",IF(WEEKDAY($A182,2)&gt;5,0,IF(COUNTIF(Holidays!$A$5:$A$104,$A182)&gt;0,0,1)))</f>
        <v/>
      </c>
      <c r="D182" s="13">
        <f>IF($A182="","",$D181+$C182)</f>
        <v/>
      </c>
    </row>
    <row r="183">
      <c r="A183" s="9">
        <f>IF($A182="","",$A182+1)</f>
        <v/>
      </c>
      <c r="B183" s="14">
        <f>IF($A183="","",TEXT($A183,"ddd"))</f>
        <v/>
      </c>
      <c r="C183" s="13">
        <f>IF($A183="","",IF(WEEKDAY($A183,2)&gt;5,0,IF(COUNTIF(Holidays!$A$5:$A$104,$A183)&gt;0,0,1)))</f>
        <v/>
      </c>
      <c r="D183" s="13">
        <f>IF($A183="","",$D182+$C183)</f>
        <v/>
      </c>
    </row>
    <row r="184">
      <c r="A184" s="9">
        <f>IF($A183="","",$A183+1)</f>
        <v/>
      </c>
      <c r="B184" s="14">
        <f>IF($A184="","",TEXT($A184,"ddd"))</f>
        <v/>
      </c>
      <c r="C184" s="13">
        <f>IF($A184="","",IF(WEEKDAY($A184,2)&gt;5,0,IF(COUNTIF(Holidays!$A$5:$A$104,$A184)&gt;0,0,1)))</f>
        <v/>
      </c>
      <c r="D184" s="13">
        <f>IF($A184="","",$D183+$C184)</f>
        <v/>
      </c>
    </row>
    <row r="185">
      <c r="A185" s="9">
        <f>IF($A184="","",$A184+1)</f>
        <v/>
      </c>
      <c r="B185" s="14">
        <f>IF($A185="","",TEXT($A185,"ddd"))</f>
        <v/>
      </c>
      <c r="C185" s="13">
        <f>IF($A185="","",IF(WEEKDAY($A185,2)&gt;5,0,IF(COUNTIF(Holidays!$A$5:$A$104,$A185)&gt;0,0,1)))</f>
        <v/>
      </c>
      <c r="D185" s="13">
        <f>IF($A185="","",$D184+$C185)</f>
        <v/>
      </c>
    </row>
    <row r="186">
      <c r="A186" s="9">
        <f>IF($A185="","",$A185+1)</f>
        <v/>
      </c>
      <c r="B186" s="14">
        <f>IF($A186="","",TEXT($A186,"ddd"))</f>
        <v/>
      </c>
      <c r="C186" s="13">
        <f>IF($A186="","",IF(WEEKDAY($A186,2)&gt;5,0,IF(COUNTIF(Holidays!$A$5:$A$104,$A186)&gt;0,0,1)))</f>
        <v/>
      </c>
      <c r="D186" s="13">
        <f>IF($A186="","",$D185+$C186)</f>
        <v/>
      </c>
    </row>
    <row r="187">
      <c r="A187" s="9">
        <f>IF($A186="","",$A186+1)</f>
        <v/>
      </c>
      <c r="B187" s="14">
        <f>IF($A187="","",TEXT($A187,"ddd"))</f>
        <v/>
      </c>
      <c r="C187" s="13">
        <f>IF($A187="","",IF(WEEKDAY($A187,2)&gt;5,0,IF(COUNTIF(Holidays!$A$5:$A$104,$A187)&gt;0,0,1)))</f>
        <v/>
      </c>
      <c r="D187" s="13">
        <f>IF($A187="","",$D186+$C187)</f>
        <v/>
      </c>
    </row>
    <row r="188">
      <c r="A188" s="9">
        <f>IF($A187="","",$A187+1)</f>
        <v/>
      </c>
      <c r="B188" s="14">
        <f>IF($A188="","",TEXT($A188,"ddd"))</f>
        <v/>
      </c>
      <c r="C188" s="13">
        <f>IF($A188="","",IF(WEEKDAY($A188,2)&gt;5,0,IF(COUNTIF(Holidays!$A$5:$A$104,$A188)&gt;0,0,1)))</f>
        <v/>
      </c>
      <c r="D188" s="13">
        <f>IF($A188="","",$D187+$C188)</f>
        <v/>
      </c>
    </row>
    <row r="189">
      <c r="A189" s="9">
        <f>IF($A188="","",$A188+1)</f>
        <v/>
      </c>
      <c r="B189" s="14">
        <f>IF($A189="","",TEXT($A189,"ddd"))</f>
        <v/>
      </c>
      <c r="C189" s="13">
        <f>IF($A189="","",IF(WEEKDAY($A189,2)&gt;5,0,IF(COUNTIF(Holidays!$A$5:$A$104,$A189)&gt;0,0,1)))</f>
        <v/>
      </c>
      <c r="D189" s="13">
        <f>IF($A189="","",$D188+$C189)</f>
        <v/>
      </c>
    </row>
    <row r="190">
      <c r="A190" s="9">
        <f>IF($A189="","",$A189+1)</f>
        <v/>
      </c>
      <c r="B190" s="14">
        <f>IF($A190="","",TEXT($A190,"ddd"))</f>
        <v/>
      </c>
      <c r="C190" s="13">
        <f>IF($A190="","",IF(WEEKDAY($A190,2)&gt;5,0,IF(COUNTIF(Holidays!$A$5:$A$104,$A190)&gt;0,0,1)))</f>
        <v/>
      </c>
      <c r="D190" s="13">
        <f>IF($A190="","",$D189+$C190)</f>
        <v/>
      </c>
    </row>
    <row r="191">
      <c r="A191" s="9">
        <f>IF($A190="","",$A190+1)</f>
        <v/>
      </c>
      <c r="B191" s="14">
        <f>IF($A191="","",TEXT($A191,"ddd"))</f>
        <v/>
      </c>
      <c r="C191" s="13">
        <f>IF($A191="","",IF(WEEKDAY($A191,2)&gt;5,0,IF(COUNTIF(Holidays!$A$5:$A$104,$A191)&gt;0,0,1)))</f>
        <v/>
      </c>
      <c r="D191" s="13">
        <f>IF($A191="","",$D190+$C191)</f>
        <v/>
      </c>
    </row>
    <row r="192">
      <c r="A192" s="9">
        <f>IF($A191="","",$A191+1)</f>
        <v/>
      </c>
      <c r="B192" s="14">
        <f>IF($A192="","",TEXT($A192,"ddd"))</f>
        <v/>
      </c>
      <c r="C192" s="13">
        <f>IF($A192="","",IF(WEEKDAY($A192,2)&gt;5,0,IF(COUNTIF(Holidays!$A$5:$A$104,$A192)&gt;0,0,1)))</f>
        <v/>
      </c>
      <c r="D192" s="13">
        <f>IF($A192="","",$D191+$C192)</f>
        <v/>
      </c>
    </row>
    <row r="193">
      <c r="A193" s="9">
        <f>IF($A192="","",$A192+1)</f>
        <v/>
      </c>
      <c r="B193" s="14">
        <f>IF($A193="","",TEXT($A193,"ddd"))</f>
        <v/>
      </c>
      <c r="C193" s="13">
        <f>IF($A193="","",IF(WEEKDAY($A193,2)&gt;5,0,IF(COUNTIF(Holidays!$A$5:$A$104,$A193)&gt;0,0,1)))</f>
        <v/>
      </c>
      <c r="D193" s="13">
        <f>IF($A193="","",$D192+$C193)</f>
        <v/>
      </c>
    </row>
    <row r="194">
      <c r="A194" s="9">
        <f>IF($A193="","",$A193+1)</f>
        <v/>
      </c>
      <c r="B194" s="14">
        <f>IF($A194="","",TEXT($A194,"ddd"))</f>
        <v/>
      </c>
      <c r="C194" s="13">
        <f>IF($A194="","",IF(WEEKDAY($A194,2)&gt;5,0,IF(COUNTIF(Holidays!$A$5:$A$104,$A194)&gt;0,0,1)))</f>
        <v/>
      </c>
      <c r="D194" s="13">
        <f>IF($A194="","",$D193+$C194)</f>
        <v/>
      </c>
    </row>
    <row r="195">
      <c r="A195" s="9">
        <f>IF($A194="","",$A194+1)</f>
        <v/>
      </c>
      <c r="B195" s="14">
        <f>IF($A195="","",TEXT($A195,"ddd"))</f>
        <v/>
      </c>
      <c r="C195" s="13">
        <f>IF($A195="","",IF(WEEKDAY($A195,2)&gt;5,0,IF(COUNTIF(Holidays!$A$5:$A$104,$A195)&gt;0,0,1)))</f>
        <v/>
      </c>
      <c r="D195" s="13">
        <f>IF($A195="","",$D194+$C195)</f>
        <v/>
      </c>
    </row>
    <row r="196">
      <c r="A196" s="9">
        <f>IF($A195="","",$A195+1)</f>
        <v/>
      </c>
      <c r="B196" s="14">
        <f>IF($A196="","",TEXT($A196,"ddd"))</f>
        <v/>
      </c>
      <c r="C196" s="13">
        <f>IF($A196="","",IF(WEEKDAY($A196,2)&gt;5,0,IF(COUNTIF(Holidays!$A$5:$A$104,$A196)&gt;0,0,1)))</f>
        <v/>
      </c>
      <c r="D196" s="13">
        <f>IF($A196="","",$D195+$C196)</f>
        <v/>
      </c>
    </row>
    <row r="197">
      <c r="A197" s="9">
        <f>IF($A196="","",$A196+1)</f>
        <v/>
      </c>
      <c r="B197" s="14">
        <f>IF($A197="","",TEXT($A197,"ddd"))</f>
        <v/>
      </c>
      <c r="C197" s="13">
        <f>IF($A197="","",IF(WEEKDAY($A197,2)&gt;5,0,IF(COUNTIF(Holidays!$A$5:$A$104,$A197)&gt;0,0,1)))</f>
        <v/>
      </c>
      <c r="D197" s="13">
        <f>IF($A197="","",$D196+$C197)</f>
        <v/>
      </c>
    </row>
    <row r="198">
      <c r="A198" s="9">
        <f>IF($A197="","",$A197+1)</f>
        <v/>
      </c>
      <c r="B198" s="14">
        <f>IF($A198="","",TEXT($A198,"ddd"))</f>
        <v/>
      </c>
      <c r="C198" s="13">
        <f>IF($A198="","",IF(WEEKDAY($A198,2)&gt;5,0,IF(COUNTIF(Holidays!$A$5:$A$104,$A198)&gt;0,0,1)))</f>
        <v/>
      </c>
      <c r="D198" s="13">
        <f>IF($A198="","",$D197+$C198)</f>
        <v/>
      </c>
    </row>
    <row r="199">
      <c r="A199" s="9">
        <f>IF($A198="","",$A198+1)</f>
        <v/>
      </c>
      <c r="B199" s="14">
        <f>IF($A199="","",TEXT($A199,"ddd"))</f>
        <v/>
      </c>
      <c r="C199" s="13">
        <f>IF($A199="","",IF(WEEKDAY($A199,2)&gt;5,0,IF(COUNTIF(Holidays!$A$5:$A$104,$A199)&gt;0,0,1)))</f>
        <v/>
      </c>
      <c r="D199" s="13">
        <f>IF($A199="","",$D198+$C199)</f>
        <v/>
      </c>
    </row>
    <row r="200">
      <c r="A200" s="9">
        <f>IF($A199="","",$A199+1)</f>
        <v/>
      </c>
      <c r="B200" s="14">
        <f>IF($A200="","",TEXT($A200,"ddd"))</f>
        <v/>
      </c>
      <c r="C200" s="13">
        <f>IF($A200="","",IF(WEEKDAY($A200,2)&gt;5,0,IF(COUNTIF(Holidays!$A$5:$A$104,$A200)&gt;0,0,1)))</f>
        <v/>
      </c>
      <c r="D200" s="13">
        <f>IF($A200="","",$D199+$C200)</f>
        <v/>
      </c>
    </row>
    <row r="201">
      <c r="A201" s="9">
        <f>IF($A200="","",$A200+1)</f>
        <v/>
      </c>
      <c r="B201" s="14">
        <f>IF($A201="","",TEXT($A201,"ddd"))</f>
        <v/>
      </c>
      <c r="C201" s="13">
        <f>IF($A201="","",IF(WEEKDAY($A201,2)&gt;5,0,IF(COUNTIF(Holidays!$A$5:$A$104,$A201)&gt;0,0,1)))</f>
        <v/>
      </c>
      <c r="D201" s="13">
        <f>IF($A201="","",$D200+$C201)</f>
        <v/>
      </c>
    </row>
    <row r="202">
      <c r="A202" s="9">
        <f>IF($A201="","",$A201+1)</f>
        <v/>
      </c>
      <c r="B202" s="14">
        <f>IF($A202="","",TEXT($A202,"ddd"))</f>
        <v/>
      </c>
      <c r="C202" s="13">
        <f>IF($A202="","",IF(WEEKDAY($A202,2)&gt;5,0,IF(COUNTIF(Holidays!$A$5:$A$104,$A202)&gt;0,0,1)))</f>
        <v/>
      </c>
      <c r="D202" s="13">
        <f>IF($A202="","",$D201+$C202)</f>
        <v/>
      </c>
    </row>
    <row r="203">
      <c r="A203" s="9">
        <f>IF($A202="","",$A202+1)</f>
        <v/>
      </c>
      <c r="B203" s="14">
        <f>IF($A203="","",TEXT($A203,"ddd"))</f>
        <v/>
      </c>
      <c r="C203" s="13">
        <f>IF($A203="","",IF(WEEKDAY($A203,2)&gt;5,0,IF(COUNTIF(Holidays!$A$5:$A$104,$A203)&gt;0,0,1)))</f>
        <v/>
      </c>
      <c r="D203" s="13">
        <f>IF($A203="","",$D202+$C203)</f>
        <v/>
      </c>
    </row>
    <row r="204">
      <c r="A204" s="9">
        <f>IF($A203="","",$A203+1)</f>
        <v/>
      </c>
      <c r="B204" s="14">
        <f>IF($A204="","",TEXT($A204,"ddd"))</f>
        <v/>
      </c>
      <c r="C204" s="13">
        <f>IF($A204="","",IF(WEEKDAY($A204,2)&gt;5,0,IF(COUNTIF(Holidays!$A$5:$A$104,$A204)&gt;0,0,1)))</f>
        <v/>
      </c>
      <c r="D204" s="13">
        <f>IF($A204="","",$D203+$C204)</f>
        <v/>
      </c>
    </row>
    <row r="205">
      <c r="A205" s="9">
        <f>IF($A204="","",$A204+1)</f>
        <v/>
      </c>
      <c r="B205" s="14">
        <f>IF($A205="","",TEXT($A205,"ddd"))</f>
        <v/>
      </c>
      <c r="C205" s="13">
        <f>IF($A205="","",IF(WEEKDAY($A205,2)&gt;5,0,IF(COUNTIF(Holidays!$A$5:$A$104,$A205)&gt;0,0,1)))</f>
        <v/>
      </c>
      <c r="D205" s="13">
        <f>IF($A205="","",$D204+$C205)</f>
        <v/>
      </c>
    </row>
    <row r="206">
      <c r="A206" s="9">
        <f>IF($A205="","",$A205+1)</f>
        <v/>
      </c>
      <c r="B206" s="14">
        <f>IF($A206="","",TEXT($A206,"ddd"))</f>
        <v/>
      </c>
      <c r="C206" s="13">
        <f>IF($A206="","",IF(WEEKDAY($A206,2)&gt;5,0,IF(COUNTIF(Holidays!$A$5:$A$104,$A206)&gt;0,0,1)))</f>
        <v/>
      </c>
      <c r="D206" s="13">
        <f>IF($A206="","",$D205+$C206)</f>
        <v/>
      </c>
    </row>
    <row r="207">
      <c r="A207" s="9">
        <f>IF($A206="","",$A206+1)</f>
        <v/>
      </c>
      <c r="B207" s="14">
        <f>IF($A207="","",TEXT($A207,"ddd"))</f>
        <v/>
      </c>
      <c r="C207" s="13">
        <f>IF($A207="","",IF(WEEKDAY($A207,2)&gt;5,0,IF(COUNTIF(Holidays!$A$5:$A$104,$A207)&gt;0,0,1)))</f>
        <v/>
      </c>
      <c r="D207" s="13">
        <f>IF($A207="","",$D206+$C207)</f>
        <v/>
      </c>
    </row>
    <row r="208">
      <c r="A208" s="9">
        <f>IF($A207="","",$A207+1)</f>
        <v/>
      </c>
      <c r="B208" s="14">
        <f>IF($A208="","",TEXT($A208,"ddd"))</f>
        <v/>
      </c>
      <c r="C208" s="13">
        <f>IF($A208="","",IF(WEEKDAY($A208,2)&gt;5,0,IF(COUNTIF(Holidays!$A$5:$A$104,$A208)&gt;0,0,1)))</f>
        <v/>
      </c>
      <c r="D208" s="13">
        <f>IF($A208="","",$D207+$C208)</f>
        <v/>
      </c>
    </row>
    <row r="209">
      <c r="A209" s="9">
        <f>IF($A208="","",$A208+1)</f>
        <v/>
      </c>
      <c r="B209" s="14">
        <f>IF($A209="","",TEXT($A209,"ddd"))</f>
        <v/>
      </c>
      <c r="C209" s="13">
        <f>IF($A209="","",IF(WEEKDAY($A209,2)&gt;5,0,IF(COUNTIF(Holidays!$A$5:$A$104,$A209)&gt;0,0,1)))</f>
        <v/>
      </c>
      <c r="D209" s="13">
        <f>IF($A209="","",$D208+$C209)</f>
        <v/>
      </c>
    </row>
    <row r="210">
      <c r="A210" s="9">
        <f>IF($A209="","",$A209+1)</f>
        <v/>
      </c>
      <c r="B210" s="14">
        <f>IF($A210="","",TEXT($A210,"ddd"))</f>
        <v/>
      </c>
      <c r="C210" s="13">
        <f>IF($A210="","",IF(WEEKDAY($A210,2)&gt;5,0,IF(COUNTIF(Holidays!$A$5:$A$104,$A210)&gt;0,0,1)))</f>
        <v/>
      </c>
      <c r="D210" s="13">
        <f>IF($A210="","",$D209+$C210)</f>
        <v/>
      </c>
    </row>
    <row r="211">
      <c r="A211" s="9">
        <f>IF($A210="","",$A210+1)</f>
        <v/>
      </c>
      <c r="B211" s="14">
        <f>IF($A211="","",TEXT($A211,"ddd"))</f>
        <v/>
      </c>
      <c r="C211" s="13">
        <f>IF($A211="","",IF(WEEKDAY($A211,2)&gt;5,0,IF(COUNTIF(Holidays!$A$5:$A$104,$A211)&gt;0,0,1)))</f>
        <v/>
      </c>
      <c r="D211" s="13">
        <f>IF($A211="","",$D210+$C211)</f>
        <v/>
      </c>
    </row>
    <row r="212">
      <c r="A212" s="9">
        <f>IF($A211="","",$A211+1)</f>
        <v/>
      </c>
      <c r="B212" s="14">
        <f>IF($A212="","",TEXT($A212,"ddd"))</f>
        <v/>
      </c>
      <c r="C212" s="13">
        <f>IF($A212="","",IF(WEEKDAY($A212,2)&gt;5,0,IF(COUNTIF(Holidays!$A$5:$A$104,$A212)&gt;0,0,1)))</f>
        <v/>
      </c>
      <c r="D212" s="13">
        <f>IF($A212="","",$D211+$C212)</f>
        <v/>
      </c>
    </row>
    <row r="213">
      <c r="A213" s="9">
        <f>IF($A212="","",$A212+1)</f>
        <v/>
      </c>
      <c r="B213" s="14">
        <f>IF($A213="","",TEXT($A213,"ddd"))</f>
        <v/>
      </c>
      <c r="C213" s="13">
        <f>IF($A213="","",IF(WEEKDAY($A213,2)&gt;5,0,IF(COUNTIF(Holidays!$A$5:$A$104,$A213)&gt;0,0,1)))</f>
        <v/>
      </c>
      <c r="D213" s="13">
        <f>IF($A213="","",$D212+$C213)</f>
        <v/>
      </c>
    </row>
    <row r="214">
      <c r="A214" s="9">
        <f>IF($A213="","",$A213+1)</f>
        <v/>
      </c>
      <c r="B214" s="14">
        <f>IF($A214="","",TEXT($A214,"ddd"))</f>
        <v/>
      </c>
      <c r="C214" s="13">
        <f>IF($A214="","",IF(WEEKDAY($A214,2)&gt;5,0,IF(COUNTIF(Holidays!$A$5:$A$104,$A214)&gt;0,0,1)))</f>
        <v/>
      </c>
      <c r="D214" s="13">
        <f>IF($A214="","",$D213+$C214)</f>
        <v/>
      </c>
    </row>
    <row r="215">
      <c r="A215" s="9">
        <f>IF($A214="","",$A214+1)</f>
        <v/>
      </c>
      <c r="B215" s="14">
        <f>IF($A215="","",TEXT($A215,"ddd"))</f>
        <v/>
      </c>
      <c r="C215" s="13">
        <f>IF($A215="","",IF(WEEKDAY($A215,2)&gt;5,0,IF(COUNTIF(Holidays!$A$5:$A$104,$A215)&gt;0,0,1)))</f>
        <v/>
      </c>
      <c r="D215" s="13">
        <f>IF($A215="","",$D214+$C215)</f>
        <v/>
      </c>
    </row>
    <row r="216">
      <c r="A216" s="9">
        <f>IF($A215="","",$A215+1)</f>
        <v/>
      </c>
      <c r="B216" s="14">
        <f>IF($A216="","",TEXT($A216,"ddd"))</f>
        <v/>
      </c>
      <c r="C216" s="13">
        <f>IF($A216="","",IF(WEEKDAY($A216,2)&gt;5,0,IF(COUNTIF(Holidays!$A$5:$A$104,$A216)&gt;0,0,1)))</f>
        <v/>
      </c>
      <c r="D216" s="13">
        <f>IF($A216="","",$D215+$C216)</f>
        <v/>
      </c>
    </row>
    <row r="217">
      <c r="A217" s="9">
        <f>IF($A216="","",$A216+1)</f>
        <v/>
      </c>
      <c r="B217" s="14">
        <f>IF($A217="","",TEXT($A217,"ddd"))</f>
        <v/>
      </c>
      <c r="C217" s="13">
        <f>IF($A217="","",IF(WEEKDAY($A217,2)&gt;5,0,IF(COUNTIF(Holidays!$A$5:$A$104,$A217)&gt;0,0,1)))</f>
        <v/>
      </c>
      <c r="D217" s="13">
        <f>IF($A217="","",$D216+$C217)</f>
        <v/>
      </c>
    </row>
    <row r="218">
      <c r="A218" s="9">
        <f>IF($A217="","",$A217+1)</f>
        <v/>
      </c>
      <c r="B218" s="14">
        <f>IF($A218="","",TEXT($A218,"ddd"))</f>
        <v/>
      </c>
      <c r="C218" s="13">
        <f>IF($A218="","",IF(WEEKDAY($A218,2)&gt;5,0,IF(COUNTIF(Holidays!$A$5:$A$104,$A218)&gt;0,0,1)))</f>
        <v/>
      </c>
      <c r="D218" s="13">
        <f>IF($A218="","",$D217+$C218)</f>
        <v/>
      </c>
    </row>
    <row r="219">
      <c r="A219" s="9">
        <f>IF($A218="","",$A218+1)</f>
        <v/>
      </c>
      <c r="B219" s="14">
        <f>IF($A219="","",TEXT($A219,"ddd"))</f>
        <v/>
      </c>
      <c r="C219" s="13">
        <f>IF($A219="","",IF(WEEKDAY($A219,2)&gt;5,0,IF(COUNTIF(Holidays!$A$5:$A$104,$A219)&gt;0,0,1)))</f>
        <v/>
      </c>
      <c r="D219" s="13">
        <f>IF($A219="","",$D218+$C219)</f>
        <v/>
      </c>
    </row>
    <row r="220">
      <c r="A220" s="9">
        <f>IF($A219="","",$A219+1)</f>
        <v/>
      </c>
      <c r="B220" s="14">
        <f>IF($A220="","",TEXT($A220,"ddd"))</f>
        <v/>
      </c>
      <c r="C220" s="13">
        <f>IF($A220="","",IF(WEEKDAY($A220,2)&gt;5,0,IF(COUNTIF(Holidays!$A$5:$A$104,$A220)&gt;0,0,1)))</f>
        <v/>
      </c>
      <c r="D220" s="13">
        <f>IF($A220="","",$D219+$C220)</f>
        <v/>
      </c>
    </row>
    <row r="221">
      <c r="A221" s="9">
        <f>IF($A220="","",$A220+1)</f>
        <v/>
      </c>
      <c r="B221" s="14">
        <f>IF($A221="","",TEXT($A221,"ddd"))</f>
        <v/>
      </c>
      <c r="C221" s="13">
        <f>IF($A221="","",IF(WEEKDAY($A221,2)&gt;5,0,IF(COUNTIF(Holidays!$A$5:$A$104,$A221)&gt;0,0,1)))</f>
        <v/>
      </c>
      <c r="D221" s="13">
        <f>IF($A221="","",$D220+$C221)</f>
        <v/>
      </c>
    </row>
    <row r="222">
      <c r="A222" s="9">
        <f>IF($A221="","",$A221+1)</f>
        <v/>
      </c>
      <c r="B222" s="14">
        <f>IF($A222="","",TEXT($A222,"ddd"))</f>
        <v/>
      </c>
      <c r="C222" s="13">
        <f>IF($A222="","",IF(WEEKDAY($A222,2)&gt;5,0,IF(COUNTIF(Holidays!$A$5:$A$104,$A222)&gt;0,0,1)))</f>
        <v/>
      </c>
      <c r="D222" s="13">
        <f>IF($A222="","",$D221+$C222)</f>
        <v/>
      </c>
    </row>
    <row r="223">
      <c r="A223" s="9">
        <f>IF($A222="","",$A222+1)</f>
        <v/>
      </c>
      <c r="B223" s="14">
        <f>IF($A223="","",TEXT($A223,"ddd"))</f>
        <v/>
      </c>
      <c r="C223" s="13">
        <f>IF($A223="","",IF(WEEKDAY($A223,2)&gt;5,0,IF(COUNTIF(Holidays!$A$5:$A$104,$A223)&gt;0,0,1)))</f>
        <v/>
      </c>
      <c r="D223" s="13">
        <f>IF($A223="","",$D222+$C223)</f>
        <v/>
      </c>
    </row>
    <row r="224">
      <c r="A224" s="9">
        <f>IF($A223="","",$A223+1)</f>
        <v/>
      </c>
      <c r="B224" s="14">
        <f>IF($A224="","",TEXT($A224,"ddd"))</f>
        <v/>
      </c>
      <c r="C224" s="13">
        <f>IF($A224="","",IF(WEEKDAY($A224,2)&gt;5,0,IF(COUNTIF(Holidays!$A$5:$A$104,$A224)&gt;0,0,1)))</f>
        <v/>
      </c>
      <c r="D224" s="13">
        <f>IF($A224="","",$D223+$C224)</f>
        <v/>
      </c>
    </row>
    <row r="225">
      <c r="A225" s="9">
        <f>IF($A224="","",$A224+1)</f>
        <v/>
      </c>
      <c r="B225" s="14">
        <f>IF($A225="","",TEXT($A225,"ddd"))</f>
        <v/>
      </c>
      <c r="C225" s="13">
        <f>IF($A225="","",IF(WEEKDAY($A225,2)&gt;5,0,IF(COUNTIF(Holidays!$A$5:$A$104,$A225)&gt;0,0,1)))</f>
        <v/>
      </c>
      <c r="D225" s="13">
        <f>IF($A225="","",$D224+$C225)</f>
        <v/>
      </c>
    </row>
    <row r="226">
      <c r="A226" s="9">
        <f>IF($A225="","",$A225+1)</f>
        <v/>
      </c>
      <c r="B226" s="14">
        <f>IF($A226="","",TEXT($A226,"ddd"))</f>
        <v/>
      </c>
      <c r="C226" s="13">
        <f>IF($A226="","",IF(WEEKDAY($A226,2)&gt;5,0,IF(COUNTIF(Holidays!$A$5:$A$104,$A226)&gt;0,0,1)))</f>
        <v/>
      </c>
      <c r="D226" s="13">
        <f>IF($A226="","",$D225+$C226)</f>
        <v/>
      </c>
    </row>
    <row r="227">
      <c r="A227" s="9">
        <f>IF($A226="","",$A226+1)</f>
        <v/>
      </c>
      <c r="B227" s="14">
        <f>IF($A227="","",TEXT($A227,"ddd"))</f>
        <v/>
      </c>
      <c r="C227" s="13">
        <f>IF($A227="","",IF(WEEKDAY($A227,2)&gt;5,0,IF(COUNTIF(Holidays!$A$5:$A$104,$A227)&gt;0,0,1)))</f>
        <v/>
      </c>
      <c r="D227" s="13">
        <f>IF($A227="","",$D226+$C227)</f>
        <v/>
      </c>
    </row>
    <row r="228">
      <c r="A228" s="9">
        <f>IF($A227="","",$A227+1)</f>
        <v/>
      </c>
      <c r="B228" s="14">
        <f>IF($A228="","",TEXT($A228,"ddd"))</f>
        <v/>
      </c>
      <c r="C228" s="13">
        <f>IF($A228="","",IF(WEEKDAY($A228,2)&gt;5,0,IF(COUNTIF(Holidays!$A$5:$A$104,$A228)&gt;0,0,1)))</f>
        <v/>
      </c>
      <c r="D228" s="13">
        <f>IF($A228="","",$D227+$C228)</f>
        <v/>
      </c>
    </row>
    <row r="229">
      <c r="A229" s="9">
        <f>IF($A228="","",$A228+1)</f>
        <v/>
      </c>
      <c r="B229" s="14">
        <f>IF($A229="","",TEXT($A229,"ddd"))</f>
        <v/>
      </c>
      <c r="C229" s="13">
        <f>IF($A229="","",IF(WEEKDAY($A229,2)&gt;5,0,IF(COUNTIF(Holidays!$A$5:$A$104,$A229)&gt;0,0,1)))</f>
        <v/>
      </c>
      <c r="D229" s="13">
        <f>IF($A229="","",$D228+$C229)</f>
        <v/>
      </c>
    </row>
    <row r="230">
      <c r="A230" s="9">
        <f>IF($A229="","",$A229+1)</f>
        <v/>
      </c>
      <c r="B230" s="14">
        <f>IF($A230="","",TEXT($A230,"ddd"))</f>
        <v/>
      </c>
      <c r="C230" s="13">
        <f>IF($A230="","",IF(WEEKDAY($A230,2)&gt;5,0,IF(COUNTIF(Holidays!$A$5:$A$104,$A230)&gt;0,0,1)))</f>
        <v/>
      </c>
      <c r="D230" s="13">
        <f>IF($A230="","",$D229+$C230)</f>
        <v/>
      </c>
    </row>
    <row r="231">
      <c r="A231" s="9">
        <f>IF($A230="","",$A230+1)</f>
        <v/>
      </c>
      <c r="B231" s="14">
        <f>IF($A231="","",TEXT($A231,"ddd"))</f>
        <v/>
      </c>
      <c r="C231" s="13">
        <f>IF($A231="","",IF(WEEKDAY($A231,2)&gt;5,0,IF(COUNTIF(Holidays!$A$5:$A$104,$A231)&gt;0,0,1)))</f>
        <v/>
      </c>
      <c r="D231" s="13">
        <f>IF($A231="","",$D230+$C231)</f>
        <v/>
      </c>
    </row>
    <row r="232">
      <c r="A232" s="9">
        <f>IF($A231="","",$A231+1)</f>
        <v/>
      </c>
      <c r="B232" s="14">
        <f>IF($A232="","",TEXT($A232,"ddd"))</f>
        <v/>
      </c>
      <c r="C232" s="13">
        <f>IF($A232="","",IF(WEEKDAY($A232,2)&gt;5,0,IF(COUNTIF(Holidays!$A$5:$A$104,$A232)&gt;0,0,1)))</f>
        <v/>
      </c>
      <c r="D232" s="13">
        <f>IF($A232="","",$D231+$C232)</f>
        <v/>
      </c>
    </row>
    <row r="233">
      <c r="A233" s="9">
        <f>IF($A232="","",$A232+1)</f>
        <v/>
      </c>
      <c r="B233" s="14">
        <f>IF($A233="","",TEXT($A233,"ddd"))</f>
        <v/>
      </c>
      <c r="C233" s="13">
        <f>IF($A233="","",IF(WEEKDAY($A233,2)&gt;5,0,IF(COUNTIF(Holidays!$A$5:$A$104,$A233)&gt;0,0,1)))</f>
        <v/>
      </c>
      <c r="D233" s="13">
        <f>IF($A233="","",$D232+$C233)</f>
        <v/>
      </c>
    </row>
    <row r="234">
      <c r="A234" s="9">
        <f>IF($A233="","",$A233+1)</f>
        <v/>
      </c>
      <c r="B234" s="14">
        <f>IF($A234="","",TEXT($A234,"ddd"))</f>
        <v/>
      </c>
      <c r="C234" s="13">
        <f>IF($A234="","",IF(WEEKDAY($A234,2)&gt;5,0,IF(COUNTIF(Holidays!$A$5:$A$104,$A234)&gt;0,0,1)))</f>
        <v/>
      </c>
      <c r="D234" s="13">
        <f>IF($A234="","",$D233+$C234)</f>
        <v/>
      </c>
    </row>
    <row r="235">
      <c r="A235" s="9">
        <f>IF($A234="","",$A234+1)</f>
        <v/>
      </c>
      <c r="B235" s="14">
        <f>IF($A235="","",TEXT($A235,"ddd"))</f>
        <v/>
      </c>
      <c r="C235" s="13">
        <f>IF($A235="","",IF(WEEKDAY($A235,2)&gt;5,0,IF(COUNTIF(Holidays!$A$5:$A$104,$A235)&gt;0,0,1)))</f>
        <v/>
      </c>
      <c r="D235" s="13">
        <f>IF($A235="","",$D234+$C235)</f>
        <v/>
      </c>
    </row>
    <row r="236">
      <c r="A236" s="9">
        <f>IF($A235="","",$A235+1)</f>
        <v/>
      </c>
      <c r="B236" s="14">
        <f>IF($A236="","",TEXT($A236,"ddd"))</f>
        <v/>
      </c>
      <c r="C236" s="13">
        <f>IF($A236="","",IF(WEEKDAY($A236,2)&gt;5,0,IF(COUNTIF(Holidays!$A$5:$A$104,$A236)&gt;0,0,1)))</f>
        <v/>
      </c>
      <c r="D236" s="13">
        <f>IF($A236="","",$D235+$C236)</f>
        <v/>
      </c>
    </row>
    <row r="237">
      <c r="A237" s="9">
        <f>IF($A236="","",$A236+1)</f>
        <v/>
      </c>
      <c r="B237" s="14">
        <f>IF($A237="","",TEXT($A237,"ddd"))</f>
        <v/>
      </c>
      <c r="C237" s="13">
        <f>IF($A237="","",IF(WEEKDAY($A237,2)&gt;5,0,IF(COUNTIF(Holidays!$A$5:$A$104,$A237)&gt;0,0,1)))</f>
        <v/>
      </c>
      <c r="D237" s="13">
        <f>IF($A237="","",$D236+$C237)</f>
        <v/>
      </c>
    </row>
    <row r="238">
      <c r="A238" s="9">
        <f>IF($A237="","",$A237+1)</f>
        <v/>
      </c>
      <c r="B238" s="14">
        <f>IF($A238="","",TEXT($A238,"ddd"))</f>
        <v/>
      </c>
      <c r="C238" s="13">
        <f>IF($A238="","",IF(WEEKDAY($A238,2)&gt;5,0,IF(COUNTIF(Holidays!$A$5:$A$104,$A238)&gt;0,0,1)))</f>
        <v/>
      </c>
      <c r="D238" s="13">
        <f>IF($A238="","",$D237+$C238)</f>
        <v/>
      </c>
    </row>
    <row r="239">
      <c r="A239" s="9">
        <f>IF($A238="","",$A238+1)</f>
        <v/>
      </c>
      <c r="B239" s="14">
        <f>IF($A239="","",TEXT($A239,"ddd"))</f>
        <v/>
      </c>
      <c r="C239" s="13">
        <f>IF($A239="","",IF(WEEKDAY($A239,2)&gt;5,0,IF(COUNTIF(Holidays!$A$5:$A$104,$A239)&gt;0,0,1)))</f>
        <v/>
      </c>
      <c r="D239" s="13">
        <f>IF($A239="","",$D238+$C239)</f>
        <v/>
      </c>
    </row>
    <row r="240">
      <c r="A240" s="9">
        <f>IF($A239="","",$A239+1)</f>
        <v/>
      </c>
      <c r="B240" s="14">
        <f>IF($A240="","",TEXT($A240,"ddd"))</f>
        <v/>
      </c>
      <c r="C240" s="13">
        <f>IF($A240="","",IF(WEEKDAY($A240,2)&gt;5,0,IF(COUNTIF(Holidays!$A$5:$A$104,$A240)&gt;0,0,1)))</f>
        <v/>
      </c>
      <c r="D240" s="13">
        <f>IF($A240="","",$D239+$C240)</f>
        <v/>
      </c>
    </row>
    <row r="241">
      <c r="A241" s="9">
        <f>IF($A240="","",$A240+1)</f>
        <v/>
      </c>
      <c r="B241" s="14">
        <f>IF($A241="","",TEXT($A241,"ddd"))</f>
        <v/>
      </c>
      <c r="C241" s="13">
        <f>IF($A241="","",IF(WEEKDAY($A241,2)&gt;5,0,IF(COUNTIF(Holidays!$A$5:$A$104,$A241)&gt;0,0,1)))</f>
        <v/>
      </c>
      <c r="D241" s="13">
        <f>IF($A241="","",$D240+$C241)</f>
        <v/>
      </c>
    </row>
    <row r="242">
      <c r="A242" s="9">
        <f>IF($A241="","",$A241+1)</f>
        <v/>
      </c>
      <c r="B242" s="14">
        <f>IF($A242="","",TEXT($A242,"ddd"))</f>
        <v/>
      </c>
      <c r="C242" s="13">
        <f>IF($A242="","",IF(WEEKDAY($A242,2)&gt;5,0,IF(COUNTIF(Holidays!$A$5:$A$104,$A242)&gt;0,0,1)))</f>
        <v/>
      </c>
      <c r="D242" s="13">
        <f>IF($A242="","",$D241+$C242)</f>
        <v/>
      </c>
    </row>
    <row r="243">
      <c r="A243" s="9">
        <f>IF($A242="","",$A242+1)</f>
        <v/>
      </c>
      <c r="B243" s="14">
        <f>IF($A243="","",TEXT($A243,"ddd"))</f>
        <v/>
      </c>
      <c r="C243" s="13">
        <f>IF($A243="","",IF(WEEKDAY($A243,2)&gt;5,0,IF(COUNTIF(Holidays!$A$5:$A$104,$A243)&gt;0,0,1)))</f>
        <v/>
      </c>
      <c r="D243" s="13">
        <f>IF($A243="","",$D242+$C243)</f>
        <v/>
      </c>
    </row>
    <row r="244">
      <c r="A244" s="9">
        <f>IF($A243="","",$A243+1)</f>
        <v/>
      </c>
      <c r="B244" s="14">
        <f>IF($A244="","",TEXT($A244,"ddd"))</f>
        <v/>
      </c>
      <c r="C244" s="13">
        <f>IF($A244="","",IF(WEEKDAY($A244,2)&gt;5,0,IF(COUNTIF(Holidays!$A$5:$A$104,$A244)&gt;0,0,1)))</f>
        <v/>
      </c>
      <c r="D244" s="13">
        <f>IF($A244="","",$D243+$C244)</f>
        <v/>
      </c>
    </row>
    <row r="245">
      <c r="A245" s="9">
        <f>IF($A244="","",$A244+1)</f>
        <v/>
      </c>
      <c r="B245" s="14">
        <f>IF($A245="","",TEXT($A245,"ddd"))</f>
        <v/>
      </c>
      <c r="C245" s="13">
        <f>IF($A245="","",IF(WEEKDAY($A245,2)&gt;5,0,IF(COUNTIF(Holidays!$A$5:$A$104,$A245)&gt;0,0,1)))</f>
        <v/>
      </c>
      <c r="D245" s="13">
        <f>IF($A245="","",$D244+$C245)</f>
        <v/>
      </c>
    </row>
    <row r="246">
      <c r="A246" s="9">
        <f>IF($A245="","",$A245+1)</f>
        <v/>
      </c>
      <c r="B246" s="14">
        <f>IF($A246="","",TEXT($A246,"ddd"))</f>
        <v/>
      </c>
      <c r="C246" s="13">
        <f>IF($A246="","",IF(WEEKDAY($A246,2)&gt;5,0,IF(COUNTIF(Holidays!$A$5:$A$104,$A246)&gt;0,0,1)))</f>
        <v/>
      </c>
      <c r="D246" s="13">
        <f>IF($A246="","",$D245+$C246)</f>
        <v/>
      </c>
    </row>
    <row r="247">
      <c r="A247" s="9">
        <f>IF($A246="","",$A246+1)</f>
        <v/>
      </c>
      <c r="B247" s="14">
        <f>IF($A247="","",TEXT($A247,"ddd"))</f>
        <v/>
      </c>
      <c r="C247" s="13">
        <f>IF($A247="","",IF(WEEKDAY($A247,2)&gt;5,0,IF(COUNTIF(Holidays!$A$5:$A$104,$A247)&gt;0,0,1)))</f>
        <v/>
      </c>
      <c r="D247" s="13">
        <f>IF($A247="","",$D246+$C247)</f>
        <v/>
      </c>
    </row>
    <row r="248">
      <c r="A248" s="9">
        <f>IF($A247="","",$A247+1)</f>
        <v/>
      </c>
      <c r="B248" s="14">
        <f>IF($A248="","",TEXT($A248,"ddd"))</f>
        <v/>
      </c>
      <c r="C248" s="13">
        <f>IF($A248="","",IF(WEEKDAY($A248,2)&gt;5,0,IF(COUNTIF(Holidays!$A$5:$A$104,$A248)&gt;0,0,1)))</f>
        <v/>
      </c>
      <c r="D248" s="13">
        <f>IF($A248="","",$D247+$C248)</f>
        <v/>
      </c>
    </row>
    <row r="249">
      <c r="A249" s="9">
        <f>IF($A248="","",$A248+1)</f>
        <v/>
      </c>
      <c r="B249" s="14">
        <f>IF($A249="","",TEXT($A249,"ddd"))</f>
        <v/>
      </c>
      <c r="C249" s="13">
        <f>IF($A249="","",IF(WEEKDAY($A249,2)&gt;5,0,IF(COUNTIF(Holidays!$A$5:$A$104,$A249)&gt;0,0,1)))</f>
        <v/>
      </c>
      <c r="D249" s="13">
        <f>IF($A249="","",$D248+$C249)</f>
        <v/>
      </c>
    </row>
    <row r="250">
      <c r="A250" s="9">
        <f>IF($A249="","",$A249+1)</f>
        <v/>
      </c>
      <c r="B250" s="14">
        <f>IF($A250="","",TEXT($A250,"ddd"))</f>
        <v/>
      </c>
      <c r="C250" s="13">
        <f>IF($A250="","",IF(WEEKDAY($A250,2)&gt;5,0,IF(COUNTIF(Holidays!$A$5:$A$104,$A250)&gt;0,0,1)))</f>
        <v/>
      </c>
      <c r="D250" s="13">
        <f>IF($A250="","",$D249+$C250)</f>
        <v/>
      </c>
    </row>
    <row r="251">
      <c r="A251" s="9">
        <f>IF($A250="","",$A250+1)</f>
        <v/>
      </c>
      <c r="B251" s="14">
        <f>IF($A251="","",TEXT($A251,"ddd"))</f>
        <v/>
      </c>
      <c r="C251" s="13">
        <f>IF($A251="","",IF(WEEKDAY($A251,2)&gt;5,0,IF(COUNTIF(Holidays!$A$5:$A$104,$A251)&gt;0,0,1)))</f>
        <v/>
      </c>
      <c r="D251" s="13">
        <f>IF($A251="","",$D250+$C251)</f>
        <v/>
      </c>
    </row>
    <row r="252">
      <c r="A252" s="9">
        <f>IF($A251="","",$A251+1)</f>
        <v/>
      </c>
      <c r="B252" s="14">
        <f>IF($A252="","",TEXT($A252,"ddd"))</f>
        <v/>
      </c>
      <c r="C252" s="13">
        <f>IF($A252="","",IF(WEEKDAY($A252,2)&gt;5,0,IF(COUNTIF(Holidays!$A$5:$A$104,$A252)&gt;0,0,1)))</f>
        <v/>
      </c>
      <c r="D252" s="13">
        <f>IF($A252="","",$D251+$C252)</f>
        <v/>
      </c>
    </row>
    <row r="253">
      <c r="A253" s="9">
        <f>IF($A252="","",$A252+1)</f>
        <v/>
      </c>
      <c r="B253" s="14">
        <f>IF($A253="","",TEXT($A253,"ddd"))</f>
        <v/>
      </c>
      <c r="C253" s="13">
        <f>IF($A253="","",IF(WEEKDAY($A253,2)&gt;5,0,IF(COUNTIF(Holidays!$A$5:$A$104,$A253)&gt;0,0,1)))</f>
        <v/>
      </c>
      <c r="D253" s="13">
        <f>IF($A253="","",$D252+$C253)</f>
        <v/>
      </c>
    </row>
    <row r="254">
      <c r="A254" s="9">
        <f>IF($A253="","",$A253+1)</f>
        <v/>
      </c>
      <c r="B254" s="14">
        <f>IF($A254="","",TEXT($A254,"ddd"))</f>
        <v/>
      </c>
      <c r="C254" s="13">
        <f>IF($A254="","",IF(WEEKDAY($A254,2)&gt;5,0,IF(COUNTIF(Holidays!$A$5:$A$104,$A254)&gt;0,0,1)))</f>
        <v/>
      </c>
      <c r="D254" s="13">
        <f>IF($A254="","",$D253+$C254)</f>
        <v/>
      </c>
    </row>
    <row r="255">
      <c r="A255" s="9">
        <f>IF($A254="","",$A254+1)</f>
        <v/>
      </c>
      <c r="B255" s="14">
        <f>IF($A255="","",TEXT($A255,"ddd"))</f>
        <v/>
      </c>
      <c r="C255" s="13">
        <f>IF($A255="","",IF(WEEKDAY($A255,2)&gt;5,0,IF(COUNTIF(Holidays!$A$5:$A$104,$A255)&gt;0,0,1)))</f>
        <v/>
      </c>
      <c r="D255" s="13">
        <f>IF($A255="","",$D254+$C255)</f>
        <v/>
      </c>
    </row>
    <row r="256">
      <c r="A256" s="9">
        <f>IF($A255="","",$A255+1)</f>
        <v/>
      </c>
      <c r="B256" s="14">
        <f>IF($A256="","",TEXT($A256,"ddd"))</f>
        <v/>
      </c>
      <c r="C256" s="13">
        <f>IF($A256="","",IF(WEEKDAY($A256,2)&gt;5,0,IF(COUNTIF(Holidays!$A$5:$A$104,$A256)&gt;0,0,1)))</f>
        <v/>
      </c>
      <c r="D256" s="13">
        <f>IF($A256="","",$D255+$C256)</f>
        <v/>
      </c>
    </row>
    <row r="257">
      <c r="A257" s="9">
        <f>IF($A256="","",$A256+1)</f>
        <v/>
      </c>
      <c r="B257" s="14">
        <f>IF($A257="","",TEXT($A257,"ddd"))</f>
        <v/>
      </c>
      <c r="C257" s="13">
        <f>IF($A257="","",IF(WEEKDAY($A257,2)&gt;5,0,IF(COUNTIF(Holidays!$A$5:$A$104,$A257)&gt;0,0,1)))</f>
        <v/>
      </c>
      <c r="D257" s="13">
        <f>IF($A257="","",$D256+$C257)</f>
        <v/>
      </c>
    </row>
    <row r="258">
      <c r="A258" s="9">
        <f>IF($A257="","",$A257+1)</f>
        <v/>
      </c>
      <c r="B258" s="14">
        <f>IF($A258="","",TEXT($A258,"ddd"))</f>
        <v/>
      </c>
      <c r="C258" s="13">
        <f>IF($A258="","",IF(WEEKDAY($A258,2)&gt;5,0,IF(COUNTIF(Holidays!$A$5:$A$104,$A258)&gt;0,0,1)))</f>
        <v/>
      </c>
      <c r="D258" s="13">
        <f>IF($A258="","",$D257+$C258)</f>
        <v/>
      </c>
    </row>
    <row r="259">
      <c r="A259" s="9">
        <f>IF($A258="","",$A258+1)</f>
        <v/>
      </c>
      <c r="B259" s="14">
        <f>IF($A259="","",TEXT($A259,"ddd"))</f>
        <v/>
      </c>
      <c r="C259" s="13">
        <f>IF($A259="","",IF(WEEKDAY($A259,2)&gt;5,0,IF(COUNTIF(Holidays!$A$5:$A$104,$A259)&gt;0,0,1)))</f>
        <v/>
      </c>
      <c r="D259" s="13">
        <f>IF($A259="","",$D258+$C259)</f>
        <v/>
      </c>
    </row>
    <row r="260">
      <c r="A260" s="9">
        <f>IF($A259="","",$A259+1)</f>
        <v/>
      </c>
      <c r="B260" s="14">
        <f>IF($A260="","",TEXT($A260,"ddd"))</f>
        <v/>
      </c>
      <c r="C260" s="13">
        <f>IF($A260="","",IF(WEEKDAY($A260,2)&gt;5,0,IF(COUNTIF(Holidays!$A$5:$A$104,$A260)&gt;0,0,1)))</f>
        <v/>
      </c>
      <c r="D260" s="13">
        <f>IF($A260="","",$D259+$C260)</f>
        <v/>
      </c>
    </row>
    <row r="261">
      <c r="A261" s="9">
        <f>IF($A260="","",$A260+1)</f>
        <v/>
      </c>
      <c r="B261" s="14">
        <f>IF($A261="","",TEXT($A261,"ddd"))</f>
        <v/>
      </c>
      <c r="C261" s="13">
        <f>IF($A261="","",IF(WEEKDAY($A261,2)&gt;5,0,IF(COUNTIF(Holidays!$A$5:$A$104,$A261)&gt;0,0,1)))</f>
        <v/>
      </c>
      <c r="D261" s="13">
        <f>IF($A261="","",$D260+$C261)</f>
        <v/>
      </c>
    </row>
    <row r="262">
      <c r="A262" s="9">
        <f>IF($A261="","",$A261+1)</f>
        <v/>
      </c>
      <c r="B262" s="14">
        <f>IF($A262="","",TEXT($A262,"ddd"))</f>
        <v/>
      </c>
      <c r="C262" s="13">
        <f>IF($A262="","",IF(WEEKDAY($A262,2)&gt;5,0,IF(COUNTIF(Holidays!$A$5:$A$104,$A262)&gt;0,0,1)))</f>
        <v/>
      </c>
      <c r="D262" s="13">
        <f>IF($A262="","",$D261+$C262)</f>
        <v/>
      </c>
    </row>
    <row r="263">
      <c r="A263" s="9">
        <f>IF($A262="","",$A262+1)</f>
        <v/>
      </c>
      <c r="B263" s="14">
        <f>IF($A263="","",TEXT($A263,"ddd"))</f>
        <v/>
      </c>
      <c r="C263" s="13">
        <f>IF($A263="","",IF(WEEKDAY($A263,2)&gt;5,0,IF(COUNTIF(Holidays!$A$5:$A$104,$A263)&gt;0,0,1)))</f>
        <v/>
      </c>
      <c r="D263" s="13">
        <f>IF($A263="","",$D262+$C263)</f>
        <v/>
      </c>
    </row>
    <row r="264">
      <c r="A264" s="9">
        <f>IF($A263="","",$A263+1)</f>
        <v/>
      </c>
      <c r="B264" s="14">
        <f>IF($A264="","",TEXT($A264,"ddd"))</f>
        <v/>
      </c>
      <c r="C264" s="13">
        <f>IF($A264="","",IF(WEEKDAY($A264,2)&gt;5,0,IF(COUNTIF(Holidays!$A$5:$A$104,$A264)&gt;0,0,1)))</f>
        <v/>
      </c>
      <c r="D264" s="13">
        <f>IF($A264="","",$D263+$C264)</f>
        <v/>
      </c>
    </row>
    <row r="265">
      <c r="A265" s="9">
        <f>IF($A264="","",$A264+1)</f>
        <v/>
      </c>
      <c r="B265" s="14">
        <f>IF($A265="","",TEXT($A265,"ddd"))</f>
        <v/>
      </c>
      <c r="C265" s="13">
        <f>IF($A265="","",IF(WEEKDAY($A265,2)&gt;5,0,IF(COUNTIF(Holidays!$A$5:$A$104,$A265)&gt;0,0,1)))</f>
        <v/>
      </c>
      <c r="D265" s="13">
        <f>IF($A265="","",$D264+$C265)</f>
        <v/>
      </c>
    </row>
    <row r="266">
      <c r="A266" s="9">
        <f>IF($A265="","",$A265+1)</f>
        <v/>
      </c>
      <c r="B266" s="14">
        <f>IF($A266="","",TEXT($A266,"ddd"))</f>
        <v/>
      </c>
      <c r="C266" s="13">
        <f>IF($A266="","",IF(WEEKDAY($A266,2)&gt;5,0,IF(COUNTIF(Holidays!$A$5:$A$104,$A266)&gt;0,0,1)))</f>
        <v/>
      </c>
      <c r="D266" s="13">
        <f>IF($A266="","",$D265+$C266)</f>
        <v/>
      </c>
    </row>
    <row r="267">
      <c r="A267" s="9">
        <f>IF($A266="","",$A266+1)</f>
        <v/>
      </c>
      <c r="B267" s="14">
        <f>IF($A267="","",TEXT($A267,"ddd"))</f>
        <v/>
      </c>
      <c r="C267" s="13">
        <f>IF($A267="","",IF(WEEKDAY($A267,2)&gt;5,0,IF(COUNTIF(Holidays!$A$5:$A$104,$A267)&gt;0,0,1)))</f>
        <v/>
      </c>
      <c r="D267" s="13">
        <f>IF($A267="","",$D266+$C267)</f>
        <v/>
      </c>
    </row>
    <row r="268">
      <c r="A268" s="9">
        <f>IF($A267="","",$A267+1)</f>
        <v/>
      </c>
      <c r="B268" s="14">
        <f>IF($A268="","",TEXT($A268,"ddd"))</f>
        <v/>
      </c>
      <c r="C268" s="13">
        <f>IF($A268="","",IF(WEEKDAY($A268,2)&gt;5,0,IF(COUNTIF(Holidays!$A$5:$A$104,$A268)&gt;0,0,1)))</f>
        <v/>
      </c>
      <c r="D268" s="13">
        <f>IF($A268="","",$D267+$C268)</f>
        <v/>
      </c>
    </row>
    <row r="269">
      <c r="A269" s="9">
        <f>IF($A268="","",$A268+1)</f>
        <v/>
      </c>
      <c r="B269" s="14">
        <f>IF($A269="","",TEXT($A269,"ddd"))</f>
        <v/>
      </c>
      <c r="C269" s="13">
        <f>IF($A269="","",IF(WEEKDAY($A269,2)&gt;5,0,IF(COUNTIF(Holidays!$A$5:$A$104,$A269)&gt;0,0,1)))</f>
        <v/>
      </c>
      <c r="D269" s="13">
        <f>IF($A269="","",$D268+$C269)</f>
        <v/>
      </c>
    </row>
    <row r="270">
      <c r="A270" s="9">
        <f>IF($A269="","",$A269+1)</f>
        <v/>
      </c>
      <c r="B270" s="14">
        <f>IF($A270="","",TEXT($A270,"ddd"))</f>
        <v/>
      </c>
      <c r="C270" s="13">
        <f>IF($A270="","",IF(WEEKDAY($A270,2)&gt;5,0,IF(COUNTIF(Holidays!$A$5:$A$104,$A270)&gt;0,0,1)))</f>
        <v/>
      </c>
      <c r="D270" s="13">
        <f>IF($A270="","",$D269+$C270)</f>
        <v/>
      </c>
    </row>
    <row r="271">
      <c r="A271" s="9">
        <f>IF($A270="","",$A270+1)</f>
        <v/>
      </c>
      <c r="B271" s="14">
        <f>IF($A271="","",TEXT($A271,"ddd"))</f>
        <v/>
      </c>
      <c r="C271" s="13">
        <f>IF($A271="","",IF(WEEKDAY($A271,2)&gt;5,0,IF(COUNTIF(Holidays!$A$5:$A$104,$A271)&gt;0,0,1)))</f>
        <v/>
      </c>
      <c r="D271" s="13">
        <f>IF($A271="","",$D270+$C271)</f>
        <v/>
      </c>
    </row>
    <row r="272">
      <c r="A272" s="9">
        <f>IF($A271="","",$A271+1)</f>
        <v/>
      </c>
      <c r="B272" s="14">
        <f>IF($A272="","",TEXT($A272,"ddd"))</f>
        <v/>
      </c>
      <c r="C272" s="13">
        <f>IF($A272="","",IF(WEEKDAY($A272,2)&gt;5,0,IF(COUNTIF(Holidays!$A$5:$A$104,$A272)&gt;0,0,1)))</f>
        <v/>
      </c>
      <c r="D272" s="13">
        <f>IF($A272="","",$D271+$C272)</f>
        <v/>
      </c>
    </row>
    <row r="273">
      <c r="A273" s="9">
        <f>IF($A272="","",$A272+1)</f>
        <v/>
      </c>
      <c r="B273" s="14">
        <f>IF($A273="","",TEXT($A273,"ddd"))</f>
        <v/>
      </c>
      <c r="C273" s="13">
        <f>IF($A273="","",IF(WEEKDAY($A273,2)&gt;5,0,IF(COUNTIF(Holidays!$A$5:$A$104,$A273)&gt;0,0,1)))</f>
        <v/>
      </c>
      <c r="D273" s="13">
        <f>IF($A273="","",$D272+$C273)</f>
        <v/>
      </c>
    </row>
    <row r="274">
      <c r="A274" s="9">
        <f>IF($A273="","",$A273+1)</f>
        <v/>
      </c>
      <c r="B274" s="14">
        <f>IF($A274="","",TEXT($A274,"ddd"))</f>
        <v/>
      </c>
      <c r="C274" s="13">
        <f>IF($A274="","",IF(WEEKDAY($A274,2)&gt;5,0,IF(COUNTIF(Holidays!$A$5:$A$104,$A274)&gt;0,0,1)))</f>
        <v/>
      </c>
      <c r="D274" s="13">
        <f>IF($A274="","",$D273+$C274)</f>
        <v/>
      </c>
    </row>
    <row r="275">
      <c r="A275" s="9">
        <f>IF($A274="","",$A274+1)</f>
        <v/>
      </c>
      <c r="B275" s="14">
        <f>IF($A275="","",TEXT($A275,"ddd"))</f>
        <v/>
      </c>
      <c r="C275" s="13">
        <f>IF($A275="","",IF(WEEKDAY($A275,2)&gt;5,0,IF(COUNTIF(Holidays!$A$5:$A$104,$A275)&gt;0,0,1)))</f>
        <v/>
      </c>
      <c r="D275" s="13">
        <f>IF($A275="","",$D274+$C275)</f>
        <v/>
      </c>
    </row>
    <row r="276">
      <c r="A276" s="9">
        <f>IF($A275="","",$A275+1)</f>
        <v/>
      </c>
      <c r="B276" s="14">
        <f>IF($A276="","",TEXT($A276,"ddd"))</f>
        <v/>
      </c>
      <c r="C276" s="13">
        <f>IF($A276="","",IF(WEEKDAY($A276,2)&gt;5,0,IF(COUNTIF(Holidays!$A$5:$A$104,$A276)&gt;0,0,1)))</f>
        <v/>
      </c>
      <c r="D276" s="13">
        <f>IF($A276="","",$D275+$C276)</f>
        <v/>
      </c>
    </row>
    <row r="277">
      <c r="A277" s="9">
        <f>IF($A276="","",$A276+1)</f>
        <v/>
      </c>
      <c r="B277" s="14">
        <f>IF($A277="","",TEXT($A277,"ddd"))</f>
        <v/>
      </c>
      <c r="C277" s="13">
        <f>IF($A277="","",IF(WEEKDAY($A277,2)&gt;5,0,IF(COUNTIF(Holidays!$A$5:$A$104,$A277)&gt;0,0,1)))</f>
        <v/>
      </c>
      <c r="D277" s="13">
        <f>IF($A277="","",$D276+$C277)</f>
        <v/>
      </c>
    </row>
    <row r="278">
      <c r="A278" s="9">
        <f>IF($A277="","",$A277+1)</f>
        <v/>
      </c>
      <c r="B278" s="14">
        <f>IF($A278="","",TEXT($A278,"ddd"))</f>
        <v/>
      </c>
      <c r="C278" s="13">
        <f>IF($A278="","",IF(WEEKDAY($A278,2)&gt;5,0,IF(COUNTIF(Holidays!$A$5:$A$104,$A278)&gt;0,0,1)))</f>
        <v/>
      </c>
      <c r="D278" s="13">
        <f>IF($A278="","",$D277+$C278)</f>
        <v/>
      </c>
    </row>
    <row r="279">
      <c r="A279" s="9">
        <f>IF($A278="","",$A278+1)</f>
        <v/>
      </c>
      <c r="B279" s="14">
        <f>IF($A279="","",TEXT($A279,"ddd"))</f>
        <v/>
      </c>
      <c r="C279" s="13">
        <f>IF($A279="","",IF(WEEKDAY($A279,2)&gt;5,0,IF(COUNTIF(Holidays!$A$5:$A$104,$A279)&gt;0,0,1)))</f>
        <v/>
      </c>
      <c r="D279" s="13">
        <f>IF($A279="","",$D278+$C279)</f>
        <v/>
      </c>
    </row>
    <row r="280">
      <c r="A280" s="9">
        <f>IF($A279="","",$A279+1)</f>
        <v/>
      </c>
      <c r="B280" s="14">
        <f>IF($A280="","",TEXT($A280,"ddd"))</f>
        <v/>
      </c>
      <c r="C280" s="13">
        <f>IF($A280="","",IF(WEEKDAY($A280,2)&gt;5,0,IF(COUNTIF(Holidays!$A$5:$A$104,$A280)&gt;0,0,1)))</f>
        <v/>
      </c>
      <c r="D280" s="13">
        <f>IF($A280="","",$D279+$C280)</f>
        <v/>
      </c>
    </row>
    <row r="281">
      <c r="A281" s="9">
        <f>IF($A280="","",$A280+1)</f>
        <v/>
      </c>
      <c r="B281" s="14">
        <f>IF($A281="","",TEXT($A281,"ddd"))</f>
        <v/>
      </c>
      <c r="C281" s="13">
        <f>IF($A281="","",IF(WEEKDAY($A281,2)&gt;5,0,IF(COUNTIF(Holidays!$A$5:$A$104,$A281)&gt;0,0,1)))</f>
        <v/>
      </c>
      <c r="D281" s="13">
        <f>IF($A281="","",$D280+$C281)</f>
        <v/>
      </c>
    </row>
    <row r="282">
      <c r="A282" s="9">
        <f>IF($A281="","",$A281+1)</f>
        <v/>
      </c>
      <c r="B282" s="14">
        <f>IF($A282="","",TEXT($A282,"ddd"))</f>
        <v/>
      </c>
      <c r="C282" s="13">
        <f>IF($A282="","",IF(WEEKDAY($A282,2)&gt;5,0,IF(COUNTIF(Holidays!$A$5:$A$104,$A282)&gt;0,0,1)))</f>
        <v/>
      </c>
      <c r="D282" s="13">
        <f>IF($A282="","",$D281+$C282)</f>
        <v/>
      </c>
    </row>
    <row r="283">
      <c r="A283" s="9">
        <f>IF($A282="","",$A282+1)</f>
        <v/>
      </c>
      <c r="B283" s="14">
        <f>IF($A283="","",TEXT($A283,"ddd"))</f>
        <v/>
      </c>
      <c r="C283" s="13">
        <f>IF($A283="","",IF(WEEKDAY($A283,2)&gt;5,0,IF(COUNTIF(Holidays!$A$5:$A$104,$A283)&gt;0,0,1)))</f>
        <v/>
      </c>
      <c r="D283" s="13">
        <f>IF($A283="","",$D282+$C283)</f>
        <v/>
      </c>
    </row>
    <row r="284">
      <c r="A284" s="9">
        <f>IF($A283="","",$A283+1)</f>
        <v/>
      </c>
      <c r="B284" s="14">
        <f>IF($A284="","",TEXT($A284,"ddd"))</f>
        <v/>
      </c>
      <c r="C284" s="13">
        <f>IF($A284="","",IF(WEEKDAY($A284,2)&gt;5,0,IF(COUNTIF(Holidays!$A$5:$A$104,$A284)&gt;0,0,1)))</f>
        <v/>
      </c>
      <c r="D284" s="13">
        <f>IF($A284="","",$D283+$C284)</f>
        <v/>
      </c>
    </row>
    <row r="285">
      <c r="A285" s="9">
        <f>IF($A284="","",$A284+1)</f>
        <v/>
      </c>
      <c r="B285" s="14">
        <f>IF($A285="","",TEXT($A285,"ddd"))</f>
        <v/>
      </c>
      <c r="C285" s="13">
        <f>IF($A285="","",IF(WEEKDAY($A285,2)&gt;5,0,IF(COUNTIF(Holidays!$A$5:$A$104,$A285)&gt;0,0,1)))</f>
        <v/>
      </c>
      <c r="D285" s="13">
        <f>IF($A285="","",$D284+$C285)</f>
        <v/>
      </c>
    </row>
    <row r="286">
      <c r="A286" s="9">
        <f>IF($A285="","",$A285+1)</f>
        <v/>
      </c>
      <c r="B286" s="14">
        <f>IF($A286="","",TEXT($A286,"ddd"))</f>
        <v/>
      </c>
      <c r="C286" s="13">
        <f>IF($A286="","",IF(WEEKDAY($A286,2)&gt;5,0,IF(COUNTIF(Holidays!$A$5:$A$104,$A286)&gt;0,0,1)))</f>
        <v/>
      </c>
      <c r="D286" s="13">
        <f>IF($A286="","",$D285+$C286)</f>
        <v/>
      </c>
    </row>
    <row r="287">
      <c r="A287" s="9">
        <f>IF($A286="","",$A286+1)</f>
        <v/>
      </c>
      <c r="B287" s="14">
        <f>IF($A287="","",TEXT($A287,"ddd"))</f>
        <v/>
      </c>
      <c r="C287" s="13">
        <f>IF($A287="","",IF(WEEKDAY($A287,2)&gt;5,0,IF(COUNTIF(Holidays!$A$5:$A$104,$A287)&gt;0,0,1)))</f>
        <v/>
      </c>
      <c r="D287" s="13">
        <f>IF($A287="","",$D286+$C287)</f>
        <v/>
      </c>
    </row>
    <row r="288">
      <c r="A288" s="9">
        <f>IF($A287="","",$A287+1)</f>
        <v/>
      </c>
      <c r="B288" s="14">
        <f>IF($A288="","",TEXT($A288,"ddd"))</f>
        <v/>
      </c>
      <c r="C288" s="13">
        <f>IF($A288="","",IF(WEEKDAY($A288,2)&gt;5,0,IF(COUNTIF(Holidays!$A$5:$A$104,$A288)&gt;0,0,1)))</f>
        <v/>
      </c>
      <c r="D288" s="13">
        <f>IF($A288="","",$D287+$C288)</f>
        <v/>
      </c>
    </row>
    <row r="289">
      <c r="A289" s="9">
        <f>IF($A288="","",$A288+1)</f>
        <v/>
      </c>
      <c r="B289" s="14">
        <f>IF($A289="","",TEXT($A289,"ddd"))</f>
        <v/>
      </c>
      <c r="C289" s="13">
        <f>IF($A289="","",IF(WEEKDAY($A289,2)&gt;5,0,IF(COUNTIF(Holidays!$A$5:$A$104,$A289)&gt;0,0,1)))</f>
        <v/>
      </c>
      <c r="D289" s="13">
        <f>IF($A289="","",$D288+$C289)</f>
        <v/>
      </c>
    </row>
    <row r="290">
      <c r="A290" s="9">
        <f>IF($A289="","",$A289+1)</f>
        <v/>
      </c>
      <c r="B290" s="14">
        <f>IF($A290="","",TEXT($A290,"ddd"))</f>
        <v/>
      </c>
      <c r="C290" s="13">
        <f>IF($A290="","",IF(WEEKDAY($A290,2)&gt;5,0,IF(COUNTIF(Holidays!$A$5:$A$104,$A290)&gt;0,0,1)))</f>
        <v/>
      </c>
      <c r="D290" s="13">
        <f>IF($A290="","",$D289+$C290)</f>
        <v/>
      </c>
    </row>
    <row r="291">
      <c r="A291" s="9">
        <f>IF($A290="","",$A290+1)</f>
        <v/>
      </c>
      <c r="B291" s="14">
        <f>IF($A291="","",TEXT($A291,"ddd"))</f>
        <v/>
      </c>
      <c r="C291" s="13">
        <f>IF($A291="","",IF(WEEKDAY($A291,2)&gt;5,0,IF(COUNTIF(Holidays!$A$5:$A$104,$A291)&gt;0,0,1)))</f>
        <v/>
      </c>
      <c r="D291" s="13">
        <f>IF($A291="","",$D290+$C291)</f>
        <v/>
      </c>
    </row>
    <row r="292">
      <c r="A292" s="9">
        <f>IF($A291="","",$A291+1)</f>
        <v/>
      </c>
      <c r="B292" s="14">
        <f>IF($A292="","",TEXT($A292,"ddd"))</f>
        <v/>
      </c>
      <c r="C292" s="13">
        <f>IF($A292="","",IF(WEEKDAY($A292,2)&gt;5,0,IF(COUNTIF(Holidays!$A$5:$A$104,$A292)&gt;0,0,1)))</f>
        <v/>
      </c>
      <c r="D292" s="13">
        <f>IF($A292="","",$D291+$C292)</f>
        <v/>
      </c>
    </row>
    <row r="293">
      <c r="A293" s="9">
        <f>IF($A292="","",$A292+1)</f>
        <v/>
      </c>
      <c r="B293" s="14">
        <f>IF($A293="","",TEXT($A293,"ddd"))</f>
        <v/>
      </c>
      <c r="C293" s="13">
        <f>IF($A293="","",IF(WEEKDAY($A293,2)&gt;5,0,IF(COUNTIF(Holidays!$A$5:$A$104,$A293)&gt;0,0,1)))</f>
        <v/>
      </c>
      <c r="D293" s="13">
        <f>IF($A293="","",$D292+$C293)</f>
        <v/>
      </c>
    </row>
    <row r="294">
      <c r="A294" s="9">
        <f>IF($A293="","",$A293+1)</f>
        <v/>
      </c>
      <c r="B294" s="14">
        <f>IF($A294="","",TEXT($A294,"ddd"))</f>
        <v/>
      </c>
      <c r="C294" s="13">
        <f>IF($A294="","",IF(WEEKDAY($A294,2)&gt;5,0,IF(COUNTIF(Holidays!$A$5:$A$104,$A294)&gt;0,0,1)))</f>
        <v/>
      </c>
      <c r="D294" s="13">
        <f>IF($A294="","",$D293+$C294)</f>
        <v/>
      </c>
    </row>
    <row r="295">
      <c r="A295" s="9">
        <f>IF($A294="","",$A294+1)</f>
        <v/>
      </c>
      <c r="B295" s="14">
        <f>IF($A295="","",TEXT($A295,"ddd"))</f>
        <v/>
      </c>
      <c r="C295" s="13">
        <f>IF($A295="","",IF(WEEKDAY($A295,2)&gt;5,0,IF(COUNTIF(Holidays!$A$5:$A$104,$A295)&gt;0,0,1)))</f>
        <v/>
      </c>
      <c r="D295" s="13">
        <f>IF($A295="","",$D294+$C295)</f>
        <v/>
      </c>
    </row>
    <row r="296">
      <c r="A296" s="9">
        <f>IF($A295="","",$A295+1)</f>
        <v/>
      </c>
      <c r="B296" s="14">
        <f>IF($A296="","",TEXT($A296,"ddd"))</f>
        <v/>
      </c>
      <c r="C296" s="13">
        <f>IF($A296="","",IF(WEEKDAY($A296,2)&gt;5,0,IF(COUNTIF(Holidays!$A$5:$A$104,$A296)&gt;0,0,1)))</f>
        <v/>
      </c>
      <c r="D296" s="13">
        <f>IF($A296="","",$D295+$C296)</f>
        <v/>
      </c>
    </row>
    <row r="297">
      <c r="A297" s="9">
        <f>IF($A296="","",$A296+1)</f>
        <v/>
      </c>
      <c r="B297" s="14">
        <f>IF($A297="","",TEXT($A297,"ddd"))</f>
        <v/>
      </c>
      <c r="C297" s="13">
        <f>IF($A297="","",IF(WEEKDAY($A297,2)&gt;5,0,IF(COUNTIF(Holidays!$A$5:$A$104,$A297)&gt;0,0,1)))</f>
        <v/>
      </c>
      <c r="D297" s="13">
        <f>IF($A297="","",$D296+$C297)</f>
        <v/>
      </c>
    </row>
    <row r="298">
      <c r="A298" s="9">
        <f>IF($A297="","",$A297+1)</f>
        <v/>
      </c>
      <c r="B298" s="14">
        <f>IF($A298="","",TEXT($A298,"ddd"))</f>
        <v/>
      </c>
      <c r="C298" s="13">
        <f>IF($A298="","",IF(WEEKDAY($A298,2)&gt;5,0,IF(COUNTIF(Holidays!$A$5:$A$104,$A298)&gt;0,0,1)))</f>
        <v/>
      </c>
      <c r="D298" s="13">
        <f>IF($A298="","",$D297+$C298)</f>
        <v/>
      </c>
    </row>
    <row r="299">
      <c r="A299" s="9">
        <f>IF($A298="","",$A298+1)</f>
        <v/>
      </c>
      <c r="B299" s="14">
        <f>IF($A299="","",TEXT($A299,"ddd"))</f>
        <v/>
      </c>
      <c r="C299" s="13">
        <f>IF($A299="","",IF(WEEKDAY($A299,2)&gt;5,0,IF(COUNTIF(Holidays!$A$5:$A$104,$A299)&gt;0,0,1)))</f>
        <v/>
      </c>
      <c r="D299" s="13">
        <f>IF($A299="","",$D298+$C299)</f>
        <v/>
      </c>
    </row>
    <row r="300">
      <c r="A300" s="9">
        <f>IF($A299="","",$A299+1)</f>
        <v/>
      </c>
      <c r="B300" s="14">
        <f>IF($A300="","",TEXT($A300,"ddd"))</f>
        <v/>
      </c>
      <c r="C300" s="13">
        <f>IF($A300="","",IF(WEEKDAY($A300,2)&gt;5,0,IF(COUNTIF(Holidays!$A$5:$A$104,$A300)&gt;0,0,1)))</f>
        <v/>
      </c>
      <c r="D300" s="13">
        <f>IF($A300="","",$D299+$C300)</f>
        <v/>
      </c>
    </row>
    <row r="301">
      <c r="A301" s="9">
        <f>IF($A300="","",$A300+1)</f>
        <v/>
      </c>
      <c r="B301" s="14">
        <f>IF($A301="","",TEXT($A301,"ddd"))</f>
        <v/>
      </c>
      <c r="C301" s="13">
        <f>IF($A301="","",IF(WEEKDAY($A301,2)&gt;5,0,IF(COUNTIF(Holidays!$A$5:$A$104,$A301)&gt;0,0,1)))</f>
        <v/>
      </c>
      <c r="D301" s="13">
        <f>IF($A301="","",$D300+$C301)</f>
        <v/>
      </c>
    </row>
    <row r="302">
      <c r="A302" s="9">
        <f>IF($A301="","",$A301+1)</f>
        <v/>
      </c>
      <c r="B302" s="14">
        <f>IF($A302="","",TEXT($A302,"ddd"))</f>
        <v/>
      </c>
      <c r="C302" s="13">
        <f>IF($A302="","",IF(WEEKDAY($A302,2)&gt;5,0,IF(COUNTIF(Holidays!$A$5:$A$104,$A302)&gt;0,0,1)))</f>
        <v/>
      </c>
      <c r="D302" s="13">
        <f>IF($A302="","",$D301+$C302)</f>
        <v/>
      </c>
    </row>
    <row r="303">
      <c r="A303" s="9">
        <f>IF($A302="","",$A302+1)</f>
        <v/>
      </c>
      <c r="B303" s="14">
        <f>IF($A303="","",TEXT($A303,"ddd"))</f>
        <v/>
      </c>
      <c r="C303" s="13">
        <f>IF($A303="","",IF(WEEKDAY($A303,2)&gt;5,0,IF(COUNTIF(Holidays!$A$5:$A$104,$A303)&gt;0,0,1)))</f>
        <v/>
      </c>
      <c r="D303" s="13">
        <f>IF($A303="","",$D302+$C303)</f>
        <v/>
      </c>
    </row>
    <row r="304">
      <c r="A304" s="9">
        <f>IF($A303="","",$A303+1)</f>
        <v/>
      </c>
      <c r="B304" s="14">
        <f>IF($A304="","",TEXT($A304,"ddd"))</f>
        <v/>
      </c>
      <c r="C304" s="13">
        <f>IF($A304="","",IF(WEEKDAY($A304,2)&gt;5,0,IF(COUNTIF(Holidays!$A$5:$A$104,$A304)&gt;0,0,1)))</f>
        <v/>
      </c>
      <c r="D304" s="13">
        <f>IF($A304="","",$D303+$C304)</f>
        <v/>
      </c>
    </row>
    <row r="305">
      <c r="A305" s="9">
        <f>IF($A304="","",$A304+1)</f>
        <v/>
      </c>
      <c r="B305" s="14">
        <f>IF($A305="","",TEXT($A305,"ddd"))</f>
        <v/>
      </c>
      <c r="C305" s="13">
        <f>IF($A305="","",IF(WEEKDAY($A305,2)&gt;5,0,IF(COUNTIF(Holidays!$A$5:$A$104,$A305)&gt;0,0,1)))</f>
        <v/>
      </c>
      <c r="D305" s="13">
        <f>IF($A305="","",$D304+$C305)</f>
        <v/>
      </c>
    </row>
    <row r="306">
      <c r="A306" s="9">
        <f>IF($A305="","",$A305+1)</f>
        <v/>
      </c>
      <c r="B306" s="14">
        <f>IF($A306="","",TEXT($A306,"ddd"))</f>
        <v/>
      </c>
      <c r="C306" s="13">
        <f>IF($A306="","",IF(WEEKDAY($A306,2)&gt;5,0,IF(COUNTIF(Holidays!$A$5:$A$104,$A306)&gt;0,0,1)))</f>
        <v/>
      </c>
      <c r="D306" s="13">
        <f>IF($A306="","",$D305+$C306)</f>
        <v/>
      </c>
    </row>
    <row r="307">
      <c r="A307" s="9">
        <f>IF($A306="","",$A306+1)</f>
        <v/>
      </c>
      <c r="B307" s="14">
        <f>IF($A307="","",TEXT($A307,"ddd"))</f>
        <v/>
      </c>
      <c r="C307" s="13">
        <f>IF($A307="","",IF(WEEKDAY($A307,2)&gt;5,0,IF(COUNTIF(Holidays!$A$5:$A$104,$A307)&gt;0,0,1)))</f>
        <v/>
      </c>
      <c r="D307" s="13">
        <f>IF($A307="","",$D306+$C307)</f>
        <v/>
      </c>
    </row>
    <row r="308">
      <c r="A308" s="9">
        <f>IF($A307="","",$A307+1)</f>
        <v/>
      </c>
      <c r="B308" s="14">
        <f>IF($A308="","",TEXT($A308,"ddd"))</f>
        <v/>
      </c>
      <c r="C308" s="13">
        <f>IF($A308="","",IF(WEEKDAY($A308,2)&gt;5,0,IF(COUNTIF(Holidays!$A$5:$A$104,$A308)&gt;0,0,1)))</f>
        <v/>
      </c>
      <c r="D308" s="13">
        <f>IF($A308="","",$D307+$C308)</f>
        <v/>
      </c>
    </row>
    <row r="309">
      <c r="A309" s="9">
        <f>IF($A308="","",$A308+1)</f>
        <v/>
      </c>
      <c r="B309" s="14">
        <f>IF($A309="","",TEXT($A309,"ddd"))</f>
        <v/>
      </c>
      <c r="C309" s="13">
        <f>IF($A309="","",IF(WEEKDAY($A309,2)&gt;5,0,IF(COUNTIF(Holidays!$A$5:$A$104,$A309)&gt;0,0,1)))</f>
        <v/>
      </c>
      <c r="D309" s="13">
        <f>IF($A309="","",$D308+$C309)</f>
        <v/>
      </c>
    </row>
    <row r="310">
      <c r="A310" s="9">
        <f>IF($A309="","",$A309+1)</f>
        <v/>
      </c>
      <c r="B310" s="14">
        <f>IF($A310="","",TEXT($A310,"ddd"))</f>
        <v/>
      </c>
      <c r="C310" s="13">
        <f>IF($A310="","",IF(WEEKDAY($A310,2)&gt;5,0,IF(COUNTIF(Holidays!$A$5:$A$104,$A310)&gt;0,0,1)))</f>
        <v/>
      </c>
      <c r="D310" s="13">
        <f>IF($A310="","",$D309+$C310)</f>
        <v/>
      </c>
    </row>
    <row r="311">
      <c r="A311" s="9">
        <f>IF($A310="","",$A310+1)</f>
        <v/>
      </c>
      <c r="B311" s="14">
        <f>IF($A311="","",TEXT($A311,"ddd"))</f>
        <v/>
      </c>
      <c r="C311" s="13">
        <f>IF($A311="","",IF(WEEKDAY($A311,2)&gt;5,0,IF(COUNTIF(Holidays!$A$5:$A$104,$A311)&gt;0,0,1)))</f>
        <v/>
      </c>
      <c r="D311" s="13">
        <f>IF($A311="","",$D310+$C311)</f>
        <v/>
      </c>
    </row>
    <row r="312">
      <c r="A312" s="9">
        <f>IF($A311="","",$A311+1)</f>
        <v/>
      </c>
      <c r="B312" s="14">
        <f>IF($A312="","",TEXT($A312,"ddd"))</f>
        <v/>
      </c>
      <c r="C312" s="13">
        <f>IF($A312="","",IF(WEEKDAY($A312,2)&gt;5,0,IF(COUNTIF(Holidays!$A$5:$A$104,$A312)&gt;0,0,1)))</f>
        <v/>
      </c>
      <c r="D312" s="13">
        <f>IF($A312="","",$D311+$C312)</f>
        <v/>
      </c>
    </row>
    <row r="313">
      <c r="A313" s="9">
        <f>IF($A312="","",$A312+1)</f>
        <v/>
      </c>
      <c r="B313" s="14">
        <f>IF($A313="","",TEXT($A313,"ddd"))</f>
        <v/>
      </c>
      <c r="C313" s="13">
        <f>IF($A313="","",IF(WEEKDAY($A313,2)&gt;5,0,IF(COUNTIF(Holidays!$A$5:$A$104,$A313)&gt;0,0,1)))</f>
        <v/>
      </c>
      <c r="D313" s="13">
        <f>IF($A313="","",$D312+$C313)</f>
        <v/>
      </c>
    </row>
    <row r="314">
      <c r="A314" s="9">
        <f>IF($A313="","",$A313+1)</f>
        <v/>
      </c>
      <c r="B314" s="14">
        <f>IF($A314="","",TEXT($A314,"ddd"))</f>
        <v/>
      </c>
      <c r="C314" s="13">
        <f>IF($A314="","",IF(WEEKDAY($A314,2)&gt;5,0,IF(COUNTIF(Holidays!$A$5:$A$104,$A314)&gt;0,0,1)))</f>
        <v/>
      </c>
      <c r="D314" s="13">
        <f>IF($A314="","",$D313+$C314)</f>
        <v/>
      </c>
    </row>
    <row r="315">
      <c r="A315" s="9">
        <f>IF($A314="","",$A314+1)</f>
        <v/>
      </c>
      <c r="B315" s="14">
        <f>IF($A315="","",TEXT($A315,"ddd"))</f>
        <v/>
      </c>
      <c r="C315" s="13">
        <f>IF($A315="","",IF(WEEKDAY($A315,2)&gt;5,0,IF(COUNTIF(Holidays!$A$5:$A$104,$A315)&gt;0,0,1)))</f>
        <v/>
      </c>
      <c r="D315" s="13">
        <f>IF($A315="","",$D314+$C315)</f>
        <v/>
      </c>
    </row>
    <row r="316">
      <c r="A316" s="9">
        <f>IF($A315="","",$A315+1)</f>
        <v/>
      </c>
      <c r="B316" s="14">
        <f>IF($A316="","",TEXT($A316,"ddd"))</f>
        <v/>
      </c>
      <c r="C316" s="13">
        <f>IF($A316="","",IF(WEEKDAY($A316,2)&gt;5,0,IF(COUNTIF(Holidays!$A$5:$A$104,$A316)&gt;0,0,1)))</f>
        <v/>
      </c>
      <c r="D316" s="13">
        <f>IF($A316="","",$D315+$C316)</f>
        <v/>
      </c>
    </row>
    <row r="317">
      <c r="A317" s="9">
        <f>IF($A316="","",$A316+1)</f>
        <v/>
      </c>
      <c r="B317" s="14">
        <f>IF($A317="","",TEXT($A317,"ddd"))</f>
        <v/>
      </c>
      <c r="C317" s="13">
        <f>IF($A317="","",IF(WEEKDAY($A317,2)&gt;5,0,IF(COUNTIF(Holidays!$A$5:$A$104,$A317)&gt;0,0,1)))</f>
        <v/>
      </c>
      <c r="D317" s="13">
        <f>IF($A317="","",$D316+$C317)</f>
        <v/>
      </c>
    </row>
    <row r="318">
      <c r="A318" s="9">
        <f>IF($A317="","",$A317+1)</f>
        <v/>
      </c>
      <c r="B318" s="14">
        <f>IF($A318="","",TEXT($A318,"ddd"))</f>
        <v/>
      </c>
      <c r="C318" s="13">
        <f>IF($A318="","",IF(WEEKDAY($A318,2)&gt;5,0,IF(COUNTIF(Holidays!$A$5:$A$104,$A318)&gt;0,0,1)))</f>
        <v/>
      </c>
      <c r="D318" s="13">
        <f>IF($A318="","",$D317+$C318)</f>
        <v/>
      </c>
    </row>
    <row r="319">
      <c r="A319" s="9">
        <f>IF($A318="","",$A318+1)</f>
        <v/>
      </c>
      <c r="B319" s="14">
        <f>IF($A319="","",TEXT($A319,"ddd"))</f>
        <v/>
      </c>
      <c r="C319" s="13">
        <f>IF($A319="","",IF(WEEKDAY($A319,2)&gt;5,0,IF(COUNTIF(Holidays!$A$5:$A$104,$A319)&gt;0,0,1)))</f>
        <v/>
      </c>
      <c r="D319" s="13">
        <f>IF($A319="","",$D318+$C319)</f>
        <v/>
      </c>
    </row>
    <row r="320">
      <c r="A320" s="9">
        <f>IF($A319="","",$A319+1)</f>
        <v/>
      </c>
      <c r="B320" s="14">
        <f>IF($A320="","",TEXT($A320,"ddd"))</f>
        <v/>
      </c>
      <c r="C320" s="13">
        <f>IF($A320="","",IF(WEEKDAY($A320,2)&gt;5,0,IF(COUNTIF(Holidays!$A$5:$A$104,$A320)&gt;0,0,1)))</f>
        <v/>
      </c>
      <c r="D320" s="13">
        <f>IF($A320="","",$D319+$C320)</f>
        <v/>
      </c>
    </row>
    <row r="321">
      <c r="A321" s="9">
        <f>IF($A320="","",$A320+1)</f>
        <v/>
      </c>
      <c r="B321" s="14">
        <f>IF($A321="","",TEXT($A321,"ddd"))</f>
        <v/>
      </c>
      <c r="C321" s="13">
        <f>IF($A321="","",IF(WEEKDAY($A321,2)&gt;5,0,IF(COUNTIF(Holidays!$A$5:$A$104,$A321)&gt;0,0,1)))</f>
        <v/>
      </c>
      <c r="D321" s="13">
        <f>IF($A321="","",$D320+$C321)</f>
        <v/>
      </c>
    </row>
    <row r="322">
      <c r="A322" s="9">
        <f>IF($A321="","",$A321+1)</f>
        <v/>
      </c>
      <c r="B322" s="14">
        <f>IF($A322="","",TEXT($A322,"ddd"))</f>
        <v/>
      </c>
      <c r="C322" s="13">
        <f>IF($A322="","",IF(WEEKDAY($A322,2)&gt;5,0,IF(COUNTIF(Holidays!$A$5:$A$104,$A322)&gt;0,0,1)))</f>
        <v/>
      </c>
      <c r="D322" s="13">
        <f>IF($A322="","",$D321+$C322)</f>
        <v/>
      </c>
    </row>
    <row r="323">
      <c r="A323" s="9">
        <f>IF($A322="","",$A322+1)</f>
        <v/>
      </c>
      <c r="B323" s="14">
        <f>IF($A323="","",TEXT($A323,"ddd"))</f>
        <v/>
      </c>
      <c r="C323" s="13">
        <f>IF($A323="","",IF(WEEKDAY($A323,2)&gt;5,0,IF(COUNTIF(Holidays!$A$5:$A$104,$A323)&gt;0,0,1)))</f>
        <v/>
      </c>
      <c r="D323" s="13">
        <f>IF($A323="","",$D322+$C323)</f>
        <v/>
      </c>
    </row>
    <row r="324">
      <c r="A324" s="9">
        <f>IF($A323="","",$A323+1)</f>
        <v/>
      </c>
      <c r="B324" s="14">
        <f>IF($A324="","",TEXT($A324,"ddd"))</f>
        <v/>
      </c>
      <c r="C324" s="13">
        <f>IF($A324="","",IF(WEEKDAY($A324,2)&gt;5,0,IF(COUNTIF(Holidays!$A$5:$A$104,$A324)&gt;0,0,1)))</f>
        <v/>
      </c>
      <c r="D324" s="13">
        <f>IF($A324="","",$D323+$C324)</f>
        <v/>
      </c>
    </row>
    <row r="325">
      <c r="A325" s="9">
        <f>IF($A324="","",$A324+1)</f>
        <v/>
      </c>
      <c r="B325" s="14">
        <f>IF($A325="","",TEXT($A325,"ddd"))</f>
        <v/>
      </c>
      <c r="C325" s="13">
        <f>IF($A325="","",IF(WEEKDAY($A325,2)&gt;5,0,IF(COUNTIF(Holidays!$A$5:$A$104,$A325)&gt;0,0,1)))</f>
        <v/>
      </c>
      <c r="D325" s="13">
        <f>IF($A325="","",$D324+$C325)</f>
        <v/>
      </c>
    </row>
    <row r="326">
      <c r="A326" s="9">
        <f>IF($A325="","",$A325+1)</f>
        <v/>
      </c>
      <c r="B326" s="14">
        <f>IF($A326="","",TEXT($A326,"ddd"))</f>
        <v/>
      </c>
      <c r="C326" s="13">
        <f>IF($A326="","",IF(WEEKDAY($A326,2)&gt;5,0,IF(COUNTIF(Holidays!$A$5:$A$104,$A326)&gt;0,0,1)))</f>
        <v/>
      </c>
      <c r="D326" s="13">
        <f>IF($A326="","",$D325+$C326)</f>
        <v/>
      </c>
    </row>
    <row r="327">
      <c r="A327" s="9">
        <f>IF($A326="","",$A326+1)</f>
        <v/>
      </c>
      <c r="B327" s="14">
        <f>IF($A327="","",TEXT($A327,"ddd"))</f>
        <v/>
      </c>
      <c r="C327" s="13">
        <f>IF($A327="","",IF(WEEKDAY($A327,2)&gt;5,0,IF(COUNTIF(Holidays!$A$5:$A$104,$A327)&gt;0,0,1)))</f>
        <v/>
      </c>
      <c r="D327" s="13">
        <f>IF($A327="","",$D326+$C327)</f>
        <v/>
      </c>
    </row>
    <row r="328">
      <c r="A328" s="9">
        <f>IF($A327="","",$A327+1)</f>
        <v/>
      </c>
      <c r="B328" s="14">
        <f>IF($A328="","",TEXT($A328,"ddd"))</f>
        <v/>
      </c>
      <c r="C328" s="13">
        <f>IF($A328="","",IF(WEEKDAY($A328,2)&gt;5,0,IF(COUNTIF(Holidays!$A$5:$A$104,$A328)&gt;0,0,1)))</f>
        <v/>
      </c>
      <c r="D328" s="13">
        <f>IF($A328="","",$D327+$C328)</f>
        <v/>
      </c>
    </row>
    <row r="329">
      <c r="A329" s="9">
        <f>IF($A328="","",$A328+1)</f>
        <v/>
      </c>
      <c r="B329" s="14">
        <f>IF($A329="","",TEXT($A329,"ddd"))</f>
        <v/>
      </c>
      <c r="C329" s="13">
        <f>IF($A329="","",IF(WEEKDAY($A329,2)&gt;5,0,IF(COUNTIF(Holidays!$A$5:$A$104,$A329)&gt;0,0,1)))</f>
        <v/>
      </c>
      <c r="D329" s="13">
        <f>IF($A329="","",$D328+$C329)</f>
        <v/>
      </c>
    </row>
    <row r="330">
      <c r="A330" s="9">
        <f>IF($A329="","",$A329+1)</f>
        <v/>
      </c>
      <c r="B330" s="14">
        <f>IF($A330="","",TEXT($A330,"ddd"))</f>
        <v/>
      </c>
      <c r="C330" s="13">
        <f>IF($A330="","",IF(WEEKDAY($A330,2)&gt;5,0,IF(COUNTIF(Holidays!$A$5:$A$104,$A330)&gt;0,0,1)))</f>
        <v/>
      </c>
      <c r="D330" s="13">
        <f>IF($A330="","",$D329+$C330)</f>
        <v/>
      </c>
    </row>
    <row r="331">
      <c r="A331" s="9">
        <f>IF($A330="","",$A330+1)</f>
        <v/>
      </c>
      <c r="B331" s="14">
        <f>IF($A331="","",TEXT($A331,"ddd"))</f>
        <v/>
      </c>
      <c r="C331" s="13">
        <f>IF($A331="","",IF(WEEKDAY($A331,2)&gt;5,0,IF(COUNTIF(Holidays!$A$5:$A$104,$A331)&gt;0,0,1)))</f>
        <v/>
      </c>
      <c r="D331" s="13">
        <f>IF($A331="","",$D330+$C331)</f>
        <v/>
      </c>
    </row>
    <row r="332">
      <c r="A332" s="9">
        <f>IF($A331="","",$A331+1)</f>
        <v/>
      </c>
      <c r="B332" s="14">
        <f>IF($A332="","",TEXT($A332,"ddd"))</f>
        <v/>
      </c>
      <c r="C332" s="13">
        <f>IF($A332="","",IF(WEEKDAY($A332,2)&gt;5,0,IF(COUNTIF(Holidays!$A$5:$A$104,$A332)&gt;0,0,1)))</f>
        <v/>
      </c>
      <c r="D332" s="13">
        <f>IF($A332="","",$D331+$C332)</f>
        <v/>
      </c>
    </row>
    <row r="333">
      <c r="A333" s="9">
        <f>IF($A332="","",$A332+1)</f>
        <v/>
      </c>
      <c r="B333" s="14">
        <f>IF($A333="","",TEXT($A333,"ddd"))</f>
        <v/>
      </c>
      <c r="C333" s="13">
        <f>IF($A333="","",IF(WEEKDAY($A333,2)&gt;5,0,IF(COUNTIF(Holidays!$A$5:$A$104,$A333)&gt;0,0,1)))</f>
        <v/>
      </c>
      <c r="D333" s="13">
        <f>IF($A333="","",$D332+$C333)</f>
        <v/>
      </c>
    </row>
    <row r="334">
      <c r="A334" s="9">
        <f>IF($A333="","",$A333+1)</f>
        <v/>
      </c>
      <c r="B334" s="14">
        <f>IF($A334="","",TEXT($A334,"ddd"))</f>
        <v/>
      </c>
      <c r="C334" s="13">
        <f>IF($A334="","",IF(WEEKDAY($A334,2)&gt;5,0,IF(COUNTIF(Holidays!$A$5:$A$104,$A334)&gt;0,0,1)))</f>
        <v/>
      </c>
      <c r="D334" s="13">
        <f>IF($A334="","",$D333+$C334)</f>
        <v/>
      </c>
    </row>
    <row r="335">
      <c r="A335" s="9">
        <f>IF($A334="","",$A334+1)</f>
        <v/>
      </c>
      <c r="B335" s="14">
        <f>IF($A335="","",TEXT($A335,"ddd"))</f>
        <v/>
      </c>
      <c r="C335" s="13">
        <f>IF($A335="","",IF(WEEKDAY($A335,2)&gt;5,0,IF(COUNTIF(Holidays!$A$5:$A$104,$A335)&gt;0,0,1)))</f>
        <v/>
      </c>
      <c r="D335" s="13">
        <f>IF($A335="","",$D334+$C335)</f>
        <v/>
      </c>
    </row>
    <row r="336">
      <c r="A336" s="9">
        <f>IF($A335="","",$A335+1)</f>
        <v/>
      </c>
      <c r="B336" s="14">
        <f>IF($A336="","",TEXT($A336,"ddd"))</f>
        <v/>
      </c>
      <c r="C336" s="13">
        <f>IF($A336="","",IF(WEEKDAY($A336,2)&gt;5,0,IF(COUNTIF(Holidays!$A$5:$A$104,$A336)&gt;0,0,1)))</f>
        <v/>
      </c>
      <c r="D336" s="13">
        <f>IF($A336="","",$D335+$C336)</f>
        <v/>
      </c>
    </row>
    <row r="337">
      <c r="A337" s="9">
        <f>IF($A336="","",$A336+1)</f>
        <v/>
      </c>
      <c r="B337" s="14">
        <f>IF($A337="","",TEXT($A337,"ddd"))</f>
        <v/>
      </c>
      <c r="C337" s="13">
        <f>IF($A337="","",IF(WEEKDAY($A337,2)&gt;5,0,IF(COUNTIF(Holidays!$A$5:$A$104,$A337)&gt;0,0,1)))</f>
        <v/>
      </c>
      <c r="D337" s="13">
        <f>IF($A337="","",$D336+$C337)</f>
        <v/>
      </c>
    </row>
    <row r="338">
      <c r="A338" s="9">
        <f>IF($A337="","",$A337+1)</f>
        <v/>
      </c>
      <c r="B338" s="14">
        <f>IF($A338="","",TEXT($A338,"ddd"))</f>
        <v/>
      </c>
      <c r="C338" s="13">
        <f>IF($A338="","",IF(WEEKDAY($A338,2)&gt;5,0,IF(COUNTIF(Holidays!$A$5:$A$104,$A338)&gt;0,0,1)))</f>
        <v/>
      </c>
      <c r="D338" s="13">
        <f>IF($A338="","",$D337+$C338)</f>
        <v/>
      </c>
    </row>
    <row r="339">
      <c r="A339" s="9">
        <f>IF($A338="","",$A338+1)</f>
        <v/>
      </c>
      <c r="B339" s="14">
        <f>IF($A339="","",TEXT($A339,"ddd"))</f>
        <v/>
      </c>
      <c r="C339" s="13">
        <f>IF($A339="","",IF(WEEKDAY($A339,2)&gt;5,0,IF(COUNTIF(Holidays!$A$5:$A$104,$A339)&gt;0,0,1)))</f>
        <v/>
      </c>
      <c r="D339" s="13">
        <f>IF($A339="","",$D338+$C339)</f>
        <v/>
      </c>
    </row>
    <row r="340">
      <c r="A340" s="9">
        <f>IF($A339="","",$A339+1)</f>
        <v/>
      </c>
      <c r="B340" s="14">
        <f>IF($A340="","",TEXT($A340,"ddd"))</f>
        <v/>
      </c>
      <c r="C340" s="13">
        <f>IF($A340="","",IF(WEEKDAY($A340,2)&gt;5,0,IF(COUNTIF(Holidays!$A$5:$A$104,$A340)&gt;0,0,1)))</f>
        <v/>
      </c>
      <c r="D340" s="13">
        <f>IF($A340="","",$D339+$C340)</f>
        <v/>
      </c>
    </row>
    <row r="341">
      <c r="A341" s="9">
        <f>IF($A340="","",$A340+1)</f>
        <v/>
      </c>
      <c r="B341" s="14">
        <f>IF($A341="","",TEXT($A341,"ddd"))</f>
        <v/>
      </c>
      <c r="C341" s="13">
        <f>IF($A341="","",IF(WEEKDAY($A341,2)&gt;5,0,IF(COUNTIF(Holidays!$A$5:$A$104,$A341)&gt;0,0,1)))</f>
        <v/>
      </c>
      <c r="D341" s="13">
        <f>IF($A341="","",$D340+$C341)</f>
        <v/>
      </c>
    </row>
    <row r="342">
      <c r="A342" s="9">
        <f>IF($A341="","",$A341+1)</f>
        <v/>
      </c>
      <c r="B342" s="14">
        <f>IF($A342="","",TEXT($A342,"ddd"))</f>
        <v/>
      </c>
      <c r="C342" s="13">
        <f>IF($A342="","",IF(WEEKDAY($A342,2)&gt;5,0,IF(COUNTIF(Holidays!$A$5:$A$104,$A342)&gt;0,0,1)))</f>
        <v/>
      </c>
      <c r="D342" s="13">
        <f>IF($A342="","",$D341+$C342)</f>
        <v/>
      </c>
    </row>
    <row r="343">
      <c r="A343" s="9">
        <f>IF($A342="","",$A342+1)</f>
        <v/>
      </c>
      <c r="B343" s="14">
        <f>IF($A343="","",TEXT($A343,"ddd"))</f>
        <v/>
      </c>
      <c r="C343" s="13">
        <f>IF($A343="","",IF(WEEKDAY($A343,2)&gt;5,0,IF(COUNTIF(Holidays!$A$5:$A$104,$A343)&gt;0,0,1)))</f>
        <v/>
      </c>
      <c r="D343" s="13">
        <f>IF($A343="","",$D342+$C343)</f>
        <v/>
      </c>
    </row>
    <row r="344">
      <c r="A344" s="9">
        <f>IF($A343="","",$A343+1)</f>
        <v/>
      </c>
      <c r="B344" s="14">
        <f>IF($A344="","",TEXT($A344,"ddd"))</f>
        <v/>
      </c>
      <c r="C344" s="13">
        <f>IF($A344="","",IF(WEEKDAY($A344,2)&gt;5,0,IF(COUNTIF(Holidays!$A$5:$A$104,$A344)&gt;0,0,1)))</f>
        <v/>
      </c>
      <c r="D344" s="13">
        <f>IF($A344="","",$D343+$C344)</f>
        <v/>
      </c>
    </row>
    <row r="345">
      <c r="A345" s="9">
        <f>IF($A344="","",$A344+1)</f>
        <v/>
      </c>
      <c r="B345" s="14">
        <f>IF($A345="","",TEXT($A345,"ddd"))</f>
        <v/>
      </c>
      <c r="C345" s="13">
        <f>IF($A345="","",IF(WEEKDAY($A345,2)&gt;5,0,IF(COUNTIF(Holidays!$A$5:$A$104,$A345)&gt;0,0,1)))</f>
        <v/>
      </c>
      <c r="D345" s="13">
        <f>IF($A345="","",$D344+$C345)</f>
        <v/>
      </c>
    </row>
    <row r="346">
      <c r="A346" s="9">
        <f>IF($A345="","",$A345+1)</f>
        <v/>
      </c>
      <c r="B346" s="14">
        <f>IF($A346="","",TEXT($A346,"ddd"))</f>
        <v/>
      </c>
      <c r="C346" s="13">
        <f>IF($A346="","",IF(WEEKDAY($A346,2)&gt;5,0,IF(COUNTIF(Holidays!$A$5:$A$104,$A346)&gt;0,0,1)))</f>
        <v/>
      </c>
      <c r="D346" s="13">
        <f>IF($A346="","",$D345+$C346)</f>
        <v/>
      </c>
    </row>
    <row r="347">
      <c r="A347" s="9">
        <f>IF($A346="","",$A346+1)</f>
        <v/>
      </c>
      <c r="B347" s="14">
        <f>IF($A347="","",TEXT($A347,"ddd"))</f>
        <v/>
      </c>
      <c r="C347" s="13">
        <f>IF($A347="","",IF(WEEKDAY($A347,2)&gt;5,0,IF(COUNTIF(Holidays!$A$5:$A$104,$A347)&gt;0,0,1)))</f>
        <v/>
      </c>
      <c r="D347" s="13">
        <f>IF($A347="","",$D346+$C347)</f>
        <v/>
      </c>
    </row>
    <row r="348">
      <c r="A348" s="9">
        <f>IF($A347="","",$A347+1)</f>
        <v/>
      </c>
      <c r="B348" s="14">
        <f>IF($A348="","",TEXT($A348,"ddd"))</f>
        <v/>
      </c>
      <c r="C348" s="13">
        <f>IF($A348="","",IF(WEEKDAY($A348,2)&gt;5,0,IF(COUNTIF(Holidays!$A$5:$A$104,$A348)&gt;0,0,1)))</f>
        <v/>
      </c>
      <c r="D348" s="13">
        <f>IF($A348="","",$D347+$C348)</f>
        <v/>
      </c>
    </row>
    <row r="349">
      <c r="A349" s="9">
        <f>IF($A348="","",$A348+1)</f>
        <v/>
      </c>
      <c r="B349" s="14">
        <f>IF($A349="","",TEXT($A349,"ddd"))</f>
        <v/>
      </c>
      <c r="C349" s="13">
        <f>IF($A349="","",IF(WEEKDAY($A349,2)&gt;5,0,IF(COUNTIF(Holidays!$A$5:$A$104,$A349)&gt;0,0,1)))</f>
        <v/>
      </c>
      <c r="D349" s="13">
        <f>IF($A349="","",$D348+$C349)</f>
        <v/>
      </c>
    </row>
    <row r="350">
      <c r="A350" s="9">
        <f>IF($A349="","",$A349+1)</f>
        <v/>
      </c>
      <c r="B350" s="14">
        <f>IF($A350="","",TEXT($A350,"ddd"))</f>
        <v/>
      </c>
      <c r="C350" s="13">
        <f>IF($A350="","",IF(WEEKDAY($A350,2)&gt;5,0,IF(COUNTIF(Holidays!$A$5:$A$104,$A350)&gt;0,0,1)))</f>
        <v/>
      </c>
      <c r="D350" s="13">
        <f>IF($A350="","",$D349+$C350)</f>
        <v/>
      </c>
    </row>
    <row r="351">
      <c r="A351" s="9">
        <f>IF($A350="","",$A350+1)</f>
        <v/>
      </c>
      <c r="B351" s="14">
        <f>IF($A351="","",TEXT($A351,"ddd"))</f>
        <v/>
      </c>
      <c r="C351" s="13">
        <f>IF($A351="","",IF(WEEKDAY($A351,2)&gt;5,0,IF(COUNTIF(Holidays!$A$5:$A$104,$A351)&gt;0,0,1)))</f>
        <v/>
      </c>
      <c r="D351" s="13">
        <f>IF($A351="","",$D350+$C351)</f>
        <v/>
      </c>
    </row>
    <row r="352">
      <c r="A352" s="9">
        <f>IF($A351="","",$A351+1)</f>
        <v/>
      </c>
      <c r="B352" s="14">
        <f>IF($A352="","",TEXT($A352,"ddd"))</f>
        <v/>
      </c>
      <c r="C352" s="13">
        <f>IF($A352="","",IF(WEEKDAY($A352,2)&gt;5,0,IF(COUNTIF(Holidays!$A$5:$A$104,$A352)&gt;0,0,1)))</f>
        <v/>
      </c>
      <c r="D352" s="13">
        <f>IF($A352="","",$D351+$C352)</f>
        <v/>
      </c>
    </row>
    <row r="353">
      <c r="A353" s="9">
        <f>IF($A352="","",$A352+1)</f>
        <v/>
      </c>
      <c r="B353" s="14">
        <f>IF($A353="","",TEXT($A353,"ddd"))</f>
        <v/>
      </c>
      <c r="C353" s="13">
        <f>IF($A353="","",IF(WEEKDAY($A353,2)&gt;5,0,IF(COUNTIF(Holidays!$A$5:$A$104,$A353)&gt;0,0,1)))</f>
        <v/>
      </c>
      <c r="D353" s="13">
        <f>IF($A353="","",$D352+$C353)</f>
        <v/>
      </c>
    </row>
    <row r="354">
      <c r="A354" s="9">
        <f>IF($A353="","",$A353+1)</f>
        <v/>
      </c>
      <c r="B354" s="14">
        <f>IF($A354="","",TEXT($A354,"ddd"))</f>
        <v/>
      </c>
      <c r="C354" s="13">
        <f>IF($A354="","",IF(WEEKDAY($A354,2)&gt;5,0,IF(COUNTIF(Holidays!$A$5:$A$104,$A354)&gt;0,0,1)))</f>
        <v/>
      </c>
      <c r="D354" s="13">
        <f>IF($A354="","",$D353+$C354)</f>
        <v/>
      </c>
    </row>
    <row r="355">
      <c r="A355" s="9">
        <f>IF($A354="","",$A354+1)</f>
        <v/>
      </c>
      <c r="B355" s="14">
        <f>IF($A355="","",TEXT($A355,"ddd"))</f>
        <v/>
      </c>
      <c r="C355" s="13">
        <f>IF($A355="","",IF(WEEKDAY($A355,2)&gt;5,0,IF(COUNTIF(Holidays!$A$5:$A$104,$A355)&gt;0,0,1)))</f>
        <v/>
      </c>
      <c r="D355" s="13">
        <f>IF($A355="","",$D354+$C355)</f>
        <v/>
      </c>
    </row>
    <row r="356">
      <c r="A356" s="9">
        <f>IF($A355="","",$A355+1)</f>
        <v/>
      </c>
      <c r="B356" s="14">
        <f>IF($A356="","",TEXT($A356,"ddd"))</f>
        <v/>
      </c>
      <c r="C356" s="13">
        <f>IF($A356="","",IF(WEEKDAY($A356,2)&gt;5,0,IF(COUNTIF(Holidays!$A$5:$A$104,$A356)&gt;0,0,1)))</f>
        <v/>
      </c>
      <c r="D356" s="13">
        <f>IF($A356="","",$D355+$C356)</f>
        <v/>
      </c>
    </row>
    <row r="357">
      <c r="A357" s="9">
        <f>IF($A356="","",$A356+1)</f>
        <v/>
      </c>
      <c r="B357" s="14">
        <f>IF($A357="","",TEXT($A357,"ddd"))</f>
        <v/>
      </c>
      <c r="C357" s="13">
        <f>IF($A357="","",IF(WEEKDAY($A357,2)&gt;5,0,IF(COUNTIF(Holidays!$A$5:$A$104,$A357)&gt;0,0,1)))</f>
        <v/>
      </c>
      <c r="D357" s="13">
        <f>IF($A357="","",$D356+$C357)</f>
        <v/>
      </c>
    </row>
    <row r="358">
      <c r="A358" s="9">
        <f>IF($A357="","",$A357+1)</f>
        <v/>
      </c>
      <c r="B358" s="14">
        <f>IF($A358="","",TEXT($A358,"ddd"))</f>
        <v/>
      </c>
      <c r="C358" s="13">
        <f>IF($A358="","",IF(WEEKDAY($A358,2)&gt;5,0,IF(COUNTIF(Holidays!$A$5:$A$104,$A358)&gt;0,0,1)))</f>
        <v/>
      </c>
      <c r="D358" s="13">
        <f>IF($A358="","",$D357+$C358)</f>
        <v/>
      </c>
    </row>
    <row r="359">
      <c r="A359" s="9">
        <f>IF($A358="","",$A358+1)</f>
        <v/>
      </c>
      <c r="B359" s="14">
        <f>IF($A359="","",TEXT($A359,"ddd"))</f>
        <v/>
      </c>
      <c r="C359" s="13">
        <f>IF($A359="","",IF(WEEKDAY($A359,2)&gt;5,0,IF(COUNTIF(Holidays!$A$5:$A$104,$A359)&gt;0,0,1)))</f>
        <v/>
      </c>
      <c r="D359" s="13">
        <f>IF($A359="","",$D358+$C359)</f>
        <v/>
      </c>
    </row>
    <row r="360">
      <c r="A360" s="9">
        <f>IF($A359="","",$A359+1)</f>
        <v/>
      </c>
      <c r="B360" s="14">
        <f>IF($A360="","",TEXT($A360,"ddd"))</f>
        <v/>
      </c>
      <c r="C360" s="13">
        <f>IF($A360="","",IF(WEEKDAY($A360,2)&gt;5,0,IF(COUNTIF(Holidays!$A$5:$A$104,$A360)&gt;0,0,1)))</f>
        <v/>
      </c>
      <c r="D360" s="13">
        <f>IF($A360="","",$D359+$C360)</f>
        <v/>
      </c>
    </row>
    <row r="361">
      <c r="A361" s="9">
        <f>IF($A360="","",$A360+1)</f>
        <v/>
      </c>
      <c r="B361" s="14">
        <f>IF($A361="","",TEXT($A361,"ddd"))</f>
        <v/>
      </c>
      <c r="C361" s="13">
        <f>IF($A361="","",IF(WEEKDAY($A361,2)&gt;5,0,IF(COUNTIF(Holidays!$A$5:$A$104,$A361)&gt;0,0,1)))</f>
        <v/>
      </c>
      <c r="D361" s="13">
        <f>IF($A361="","",$D360+$C361)</f>
        <v/>
      </c>
    </row>
    <row r="362">
      <c r="A362" s="9">
        <f>IF($A361="","",$A361+1)</f>
        <v/>
      </c>
      <c r="B362" s="14">
        <f>IF($A362="","",TEXT($A362,"ddd"))</f>
        <v/>
      </c>
      <c r="C362" s="13">
        <f>IF($A362="","",IF(WEEKDAY($A362,2)&gt;5,0,IF(COUNTIF(Holidays!$A$5:$A$104,$A362)&gt;0,0,1)))</f>
        <v/>
      </c>
      <c r="D362" s="13">
        <f>IF($A362="","",$D361+$C362)</f>
        <v/>
      </c>
    </row>
    <row r="363">
      <c r="A363" s="9">
        <f>IF($A362="","",$A362+1)</f>
        <v/>
      </c>
      <c r="B363" s="14">
        <f>IF($A363="","",TEXT($A363,"ddd"))</f>
        <v/>
      </c>
      <c r="C363" s="13">
        <f>IF($A363="","",IF(WEEKDAY($A363,2)&gt;5,0,IF(COUNTIF(Holidays!$A$5:$A$104,$A363)&gt;0,0,1)))</f>
        <v/>
      </c>
      <c r="D363" s="13">
        <f>IF($A363="","",$D362+$C363)</f>
        <v/>
      </c>
    </row>
    <row r="364">
      <c r="A364" s="9">
        <f>IF($A363="","",$A363+1)</f>
        <v/>
      </c>
      <c r="B364" s="14">
        <f>IF($A364="","",TEXT($A364,"ddd"))</f>
        <v/>
      </c>
      <c r="C364" s="13">
        <f>IF($A364="","",IF(WEEKDAY($A364,2)&gt;5,0,IF(COUNTIF(Holidays!$A$5:$A$104,$A364)&gt;0,0,1)))</f>
        <v/>
      </c>
      <c r="D364" s="13">
        <f>IF($A364="","",$D363+$C364)</f>
        <v/>
      </c>
    </row>
    <row r="365">
      <c r="A365" s="9">
        <f>IF($A364="","",$A364+1)</f>
        <v/>
      </c>
      <c r="B365" s="14">
        <f>IF($A365="","",TEXT($A365,"ddd"))</f>
        <v/>
      </c>
      <c r="C365" s="13">
        <f>IF($A365="","",IF(WEEKDAY($A365,2)&gt;5,0,IF(COUNTIF(Holidays!$A$5:$A$104,$A365)&gt;0,0,1)))</f>
        <v/>
      </c>
      <c r="D365" s="13">
        <f>IF($A365="","",$D364+$C365)</f>
        <v/>
      </c>
    </row>
    <row r="366">
      <c r="A366" s="9">
        <f>IF($A365="","",$A365+1)</f>
        <v/>
      </c>
      <c r="B366" s="14">
        <f>IF($A366="","",TEXT($A366,"ddd"))</f>
        <v/>
      </c>
      <c r="C366" s="13">
        <f>IF($A366="","",IF(WEEKDAY($A366,2)&gt;5,0,IF(COUNTIF(Holidays!$A$5:$A$104,$A366)&gt;0,0,1)))</f>
        <v/>
      </c>
      <c r="D366" s="13">
        <f>IF($A366="","",$D365+$C366)</f>
        <v/>
      </c>
    </row>
    <row r="367">
      <c r="A367" s="9">
        <f>IF($A366="","",$A366+1)</f>
        <v/>
      </c>
      <c r="B367" s="14">
        <f>IF($A367="","",TEXT($A367,"ddd"))</f>
        <v/>
      </c>
      <c r="C367" s="13">
        <f>IF($A367="","",IF(WEEKDAY($A367,2)&gt;5,0,IF(COUNTIF(Holidays!$A$5:$A$104,$A367)&gt;0,0,1)))</f>
        <v/>
      </c>
      <c r="D367" s="13">
        <f>IF($A367="","",$D366+$C367)</f>
        <v/>
      </c>
    </row>
    <row r="368">
      <c r="A368" s="9">
        <f>IF($A367="","",$A367+1)</f>
        <v/>
      </c>
      <c r="B368" s="14">
        <f>IF($A368="","",TEXT($A368,"ddd"))</f>
        <v/>
      </c>
      <c r="C368" s="13">
        <f>IF($A368="","",IF(WEEKDAY($A368,2)&gt;5,0,IF(COUNTIF(Holidays!$A$5:$A$104,$A368)&gt;0,0,1)))</f>
        <v/>
      </c>
      <c r="D368" s="13">
        <f>IF($A368="","",$D367+$C368)</f>
        <v/>
      </c>
    </row>
    <row r="369">
      <c r="A369" s="9">
        <f>IF($A368="","",$A368+1)</f>
        <v/>
      </c>
      <c r="B369" s="14">
        <f>IF($A369="","",TEXT($A369,"ddd"))</f>
        <v/>
      </c>
      <c r="C369" s="13">
        <f>IF($A369="","",IF(WEEKDAY($A369,2)&gt;5,0,IF(COUNTIF(Holidays!$A$5:$A$104,$A369)&gt;0,0,1)))</f>
        <v/>
      </c>
      <c r="D369" s="13">
        <f>IF($A369="","",$D368+$C369)</f>
        <v/>
      </c>
    </row>
    <row r="370">
      <c r="A370" s="9">
        <f>IF($A369="","",$A369+1)</f>
        <v/>
      </c>
      <c r="B370" s="14">
        <f>IF($A370="","",TEXT($A370,"ddd"))</f>
        <v/>
      </c>
      <c r="C370" s="13">
        <f>IF($A370="","",IF(WEEKDAY($A370,2)&gt;5,0,IF(COUNTIF(Holidays!$A$5:$A$104,$A370)&gt;0,0,1)))</f>
        <v/>
      </c>
      <c r="D370" s="13">
        <f>IF($A370="","",$D369+$C370)</f>
        <v/>
      </c>
    </row>
    <row r="371">
      <c r="A371" s="9">
        <f>IF($A370="","",$A370+1)</f>
        <v/>
      </c>
      <c r="B371" s="14">
        <f>IF($A371="","",TEXT($A371,"ddd"))</f>
        <v/>
      </c>
      <c r="C371" s="13">
        <f>IF($A371="","",IF(WEEKDAY($A371,2)&gt;5,0,IF(COUNTIF(Holidays!$A$5:$A$104,$A371)&gt;0,0,1)))</f>
        <v/>
      </c>
      <c r="D371" s="13">
        <f>IF($A371="","",$D370+$C371)</f>
        <v/>
      </c>
    </row>
    <row r="372">
      <c r="A372" s="9">
        <f>IF($A371="","",$A371+1)</f>
        <v/>
      </c>
      <c r="B372" s="14">
        <f>IF($A372="","",TEXT($A372,"ddd"))</f>
        <v/>
      </c>
      <c r="C372" s="13">
        <f>IF($A372="","",IF(WEEKDAY($A372,2)&gt;5,0,IF(COUNTIF(Holidays!$A$5:$A$104,$A372)&gt;0,0,1)))</f>
        <v/>
      </c>
      <c r="D372" s="13">
        <f>IF($A372="","",$D371+$C372)</f>
        <v/>
      </c>
    </row>
    <row r="373">
      <c r="A373" s="9">
        <f>IF($A372="","",$A372+1)</f>
        <v/>
      </c>
      <c r="B373" s="14">
        <f>IF($A373="","",TEXT($A373,"ddd"))</f>
        <v/>
      </c>
      <c r="C373" s="13">
        <f>IF($A373="","",IF(WEEKDAY($A373,2)&gt;5,0,IF(COUNTIF(Holidays!$A$5:$A$104,$A373)&gt;0,0,1)))</f>
        <v/>
      </c>
      <c r="D373" s="13">
        <f>IF($A373="","",$D372+$C373)</f>
        <v/>
      </c>
    </row>
    <row r="374">
      <c r="A374" s="9">
        <f>IF($A373="","",$A373+1)</f>
        <v/>
      </c>
      <c r="B374" s="14">
        <f>IF($A374="","",TEXT($A374,"ddd"))</f>
        <v/>
      </c>
      <c r="C374" s="13">
        <f>IF($A374="","",IF(WEEKDAY($A374,2)&gt;5,0,IF(COUNTIF(Holidays!$A$5:$A$104,$A374)&gt;0,0,1)))</f>
        <v/>
      </c>
      <c r="D374" s="13">
        <f>IF($A374="","",$D373+$C374)</f>
        <v/>
      </c>
    </row>
    <row r="375">
      <c r="A375" s="9">
        <f>IF($A374="","",$A374+1)</f>
        <v/>
      </c>
      <c r="B375" s="14">
        <f>IF($A375="","",TEXT($A375,"ddd"))</f>
        <v/>
      </c>
      <c r="C375" s="13">
        <f>IF($A375="","",IF(WEEKDAY($A375,2)&gt;5,0,IF(COUNTIF(Holidays!$A$5:$A$104,$A375)&gt;0,0,1)))</f>
        <v/>
      </c>
      <c r="D375" s="13">
        <f>IF($A375="","",$D374+$C375)</f>
        <v/>
      </c>
    </row>
    <row r="376">
      <c r="A376" s="9">
        <f>IF($A375="","",$A375+1)</f>
        <v/>
      </c>
      <c r="B376" s="14">
        <f>IF($A376="","",TEXT($A376,"ddd"))</f>
        <v/>
      </c>
      <c r="C376" s="13">
        <f>IF($A376="","",IF(WEEKDAY($A376,2)&gt;5,0,IF(COUNTIF(Holidays!$A$5:$A$104,$A376)&gt;0,0,1)))</f>
        <v/>
      </c>
      <c r="D376" s="13">
        <f>IF($A376="","",$D375+$C376)</f>
        <v/>
      </c>
    </row>
    <row r="377">
      <c r="A377" s="9">
        <f>IF($A376="","",$A376+1)</f>
        <v/>
      </c>
      <c r="B377" s="14">
        <f>IF($A377="","",TEXT($A377,"ddd"))</f>
        <v/>
      </c>
      <c r="C377" s="13">
        <f>IF($A377="","",IF(WEEKDAY($A377,2)&gt;5,0,IF(COUNTIF(Holidays!$A$5:$A$104,$A377)&gt;0,0,1)))</f>
        <v/>
      </c>
      <c r="D377" s="13">
        <f>IF($A377="","",$D376+$C377)</f>
        <v/>
      </c>
    </row>
    <row r="378">
      <c r="A378" s="9">
        <f>IF($A377="","",$A377+1)</f>
        <v/>
      </c>
      <c r="B378" s="14">
        <f>IF($A378="","",TEXT($A378,"ddd"))</f>
        <v/>
      </c>
      <c r="C378" s="13">
        <f>IF($A378="","",IF(WEEKDAY($A378,2)&gt;5,0,IF(COUNTIF(Holidays!$A$5:$A$104,$A378)&gt;0,0,1)))</f>
        <v/>
      </c>
      <c r="D378" s="13">
        <f>IF($A378="","",$D377+$C378)</f>
        <v/>
      </c>
    </row>
    <row r="379">
      <c r="A379" s="9">
        <f>IF($A378="","",$A378+1)</f>
        <v/>
      </c>
      <c r="B379" s="14">
        <f>IF($A379="","",TEXT($A379,"ddd"))</f>
        <v/>
      </c>
      <c r="C379" s="13">
        <f>IF($A379="","",IF(WEEKDAY($A379,2)&gt;5,0,IF(COUNTIF(Holidays!$A$5:$A$104,$A379)&gt;0,0,1)))</f>
        <v/>
      </c>
      <c r="D379" s="13">
        <f>IF($A379="","",$D378+$C379)</f>
        <v/>
      </c>
    </row>
    <row r="380">
      <c r="A380" s="9">
        <f>IF($A379="","",$A379+1)</f>
        <v/>
      </c>
      <c r="B380" s="14">
        <f>IF($A380="","",TEXT($A380,"ddd"))</f>
        <v/>
      </c>
      <c r="C380" s="13">
        <f>IF($A380="","",IF(WEEKDAY($A380,2)&gt;5,0,IF(COUNTIF(Holidays!$A$5:$A$104,$A380)&gt;0,0,1)))</f>
        <v/>
      </c>
      <c r="D380" s="13">
        <f>IF($A380="","",$D379+$C380)</f>
        <v/>
      </c>
    </row>
    <row r="381">
      <c r="A381" s="9">
        <f>IF($A380="","",$A380+1)</f>
        <v/>
      </c>
      <c r="B381" s="14">
        <f>IF($A381="","",TEXT($A381,"ddd"))</f>
        <v/>
      </c>
      <c r="C381" s="13">
        <f>IF($A381="","",IF(WEEKDAY($A381,2)&gt;5,0,IF(COUNTIF(Holidays!$A$5:$A$104,$A381)&gt;0,0,1)))</f>
        <v/>
      </c>
      <c r="D381" s="13">
        <f>IF($A381="","",$D380+$C381)</f>
        <v/>
      </c>
    </row>
    <row r="382">
      <c r="A382" s="9">
        <f>IF($A381="","",$A381+1)</f>
        <v/>
      </c>
      <c r="B382" s="14">
        <f>IF($A382="","",TEXT($A382,"ddd"))</f>
        <v/>
      </c>
      <c r="C382" s="13">
        <f>IF($A382="","",IF(WEEKDAY($A382,2)&gt;5,0,IF(COUNTIF(Holidays!$A$5:$A$104,$A382)&gt;0,0,1)))</f>
        <v/>
      </c>
      <c r="D382" s="13">
        <f>IF($A382="","",$D381+$C382)</f>
        <v/>
      </c>
    </row>
    <row r="383">
      <c r="A383" s="9">
        <f>IF($A382="","",$A382+1)</f>
        <v/>
      </c>
      <c r="B383" s="14">
        <f>IF($A383="","",TEXT($A383,"ddd"))</f>
        <v/>
      </c>
      <c r="C383" s="13">
        <f>IF($A383="","",IF(WEEKDAY($A383,2)&gt;5,0,IF(COUNTIF(Holidays!$A$5:$A$104,$A383)&gt;0,0,1)))</f>
        <v/>
      </c>
      <c r="D383" s="13">
        <f>IF($A383="","",$D382+$C383)</f>
        <v/>
      </c>
    </row>
    <row r="384">
      <c r="A384" s="9">
        <f>IF($A383="","",$A383+1)</f>
        <v/>
      </c>
      <c r="B384" s="14">
        <f>IF($A384="","",TEXT($A384,"ddd"))</f>
        <v/>
      </c>
      <c r="C384" s="13">
        <f>IF($A384="","",IF(WEEKDAY($A384,2)&gt;5,0,IF(COUNTIF(Holidays!$A$5:$A$104,$A384)&gt;0,0,1)))</f>
        <v/>
      </c>
      <c r="D384" s="13">
        <f>IF($A384="","",$D383+$C384)</f>
        <v/>
      </c>
    </row>
    <row r="385">
      <c r="A385" s="9">
        <f>IF($A384="","",$A384+1)</f>
        <v/>
      </c>
      <c r="B385" s="14">
        <f>IF($A385="","",TEXT($A385,"ddd"))</f>
        <v/>
      </c>
      <c r="C385" s="13">
        <f>IF($A385="","",IF(WEEKDAY($A385,2)&gt;5,0,IF(COUNTIF(Holidays!$A$5:$A$104,$A385)&gt;0,0,1)))</f>
        <v/>
      </c>
      <c r="D385" s="13">
        <f>IF($A385="","",$D384+$C385)</f>
        <v/>
      </c>
    </row>
    <row r="386">
      <c r="A386" s="9">
        <f>IF($A385="","",$A385+1)</f>
        <v/>
      </c>
      <c r="B386" s="14">
        <f>IF($A386="","",TEXT($A386,"ddd"))</f>
        <v/>
      </c>
      <c r="C386" s="13">
        <f>IF($A386="","",IF(WEEKDAY($A386,2)&gt;5,0,IF(COUNTIF(Holidays!$A$5:$A$104,$A386)&gt;0,0,1)))</f>
        <v/>
      </c>
      <c r="D386" s="13">
        <f>IF($A386="","",$D385+$C386)</f>
        <v/>
      </c>
    </row>
    <row r="387">
      <c r="A387" s="9">
        <f>IF($A386="","",$A386+1)</f>
        <v/>
      </c>
      <c r="B387" s="14">
        <f>IF($A387="","",TEXT($A387,"ddd"))</f>
        <v/>
      </c>
      <c r="C387" s="13">
        <f>IF($A387="","",IF(WEEKDAY($A387,2)&gt;5,0,IF(COUNTIF(Holidays!$A$5:$A$104,$A387)&gt;0,0,1)))</f>
        <v/>
      </c>
      <c r="D387" s="13">
        <f>IF($A387="","",$D386+$C387)</f>
        <v/>
      </c>
    </row>
    <row r="388">
      <c r="A388" s="9">
        <f>IF($A387="","",$A387+1)</f>
        <v/>
      </c>
      <c r="B388" s="14">
        <f>IF($A388="","",TEXT($A388,"ddd"))</f>
        <v/>
      </c>
      <c r="C388" s="13">
        <f>IF($A388="","",IF(WEEKDAY($A388,2)&gt;5,0,IF(COUNTIF(Holidays!$A$5:$A$104,$A388)&gt;0,0,1)))</f>
        <v/>
      </c>
      <c r="D388" s="13">
        <f>IF($A388="","",$D387+$C388)</f>
        <v/>
      </c>
    </row>
    <row r="389">
      <c r="A389" s="9">
        <f>IF($A388="","",$A388+1)</f>
        <v/>
      </c>
      <c r="B389" s="14">
        <f>IF($A389="","",TEXT($A389,"ddd"))</f>
        <v/>
      </c>
      <c r="C389" s="13">
        <f>IF($A389="","",IF(WEEKDAY($A389,2)&gt;5,0,IF(COUNTIF(Holidays!$A$5:$A$104,$A389)&gt;0,0,1)))</f>
        <v/>
      </c>
      <c r="D389" s="13">
        <f>IF($A389="","",$D388+$C389)</f>
        <v/>
      </c>
    </row>
    <row r="390">
      <c r="A390" s="9">
        <f>IF($A389="","",$A389+1)</f>
        <v/>
      </c>
      <c r="B390" s="14">
        <f>IF($A390="","",TEXT($A390,"ddd"))</f>
        <v/>
      </c>
      <c r="C390" s="13">
        <f>IF($A390="","",IF(WEEKDAY($A390,2)&gt;5,0,IF(COUNTIF(Holidays!$A$5:$A$104,$A390)&gt;0,0,1)))</f>
        <v/>
      </c>
      <c r="D390" s="13">
        <f>IF($A390="","",$D389+$C390)</f>
        <v/>
      </c>
    </row>
    <row r="391">
      <c r="A391" s="9">
        <f>IF($A390="","",$A390+1)</f>
        <v/>
      </c>
      <c r="B391" s="14">
        <f>IF($A391="","",TEXT($A391,"ddd"))</f>
        <v/>
      </c>
      <c r="C391" s="13">
        <f>IF($A391="","",IF(WEEKDAY($A391,2)&gt;5,0,IF(COUNTIF(Holidays!$A$5:$A$104,$A391)&gt;0,0,1)))</f>
        <v/>
      </c>
      <c r="D391" s="13">
        <f>IF($A391="","",$D390+$C391)</f>
        <v/>
      </c>
    </row>
    <row r="392">
      <c r="A392" s="9">
        <f>IF($A391="","",$A391+1)</f>
        <v/>
      </c>
      <c r="B392" s="14">
        <f>IF($A392="","",TEXT($A392,"ddd"))</f>
        <v/>
      </c>
      <c r="C392" s="13">
        <f>IF($A392="","",IF(WEEKDAY($A392,2)&gt;5,0,IF(COUNTIF(Holidays!$A$5:$A$104,$A392)&gt;0,0,1)))</f>
        <v/>
      </c>
      <c r="D392" s="13">
        <f>IF($A392="","",$D391+$C392)</f>
        <v/>
      </c>
    </row>
    <row r="393">
      <c r="A393" s="9">
        <f>IF($A392="","",$A392+1)</f>
        <v/>
      </c>
      <c r="B393" s="14">
        <f>IF($A393="","",TEXT($A393,"ddd"))</f>
        <v/>
      </c>
      <c r="C393" s="13">
        <f>IF($A393="","",IF(WEEKDAY($A393,2)&gt;5,0,IF(COUNTIF(Holidays!$A$5:$A$104,$A393)&gt;0,0,1)))</f>
        <v/>
      </c>
      <c r="D393" s="13">
        <f>IF($A393="","",$D392+$C393)</f>
        <v/>
      </c>
    </row>
    <row r="394">
      <c r="A394" s="9">
        <f>IF($A393="","",$A393+1)</f>
        <v/>
      </c>
      <c r="B394" s="14">
        <f>IF($A394="","",TEXT($A394,"ddd"))</f>
        <v/>
      </c>
      <c r="C394" s="13">
        <f>IF($A394="","",IF(WEEKDAY($A394,2)&gt;5,0,IF(COUNTIF(Holidays!$A$5:$A$104,$A394)&gt;0,0,1)))</f>
        <v/>
      </c>
      <c r="D394" s="13">
        <f>IF($A394="","",$D393+$C394)</f>
        <v/>
      </c>
    </row>
    <row r="395">
      <c r="A395" s="9">
        <f>IF($A394="","",$A394+1)</f>
        <v/>
      </c>
      <c r="B395" s="14">
        <f>IF($A395="","",TEXT($A395,"ddd"))</f>
        <v/>
      </c>
      <c r="C395" s="13">
        <f>IF($A395="","",IF(WEEKDAY($A395,2)&gt;5,0,IF(COUNTIF(Holidays!$A$5:$A$104,$A395)&gt;0,0,1)))</f>
        <v/>
      </c>
      <c r="D395" s="13">
        <f>IF($A395="","",$D394+$C395)</f>
        <v/>
      </c>
    </row>
    <row r="396">
      <c r="A396" s="9">
        <f>IF($A395="","",$A395+1)</f>
        <v/>
      </c>
      <c r="B396" s="14">
        <f>IF($A396="","",TEXT($A396,"ddd"))</f>
        <v/>
      </c>
      <c r="C396" s="13">
        <f>IF($A396="","",IF(WEEKDAY($A396,2)&gt;5,0,IF(COUNTIF(Holidays!$A$5:$A$104,$A396)&gt;0,0,1)))</f>
        <v/>
      </c>
      <c r="D396" s="13">
        <f>IF($A396="","",$D395+$C396)</f>
        <v/>
      </c>
    </row>
    <row r="397">
      <c r="A397" s="9">
        <f>IF($A396="","",$A396+1)</f>
        <v/>
      </c>
      <c r="B397" s="14">
        <f>IF($A397="","",TEXT($A397,"ddd"))</f>
        <v/>
      </c>
      <c r="C397" s="13">
        <f>IF($A397="","",IF(WEEKDAY($A397,2)&gt;5,0,IF(COUNTIF(Holidays!$A$5:$A$104,$A397)&gt;0,0,1)))</f>
        <v/>
      </c>
      <c r="D397" s="13">
        <f>IF($A397="","",$D396+$C397)</f>
        <v/>
      </c>
    </row>
    <row r="398">
      <c r="A398" s="9">
        <f>IF($A397="","",$A397+1)</f>
        <v/>
      </c>
      <c r="B398" s="14">
        <f>IF($A398="","",TEXT($A398,"ddd"))</f>
        <v/>
      </c>
      <c r="C398" s="13">
        <f>IF($A398="","",IF(WEEKDAY($A398,2)&gt;5,0,IF(COUNTIF(Holidays!$A$5:$A$104,$A398)&gt;0,0,1)))</f>
        <v/>
      </c>
      <c r="D398" s="13">
        <f>IF($A398="","",$D397+$C398)</f>
        <v/>
      </c>
    </row>
    <row r="399">
      <c r="A399" s="9">
        <f>IF($A398="","",$A398+1)</f>
        <v/>
      </c>
      <c r="B399" s="14">
        <f>IF($A399="","",TEXT($A399,"ddd"))</f>
        <v/>
      </c>
      <c r="C399" s="13">
        <f>IF($A399="","",IF(WEEKDAY($A399,2)&gt;5,0,IF(COUNTIF(Holidays!$A$5:$A$104,$A399)&gt;0,0,1)))</f>
        <v/>
      </c>
      <c r="D399" s="13">
        <f>IF($A399="","",$D398+$C399)</f>
        <v/>
      </c>
    </row>
    <row r="400">
      <c r="A400" s="9">
        <f>IF($A399="","",$A399+1)</f>
        <v/>
      </c>
      <c r="B400" s="14">
        <f>IF($A400="","",TEXT($A400,"ddd"))</f>
        <v/>
      </c>
      <c r="C400" s="13">
        <f>IF($A400="","",IF(WEEKDAY($A400,2)&gt;5,0,IF(COUNTIF(Holidays!$A$5:$A$104,$A400)&gt;0,0,1)))</f>
        <v/>
      </c>
      <c r="D400" s="13">
        <f>IF($A400="","",$D399+$C400)</f>
        <v/>
      </c>
    </row>
    <row r="401">
      <c r="A401" s="9">
        <f>IF($A400="","",$A400+1)</f>
        <v/>
      </c>
      <c r="B401" s="14">
        <f>IF($A401="","",TEXT($A401,"ddd"))</f>
        <v/>
      </c>
      <c r="C401" s="13">
        <f>IF($A401="","",IF(WEEKDAY($A401,2)&gt;5,0,IF(COUNTIF(Holidays!$A$5:$A$104,$A401)&gt;0,0,1)))</f>
        <v/>
      </c>
      <c r="D401" s="13">
        <f>IF($A401="","",$D400+$C401)</f>
        <v/>
      </c>
    </row>
    <row r="402">
      <c r="A402" s="9">
        <f>IF($A401="","",$A401+1)</f>
        <v/>
      </c>
      <c r="B402" s="14">
        <f>IF($A402="","",TEXT($A402,"ddd"))</f>
        <v/>
      </c>
      <c r="C402" s="13">
        <f>IF($A402="","",IF(WEEKDAY($A402,2)&gt;5,0,IF(COUNTIF(Holidays!$A$5:$A$104,$A402)&gt;0,0,1)))</f>
        <v/>
      </c>
      <c r="D402" s="13">
        <f>IF($A402="","",$D401+$C402)</f>
        <v/>
      </c>
    </row>
    <row r="403">
      <c r="A403" s="9">
        <f>IF($A402="","",$A402+1)</f>
        <v/>
      </c>
      <c r="B403" s="14">
        <f>IF($A403="","",TEXT($A403,"ddd"))</f>
        <v/>
      </c>
      <c r="C403" s="13">
        <f>IF($A403="","",IF(WEEKDAY($A403,2)&gt;5,0,IF(COUNTIF(Holidays!$A$5:$A$104,$A403)&gt;0,0,1)))</f>
        <v/>
      </c>
      <c r="D403" s="13">
        <f>IF($A403="","",$D402+$C403)</f>
        <v/>
      </c>
    </row>
    <row r="404">
      <c r="A404" s="9">
        <f>IF($A403="","",$A403+1)</f>
        <v/>
      </c>
      <c r="B404" s="14">
        <f>IF($A404="","",TEXT($A404,"ddd"))</f>
        <v/>
      </c>
      <c r="C404" s="13">
        <f>IF($A404="","",IF(WEEKDAY($A404,2)&gt;5,0,IF(COUNTIF(Holidays!$A$5:$A$104,$A404)&gt;0,0,1)))</f>
        <v/>
      </c>
      <c r="D404" s="13">
        <f>IF($A404="","",$D403+$C404)</f>
        <v/>
      </c>
    </row>
    <row r="405">
      <c r="A405" s="9">
        <f>IF($A404="","",$A404+1)</f>
        <v/>
      </c>
      <c r="B405" s="14">
        <f>IF($A405="","",TEXT($A405,"ddd"))</f>
        <v/>
      </c>
      <c r="C405" s="13">
        <f>IF($A405="","",IF(WEEKDAY($A405,2)&gt;5,0,IF(COUNTIF(Holidays!$A$5:$A$104,$A405)&gt;0,0,1)))</f>
        <v/>
      </c>
      <c r="D405" s="13">
        <f>IF($A405="","",$D404+$C405)</f>
        <v/>
      </c>
    </row>
    <row r="406">
      <c r="A406" s="9">
        <f>IF($A405="","",$A405+1)</f>
        <v/>
      </c>
      <c r="B406" s="14">
        <f>IF($A406="","",TEXT($A406,"ddd"))</f>
        <v/>
      </c>
      <c r="C406" s="13">
        <f>IF($A406="","",IF(WEEKDAY($A406,2)&gt;5,0,IF(COUNTIF(Holidays!$A$5:$A$104,$A406)&gt;0,0,1)))</f>
        <v/>
      </c>
      <c r="D406" s="13">
        <f>IF($A406="","",$D405+$C406)</f>
        <v/>
      </c>
    </row>
    <row r="407">
      <c r="A407" s="9">
        <f>IF($A406="","",$A406+1)</f>
        <v/>
      </c>
      <c r="B407" s="14">
        <f>IF($A407="","",TEXT($A407,"ddd"))</f>
        <v/>
      </c>
      <c r="C407" s="13">
        <f>IF($A407="","",IF(WEEKDAY($A407,2)&gt;5,0,IF(COUNTIF(Holidays!$A$5:$A$104,$A407)&gt;0,0,1)))</f>
        <v/>
      </c>
      <c r="D407" s="13">
        <f>IF($A407="","",$D406+$C407)</f>
        <v/>
      </c>
    </row>
    <row r="408">
      <c r="A408" s="9">
        <f>IF($A407="","",$A407+1)</f>
        <v/>
      </c>
      <c r="B408" s="14">
        <f>IF($A408="","",TEXT($A408,"ddd"))</f>
        <v/>
      </c>
      <c r="C408" s="13">
        <f>IF($A408="","",IF(WEEKDAY($A408,2)&gt;5,0,IF(COUNTIF(Holidays!$A$5:$A$104,$A408)&gt;0,0,1)))</f>
        <v/>
      </c>
      <c r="D408" s="13">
        <f>IF($A408="","",$D407+$C408)</f>
        <v/>
      </c>
    </row>
    <row r="409">
      <c r="A409" s="9">
        <f>IF($A408="","",$A408+1)</f>
        <v/>
      </c>
      <c r="B409" s="14">
        <f>IF($A409="","",TEXT($A409,"ddd"))</f>
        <v/>
      </c>
      <c r="C409" s="13">
        <f>IF($A409="","",IF(WEEKDAY($A409,2)&gt;5,0,IF(COUNTIF(Holidays!$A$5:$A$104,$A409)&gt;0,0,1)))</f>
        <v/>
      </c>
      <c r="D409" s="13">
        <f>IF($A409="","",$D408+$C409)</f>
        <v/>
      </c>
    </row>
    <row r="410">
      <c r="A410" s="9">
        <f>IF($A409="","",$A409+1)</f>
        <v/>
      </c>
      <c r="B410" s="14">
        <f>IF($A410="","",TEXT($A410,"ddd"))</f>
        <v/>
      </c>
      <c r="C410" s="13">
        <f>IF($A410="","",IF(WEEKDAY($A410,2)&gt;5,0,IF(COUNTIF(Holidays!$A$5:$A$104,$A410)&gt;0,0,1)))</f>
        <v/>
      </c>
      <c r="D410" s="13">
        <f>IF($A410="","",$D409+$C410)</f>
        <v/>
      </c>
    </row>
    <row r="411">
      <c r="A411" s="9">
        <f>IF($A410="","",$A410+1)</f>
        <v/>
      </c>
      <c r="B411" s="14">
        <f>IF($A411="","",TEXT($A411,"ddd"))</f>
        <v/>
      </c>
      <c r="C411" s="13">
        <f>IF($A411="","",IF(WEEKDAY($A411,2)&gt;5,0,IF(COUNTIF(Holidays!$A$5:$A$104,$A411)&gt;0,0,1)))</f>
        <v/>
      </c>
      <c r="D411" s="13">
        <f>IF($A411="","",$D410+$C411)</f>
        <v/>
      </c>
    </row>
    <row r="412">
      <c r="A412" s="9">
        <f>IF($A411="","",$A411+1)</f>
        <v/>
      </c>
      <c r="B412" s="14">
        <f>IF($A412="","",TEXT($A412,"ddd"))</f>
        <v/>
      </c>
      <c r="C412" s="13">
        <f>IF($A412="","",IF(WEEKDAY($A412,2)&gt;5,0,IF(COUNTIF(Holidays!$A$5:$A$104,$A412)&gt;0,0,1)))</f>
        <v/>
      </c>
      <c r="D412" s="13">
        <f>IF($A412="","",$D411+$C412)</f>
        <v/>
      </c>
    </row>
    <row r="413">
      <c r="A413" s="9">
        <f>IF($A412="","",$A412+1)</f>
        <v/>
      </c>
      <c r="B413" s="14">
        <f>IF($A413="","",TEXT($A413,"ddd"))</f>
        <v/>
      </c>
      <c r="C413" s="13">
        <f>IF($A413="","",IF(WEEKDAY($A413,2)&gt;5,0,IF(COUNTIF(Holidays!$A$5:$A$104,$A413)&gt;0,0,1)))</f>
        <v/>
      </c>
      <c r="D413" s="13">
        <f>IF($A413="","",$D412+$C413)</f>
        <v/>
      </c>
    </row>
    <row r="414">
      <c r="A414" s="9">
        <f>IF($A413="","",$A413+1)</f>
        <v/>
      </c>
      <c r="B414" s="14">
        <f>IF($A414="","",TEXT($A414,"ddd"))</f>
        <v/>
      </c>
      <c r="C414" s="13">
        <f>IF($A414="","",IF(WEEKDAY($A414,2)&gt;5,0,IF(COUNTIF(Holidays!$A$5:$A$104,$A414)&gt;0,0,1)))</f>
        <v/>
      </c>
      <c r="D414" s="13">
        <f>IF($A414="","",$D413+$C414)</f>
        <v/>
      </c>
    </row>
    <row r="415">
      <c r="A415" s="9">
        <f>IF($A414="","",$A414+1)</f>
        <v/>
      </c>
      <c r="B415" s="14">
        <f>IF($A415="","",TEXT($A415,"ddd"))</f>
        <v/>
      </c>
      <c r="C415" s="13">
        <f>IF($A415="","",IF(WEEKDAY($A415,2)&gt;5,0,IF(COUNTIF(Holidays!$A$5:$A$104,$A415)&gt;0,0,1)))</f>
        <v/>
      </c>
      <c r="D415" s="13">
        <f>IF($A415="","",$D414+$C415)</f>
        <v/>
      </c>
    </row>
    <row r="416">
      <c r="A416" s="9">
        <f>IF($A415="","",$A415+1)</f>
        <v/>
      </c>
      <c r="B416" s="14">
        <f>IF($A416="","",TEXT($A416,"ddd"))</f>
        <v/>
      </c>
      <c r="C416" s="13">
        <f>IF($A416="","",IF(WEEKDAY($A416,2)&gt;5,0,IF(COUNTIF(Holidays!$A$5:$A$104,$A416)&gt;0,0,1)))</f>
        <v/>
      </c>
      <c r="D416" s="13">
        <f>IF($A416="","",$D415+$C416)</f>
        <v/>
      </c>
    </row>
    <row r="417">
      <c r="A417" s="9">
        <f>IF($A416="","",$A416+1)</f>
        <v/>
      </c>
      <c r="B417" s="14">
        <f>IF($A417="","",TEXT($A417,"ddd"))</f>
        <v/>
      </c>
      <c r="C417" s="13">
        <f>IF($A417="","",IF(WEEKDAY($A417,2)&gt;5,0,IF(COUNTIF(Holidays!$A$5:$A$104,$A417)&gt;0,0,1)))</f>
        <v/>
      </c>
      <c r="D417" s="13">
        <f>IF($A417="","",$D416+$C417)</f>
        <v/>
      </c>
    </row>
    <row r="418">
      <c r="A418" s="9">
        <f>IF($A417="","",$A417+1)</f>
        <v/>
      </c>
      <c r="B418" s="14">
        <f>IF($A418="","",TEXT($A418,"ddd"))</f>
        <v/>
      </c>
      <c r="C418" s="13">
        <f>IF($A418="","",IF(WEEKDAY($A418,2)&gt;5,0,IF(COUNTIF(Holidays!$A$5:$A$104,$A418)&gt;0,0,1)))</f>
        <v/>
      </c>
      <c r="D418" s="13">
        <f>IF($A418="","",$D417+$C418)</f>
        <v/>
      </c>
    </row>
    <row r="419">
      <c r="A419" s="9">
        <f>IF($A418="","",$A418+1)</f>
        <v/>
      </c>
      <c r="B419" s="14">
        <f>IF($A419="","",TEXT($A419,"ddd"))</f>
        <v/>
      </c>
      <c r="C419" s="13">
        <f>IF($A419="","",IF(WEEKDAY($A419,2)&gt;5,0,IF(COUNTIF(Holidays!$A$5:$A$104,$A419)&gt;0,0,1)))</f>
        <v/>
      </c>
      <c r="D419" s="13">
        <f>IF($A419="","",$D418+$C419)</f>
        <v/>
      </c>
    </row>
    <row r="420">
      <c r="A420" s="9">
        <f>IF($A419="","",$A419+1)</f>
        <v/>
      </c>
      <c r="B420" s="14">
        <f>IF($A420="","",TEXT($A420,"ddd"))</f>
        <v/>
      </c>
      <c r="C420" s="13">
        <f>IF($A420="","",IF(WEEKDAY($A420,2)&gt;5,0,IF(COUNTIF(Holidays!$A$5:$A$104,$A420)&gt;0,0,1)))</f>
        <v/>
      </c>
      <c r="D420" s="13">
        <f>IF($A420="","",$D419+$C420)</f>
        <v/>
      </c>
    </row>
    <row r="421">
      <c r="A421" s="9">
        <f>IF($A420="","",$A420+1)</f>
        <v/>
      </c>
      <c r="B421" s="14">
        <f>IF($A421="","",TEXT($A421,"ddd"))</f>
        <v/>
      </c>
      <c r="C421" s="13">
        <f>IF($A421="","",IF(WEEKDAY($A421,2)&gt;5,0,IF(COUNTIF(Holidays!$A$5:$A$104,$A421)&gt;0,0,1)))</f>
        <v/>
      </c>
      <c r="D421" s="13">
        <f>IF($A421="","",$D420+$C421)</f>
        <v/>
      </c>
    </row>
    <row r="422">
      <c r="A422" s="9">
        <f>IF($A421="","",$A421+1)</f>
        <v/>
      </c>
      <c r="B422" s="14">
        <f>IF($A422="","",TEXT($A422,"ddd"))</f>
        <v/>
      </c>
      <c r="C422" s="13">
        <f>IF($A422="","",IF(WEEKDAY($A422,2)&gt;5,0,IF(COUNTIF(Holidays!$A$5:$A$104,$A422)&gt;0,0,1)))</f>
        <v/>
      </c>
      <c r="D422" s="13">
        <f>IF($A422="","",$D421+$C422)</f>
        <v/>
      </c>
    </row>
    <row r="423">
      <c r="A423" s="9">
        <f>IF($A422="","",$A422+1)</f>
        <v/>
      </c>
      <c r="B423" s="14">
        <f>IF($A423="","",TEXT($A423,"ddd"))</f>
        <v/>
      </c>
      <c r="C423" s="13">
        <f>IF($A423="","",IF(WEEKDAY($A423,2)&gt;5,0,IF(COUNTIF(Holidays!$A$5:$A$104,$A423)&gt;0,0,1)))</f>
        <v/>
      </c>
      <c r="D423" s="13">
        <f>IF($A423="","",$D422+$C423)</f>
        <v/>
      </c>
    </row>
    <row r="424">
      <c r="A424" s="9">
        <f>IF($A423="","",$A423+1)</f>
        <v/>
      </c>
      <c r="B424" s="14">
        <f>IF($A424="","",TEXT($A424,"ddd"))</f>
        <v/>
      </c>
      <c r="C424" s="13">
        <f>IF($A424="","",IF(WEEKDAY($A424,2)&gt;5,0,IF(COUNTIF(Holidays!$A$5:$A$104,$A424)&gt;0,0,1)))</f>
        <v/>
      </c>
      <c r="D424" s="13">
        <f>IF($A424="","",$D423+$C424)</f>
        <v/>
      </c>
    </row>
    <row r="425">
      <c r="A425" s="9">
        <f>IF($A424="","",$A424+1)</f>
        <v/>
      </c>
      <c r="B425" s="14">
        <f>IF($A425="","",TEXT($A425,"ddd"))</f>
        <v/>
      </c>
      <c r="C425" s="13">
        <f>IF($A425="","",IF(WEEKDAY($A425,2)&gt;5,0,IF(COUNTIF(Holidays!$A$5:$A$104,$A425)&gt;0,0,1)))</f>
        <v/>
      </c>
      <c r="D425" s="13">
        <f>IF($A425="","",$D424+$C425)</f>
        <v/>
      </c>
    </row>
    <row r="426">
      <c r="A426" s="9">
        <f>IF($A425="","",$A425+1)</f>
        <v/>
      </c>
      <c r="B426" s="14">
        <f>IF($A426="","",TEXT($A426,"ddd"))</f>
        <v/>
      </c>
      <c r="C426" s="13">
        <f>IF($A426="","",IF(WEEKDAY($A426,2)&gt;5,0,IF(COUNTIF(Holidays!$A$5:$A$104,$A426)&gt;0,0,1)))</f>
        <v/>
      </c>
      <c r="D426" s="13">
        <f>IF($A426="","",$D425+$C426)</f>
        <v/>
      </c>
    </row>
    <row r="427">
      <c r="A427" s="9">
        <f>IF($A426="","",$A426+1)</f>
        <v/>
      </c>
      <c r="B427" s="14">
        <f>IF($A427="","",TEXT($A427,"ddd"))</f>
        <v/>
      </c>
      <c r="C427" s="13">
        <f>IF($A427="","",IF(WEEKDAY($A427,2)&gt;5,0,IF(COUNTIF(Holidays!$A$5:$A$104,$A427)&gt;0,0,1)))</f>
        <v/>
      </c>
      <c r="D427" s="13">
        <f>IF($A427="","",$D426+$C427)</f>
        <v/>
      </c>
    </row>
    <row r="428">
      <c r="A428" s="9">
        <f>IF($A427="","",$A427+1)</f>
        <v/>
      </c>
      <c r="B428" s="14">
        <f>IF($A428="","",TEXT($A428,"ddd"))</f>
        <v/>
      </c>
      <c r="C428" s="13">
        <f>IF($A428="","",IF(WEEKDAY($A428,2)&gt;5,0,IF(COUNTIF(Holidays!$A$5:$A$104,$A428)&gt;0,0,1)))</f>
        <v/>
      </c>
      <c r="D428" s="13">
        <f>IF($A428="","",$D427+$C428)</f>
        <v/>
      </c>
    </row>
    <row r="429">
      <c r="A429" s="9">
        <f>IF($A428="","",$A428+1)</f>
        <v/>
      </c>
      <c r="B429" s="14">
        <f>IF($A429="","",TEXT($A429,"ddd"))</f>
        <v/>
      </c>
      <c r="C429" s="13">
        <f>IF($A429="","",IF(WEEKDAY($A429,2)&gt;5,0,IF(COUNTIF(Holidays!$A$5:$A$104,$A429)&gt;0,0,1)))</f>
        <v/>
      </c>
      <c r="D429" s="13">
        <f>IF($A429="","",$D428+$C429)</f>
        <v/>
      </c>
    </row>
    <row r="430">
      <c r="A430" s="9">
        <f>IF($A429="","",$A429+1)</f>
        <v/>
      </c>
      <c r="B430" s="14">
        <f>IF($A430="","",TEXT($A430,"ddd"))</f>
        <v/>
      </c>
      <c r="C430" s="13">
        <f>IF($A430="","",IF(WEEKDAY($A430,2)&gt;5,0,IF(COUNTIF(Holidays!$A$5:$A$104,$A430)&gt;0,0,1)))</f>
        <v/>
      </c>
      <c r="D430" s="13">
        <f>IF($A430="","",$D429+$C430)</f>
        <v/>
      </c>
    </row>
    <row r="431">
      <c r="A431" s="9">
        <f>IF($A430="","",$A430+1)</f>
        <v/>
      </c>
      <c r="B431" s="14">
        <f>IF($A431="","",TEXT($A431,"ddd"))</f>
        <v/>
      </c>
      <c r="C431" s="13">
        <f>IF($A431="","",IF(WEEKDAY($A431,2)&gt;5,0,IF(COUNTIF(Holidays!$A$5:$A$104,$A431)&gt;0,0,1)))</f>
        <v/>
      </c>
      <c r="D431" s="13">
        <f>IF($A431="","",$D430+$C431)</f>
        <v/>
      </c>
    </row>
    <row r="432">
      <c r="A432" s="9">
        <f>IF($A431="","",$A431+1)</f>
        <v/>
      </c>
      <c r="B432" s="14">
        <f>IF($A432="","",TEXT($A432,"ddd"))</f>
        <v/>
      </c>
      <c r="C432" s="13">
        <f>IF($A432="","",IF(WEEKDAY($A432,2)&gt;5,0,IF(COUNTIF(Holidays!$A$5:$A$104,$A432)&gt;0,0,1)))</f>
        <v/>
      </c>
      <c r="D432" s="13">
        <f>IF($A432="","",$D431+$C432)</f>
        <v/>
      </c>
    </row>
    <row r="433">
      <c r="A433" s="9">
        <f>IF($A432="","",$A432+1)</f>
        <v/>
      </c>
      <c r="B433" s="14">
        <f>IF($A433="","",TEXT($A433,"ddd"))</f>
        <v/>
      </c>
      <c r="C433" s="13">
        <f>IF($A433="","",IF(WEEKDAY($A433,2)&gt;5,0,IF(COUNTIF(Holidays!$A$5:$A$104,$A433)&gt;0,0,1)))</f>
        <v/>
      </c>
      <c r="D433" s="13">
        <f>IF($A433="","",$D432+$C433)</f>
        <v/>
      </c>
    </row>
    <row r="434">
      <c r="A434" s="9">
        <f>IF($A433="","",$A433+1)</f>
        <v/>
      </c>
      <c r="B434" s="14">
        <f>IF($A434="","",TEXT($A434,"ddd"))</f>
        <v/>
      </c>
      <c r="C434" s="13">
        <f>IF($A434="","",IF(WEEKDAY($A434,2)&gt;5,0,IF(COUNTIF(Holidays!$A$5:$A$104,$A434)&gt;0,0,1)))</f>
        <v/>
      </c>
      <c r="D434" s="13">
        <f>IF($A434="","",$D433+$C434)</f>
        <v/>
      </c>
    </row>
    <row r="435">
      <c r="A435" s="9">
        <f>IF($A434="","",$A434+1)</f>
        <v/>
      </c>
      <c r="B435" s="14">
        <f>IF($A435="","",TEXT($A435,"ddd"))</f>
        <v/>
      </c>
      <c r="C435" s="13">
        <f>IF($A435="","",IF(WEEKDAY($A435,2)&gt;5,0,IF(COUNTIF(Holidays!$A$5:$A$104,$A435)&gt;0,0,1)))</f>
        <v/>
      </c>
      <c r="D435" s="13">
        <f>IF($A435="","",$D434+$C435)</f>
        <v/>
      </c>
    </row>
    <row r="436">
      <c r="A436" s="9">
        <f>IF($A435="","",$A435+1)</f>
        <v/>
      </c>
      <c r="B436" s="14">
        <f>IF($A436="","",TEXT($A436,"ddd"))</f>
        <v/>
      </c>
      <c r="C436" s="13">
        <f>IF($A436="","",IF(WEEKDAY($A436,2)&gt;5,0,IF(COUNTIF(Holidays!$A$5:$A$104,$A436)&gt;0,0,1)))</f>
        <v/>
      </c>
      <c r="D436" s="13">
        <f>IF($A436="","",$D435+$C436)</f>
        <v/>
      </c>
    </row>
    <row r="437">
      <c r="A437" s="9">
        <f>IF($A436="","",$A436+1)</f>
        <v/>
      </c>
      <c r="B437" s="14">
        <f>IF($A437="","",TEXT($A437,"ddd"))</f>
        <v/>
      </c>
      <c r="C437" s="13">
        <f>IF($A437="","",IF(WEEKDAY($A437,2)&gt;5,0,IF(COUNTIF(Holidays!$A$5:$A$104,$A437)&gt;0,0,1)))</f>
        <v/>
      </c>
      <c r="D437" s="13">
        <f>IF($A437="","",$D436+$C437)</f>
        <v/>
      </c>
    </row>
    <row r="438">
      <c r="A438" s="9">
        <f>IF($A437="","",$A437+1)</f>
        <v/>
      </c>
      <c r="B438" s="14">
        <f>IF($A438="","",TEXT($A438,"ddd"))</f>
        <v/>
      </c>
      <c r="C438" s="13">
        <f>IF($A438="","",IF(WEEKDAY($A438,2)&gt;5,0,IF(COUNTIF(Holidays!$A$5:$A$104,$A438)&gt;0,0,1)))</f>
        <v/>
      </c>
      <c r="D438" s="13">
        <f>IF($A438="","",$D437+$C438)</f>
        <v/>
      </c>
    </row>
    <row r="439">
      <c r="A439" s="9">
        <f>IF($A438="","",$A438+1)</f>
        <v/>
      </c>
      <c r="B439" s="14">
        <f>IF($A439="","",TEXT($A439,"ddd"))</f>
        <v/>
      </c>
      <c r="C439" s="13">
        <f>IF($A439="","",IF(WEEKDAY($A439,2)&gt;5,0,IF(COUNTIF(Holidays!$A$5:$A$104,$A439)&gt;0,0,1)))</f>
        <v/>
      </c>
      <c r="D439" s="13">
        <f>IF($A439="","",$D438+$C439)</f>
        <v/>
      </c>
    </row>
    <row r="440">
      <c r="A440" s="9">
        <f>IF($A439="","",$A439+1)</f>
        <v/>
      </c>
      <c r="B440" s="14">
        <f>IF($A440="","",TEXT($A440,"ddd"))</f>
        <v/>
      </c>
      <c r="C440" s="13">
        <f>IF($A440="","",IF(WEEKDAY($A440,2)&gt;5,0,IF(COUNTIF(Holidays!$A$5:$A$104,$A440)&gt;0,0,1)))</f>
        <v/>
      </c>
      <c r="D440" s="13">
        <f>IF($A440="","",$D439+$C440)</f>
        <v/>
      </c>
    </row>
    <row r="441">
      <c r="A441" s="9">
        <f>IF($A440="","",$A440+1)</f>
        <v/>
      </c>
      <c r="B441" s="14">
        <f>IF($A441="","",TEXT($A441,"ddd"))</f>
        <v/>
      </c>
      <c r="C441" s="13">
        <f>IF($A441="","",IF(WEEKDAY($A441,2)&gt;5,0,IF(COUNTIF(Holidays!$A$5:$A$104,$A441)&gt;0,0,1)))</f>
        <v/>
      </c>
      <c r="D441" s="13">
        <f>IF($A441="","",$D440+$C441)</f>
        <v/>
      </c>
    </row>
    <row r="442">
      <c r="A442" s="9">
        <f>IF($A441="","",$A441+1)</f>
        <v/>
      </c>
      <c r="B442" s="14">
        <f>IF($A442="","",TEXT($A442,"ddd"))</f>
        <v/>
      </c>
      <c r="C442" s="13">
        <f>IF($A442="","",IF(WEEKDAY($A442,2)&gt;5,0,IF(COUNTIF(Holidays!$A$5:$A$104,$A442)&gt;0,0,1)))</f>
        <v/>
      </c>
      <c r="D442" s="13">
        <f>IF($A442="","",$D441+$C442)</f>
        <v/>
      </c>
    </row>
    <row r="443">
      <c r="A443" s="9">
        <f>IF($A442="","",$A442+1)</f>
        <v/>
      </c>
      <c r="B443" s="14">
        <f>IF($A443="","",TEXT($A443,"ddd"))</f>
        <v/>
      </c>
      <c r="C443" s="13">
        <f>IF($A443="","",IF(WEEKDAY($A443,2)&gt;5,0,IF(COUNTIF(Holidays!$A$5:$A$104,$A443)&gt;0,0,1)))</f>
        <v/>
      </c>
      <c r="D443" s="13">
        <f>IF($A443="","",$D442+$C443)</f>
        <v/>
      </c>
    </row>
    <row r="444">
      <c r="A444" s="9">
        <f>IF($A443="","",$A443+1)</f>
        <v/>
      </c>
      <c r="B444" s="14">
        <f>IF($A444="","",TEXT($A444,"ddd"))</f>
        <v/>
      </c>
      <c r="C444" s="13">
        <f>IF($A444="","",IF(WEEKDAY($A444,2)&gt;5,0,IF(COUNTIF(Holidays!$A$5:$A$104,$A444)&gt;0,0,1)))</f>
        <v/>
      </c>
      <c r="D444" s="13">
        <f>IF($A444="","",$D443+$C444)</f>
        <v/>
      </c>
    </row>
    <row r="445">
      <c r="A445" s="9">
        <f>IF($A444="","",$A444+1)</f>
        <v/>
      </c>
      <c r="B445" s="14">
        <f>IF($A445="","",TEXT($A445,"ddd"))</f>
        <v/>
      </c>
      <c r="C445" s="13">
        <f>IF($A445="","",IF(WEEKDAY($A445,2)&gt;5,0,IF(COUNTIF(Holidays!$A$5:$A$104,$A445)&gt;0,0,1)))</f>
        <v/>
      </c>
      <c r="D445" s="13">
        <f>IF($A445="","",$D444+$C445)</f>
        <v/>
      </c>
    </row>
    <row r="446">
      <c r="A446" s="9">
        <f>IF($A445="","",$A445+1)</f>
        <v/>
      </c>
      <c r="B446" s="14">
        <f>IF($A446="","",TEXT($A446,"ddd"))</f>
        <v/>
      </c>
      <c r="C446" s="13">
        <f>IF($A446="","",IF(WEEKDAY($A446,2)&gt;5,0,IF(COUNTIF(Holidays!$A$5:$A$104,$A446)&gt;0,0,1)))</f>
        <v/>
      </c>
      <c r="D446" s="13">
        <f>IF($A446="","",$D445+$C446)</f>
        <v/>
      </c>
    </row>
    <row r="447">
      <c r="A447" s="9">
        <f>IF($A446="","",$A446+1)</f>
        <v/>
      </c>
      <c r="B447" s="14">
        <f>IF($A447="","",TEXT($A447,"ddd"))</f>
        <v/>
      </c>
      <c r="C447" s="13">
        <f>IF($A447="","",IF(WEEKDAY($A447,2)&gt;5,0,IF(COUNTIF(Holidays!$A$5:$A$104,$A447)&gt;0,0,1)))</f>
        <v/>
      </c>
      <c r="D447" s="13">
        <f>IF($A447="","",$D446+$C447)</f>
        <v/>
      </c>
    </row>
    <row r="448">
      <c r="A448" s="9">
        <f>IF($A447="","",$A447+1)</f>
        <v/>
      </c>
      <c r="B448" s="14">
        <f>IF($A448="","",TEXT($A448,"ddd"))</f>
        <v/>
      </c>
      <c r="C448" s="13">
        <f>IF($A448="","",IF(WEEKDAY($A448,2)&gt;5,0,IF(COUNTIF(Holidays!$A$5:$A$104,$A448)&gt;0,0,1)))</f>
        <v/>
      </c>
      <c r="D448" s="13">
        <f>IF($A448="","",$D447+$C448)</f>
        <v/>
      </c>
    </row>
    <row r="449">
      <c r="A449" s="9">
        <f>IF($A448="","",$A448+1)</f>
        <v/>
      </c>
      <c r="B449" s="14">
        <f>IF($A449="","",TEXT($A449,"ddd"))</f>
        <v/>
      </c>
      <c r="C449" s="13">
        <f>IF($A449="","",IF(WEEKDAY($A449,2)&gt;5,0,IF(COUNTIF(Holidays!$A$5:$A$104,$A449)&gt;0,0,1)))</f>
        <v/>
      </c>
      <c r="D449" s="13">
        <f>IF($A449="","",$D448+$C449)</f>
        <v/>
      </c>
    </row>
    <row r="450">
      <c r="A450" s="9">
        <f>IF($A449="","",$A449+1)</f>
        <v/>
      </c>
      <c r="B450" s="14">
        <f>IF($A450="","",TEXT($A450,"ddd"))</f>
        <v/>
      </c>
      <c r="C450" s="13">
        <f>IF($A450="","",IF(WEEKDAY($A450,2)&gt;5,0,IF(COUNTIF(Holidays!$A$5:$A$104,$A450)&gt;0,0,1)))</f>
        <v/>
      </c>
      <c r="D450" s="13">
        <f>IF($A450="","",$D449+$C450)</f>
        <v/>
      </c>
    </row>
    <row r="451">
      <c r="A451" s="9">
        <f>IF($A450="","",$A450+1)</f>
        <v/>
      </c>
      <c r="B451" s="14">
        <f>IF($A451="","",TEXT($A451,"ddd"))</f>
        <v/>
      </c>
      <c r="C451" s="13">
        <f>IF($A451="","",IF(WEEKDAY($A451,2)&gt;5,0,IF(COUNTIF(Holidays!$A$5:$A$104,$A451)&gt;0,0,1)))</f>
        <v/>
      </c>
      <c r="D451" s="13">
        <f>IF($A451="","",$D450+$C451)</f>
        <v/>
      </c>
    </row>
    <row r="452">
      <c r="A452" s="9">
        <f>IF($A451="","",$A451+1)</f>
        <v/>
      </c>
      <c r="B452" s="14">
        <f>IF($A452="","",TEXT($A452,"ddd"))</f>
        <v/>
      </c>
      <c r="C452" s="13">
        <f>IF($A452="","",IF(WEEKDAY($A452,2)&gt;5,0,IF(COUNTIF(Holidays!$A$5:$A$104,$A452)&gt;0,0,1)))</f>
        <v/>
      </c>
      <c r="D452" s="13">
        <f>IF($A452="","",$D451+$C452)</f>
        <v/>
      </c>
    </row>
    <row r="453">
      <c r="A453" s="9">
        <f>IF($A452="","",$A452+1)</f>
        <v/>
      </c>
      <c r="B453" s="14">
        <f>IF($A453="","",TEXT($A453,"ddd"))</f>
        <v/>
      </c>
      <c r="C453" s="13">
        <f>IF($A453="","",IF(WEEKDAY($A453,2)&gt;5,0,IF(COUNTIF(Holidays!$A$5:$A$104,$A453)&gt;0,0,1)))</f>
        <v/>
      </c>
      <c r="D453" s="13">
        <f>IF($A453="","",$D452+$C453)</f>
        <v/>
      </c>
    </row>
    <row r="454">
      <c r="A454" s="9">
        <f>IF($A453="","",$A453+1)</f>
        <v/>
      </c>
      <c r="B454" s="14">
        <f>IF($A454="","",TEXT($A454,"ddd"))</f>
        <v/>
      </c>
      <c r="C454" s="13">
        <f>IF($A454="","",IF(WEEKDAY($A454,2)&gt;5,0,IF(COUNTIF(Holidays!$A$5:$A$104,$A454)&gt;0,0,1)))</f>
        <v/>
      </c>
      <c r="D454" s="13">
        <f>IF($A454="","",$D453+$C454)</f>
        <v/>
      </c>
    </row>
    <row r="455">
      <c r="A455" s="9">
        <f>IF($A454="","",$A454+1)</f>
        <v/>
      </c>
      <c r="B455" s="14">
        <f>IF($A455="","",TEXT($A455,"ddd"))</f>
        <v/>
      </c>
      <c r="C455" s="13">
        <f>IF($A455="","",IF(WEEKDAY($A455,2)&gt;5,0,IF(COUNTIF(Holidays!$A$5:$A$104,$A455)&gt;0,0,1)))</f>
        <v/>
      </c>
      <c r="D455" s="13">
        <f>IF($A455="","",$D454+$C455)</f>
        <v/>
      </c>
    </row>
    <row r="456">
      <c r="A456" s="9">
        <f>IF($A455="","",$A455+1)</f>
        <v/>
      </c>
      <c r="B456" s="14">
        <f>IF($A456="","",TEXT($A456,"ddd"))</f>
        <v/>
      </c>
      <c r="C456" s="13">
        <f>IF($A456="","",IF(WEEKDAY($A456,2)&gt;5,0,IF(COUNTIF(Holidays!$A$5:$A$104,$A456)&gt;0,0,1)))</f>
        <v/>
      </c>
      <c r="D456" s="13">
        <f>IF($A456="","",$D455+$C456)</f>
        <v/>
      </c>
    </row>
    <row r="457">
      <c r="A457" s="9">
        <f>IF($A456="","",$A456+1)</f>
        <v/>
      </c>
      <c r="B457" s="14">
        <f>IF($A457="","",TEXT($A457,"ddd"))</f>
        <v/>
      </c>
      <c r="C457" s="13">
        <f>IF($A457="","",IF(WEEKDAY($A457,2)&gt;5,0,IF(COUNTIF(Holidays!$A$5:$A$104,$A457)&gt;0,0,1)))</f>
        <v/>
      </c>
      <c r="D457" s="13">
        <f>IF($A457="","",$D456+$C457)</f>
        <v/>
      </c>
    </row>
    <row r="458">
      <c r="A458" s="9">
        <f>IF($A457="","",$A457+1)</f>
        <v/>
      </c>
      <c r="B458" s="14">
        <f>IF($A458="","",TEXT($A458,"ddd"))</f>
        <v/>
      </c>
      <c r="C458" s="13">
        <f>IF($A458="","",IF(WEEKDAY($A458,2)&gt;5,0,IF(COUNTIF(Holidays!$A$5:$A$104,$A458)&gt;0,0,1)))</f>
        <v/>
      </c>
      <c r="D458" s="13">
        <f>IF($A458="","",$D457+$C458)</f>
        <v/>
      </c>
    </row>
    <row r="459">
      <c r="A459" s="9">
        <f>IF($A458="","",$A458+1)</f>
        <v/>
      </c>
      <c r="B459" s="14">
        <f>IF($A459="","",TEXT($A459,"ddd"))</f>
        <v/>
      </c>
      <c r="C459" s="13">
        <f>IF($A459="","",IF(WEEKDAY($A459,2)&gt;5,0,IF(COUNTIF(Holidays!$A$5:$A$104,$A459)&gt;0,0,1)))</f>
        <v/>
      </c>
      <c r="D459" s="13">
        <f>IF($A459="","",$D458+$C459)</f>
        <v/>
      </c>
    </row>
    <row r="460">
      <c r="A460" s="9">
        <f>IF($A459="","",$A459+1)</f>
        <v/>
      </c>
      <c r="B460" s="14">
        <f>IF($A460="","",TEXT($A460,"ddd"))</f>
        <v/>
      </c>
      <c r="C460" s="13">
        <f>IF($A460="","",IF(WEEKDAY($A460,2)&gt;5,0,IF(COUNTIF(Holidays!$A$5:$A$104,$A460)&gt;0,0,1)))</f>
        <v/>
      </c>
      <c r="D460" s="13">
        <f>IF($A460="","",$D459+$C460)</f>
        <v/>
      </c>
    </row>
    <row r="461">
      <c r="A461" s="9">
        <f>IF($A460="","",$A460+1)</f>
        <v/>
      </c>
      <c r="B461" s="14">
        <f>IF($A461="","",TEXT($A461,"ddd"))</f>
        <v/>
      </c>
      <c r="C461" s="13">
        <f>IF($A461="","",IF(WEEKDAY($A461,2)&gt;5,0,IF(COUNTIF(Holidays!$A$5:$A$104,$A461)&gt;0,0,1)))</f>
        <v/>
      </c>
      <c r="D461" s="13">
        <f>IF($A461="","",$D460+$C461)</f>
        <v/>
      </c>
    </row>
    <row r="462">
      <c r="A462" s="9">
        <f>IF($A461="","",$A461+1)</f>
        <v/>
      </c>
      <c r="B462" s="14">
        <f>IF($A462="","",TEXT($A462,"ddd"))</f>
        <v/>
      </c>
      <c r="C462" s="13">
        <f>IF($A462="","",IF(WEEKDAY($A462,2)&gt;5,0,IF(COUNTIF(Holidays!$A$5:$A$104,$A462)&gt;0,0,1)))</f>
        <v/>
      </c>
      <c r="D462" s="13">
        <f>IF($A462="","",$D461+$C462)</f>
        <v/>
      </c>
    </row>
    <row r="463">
      <c r="A463" s="9">
        <f>IF($A462="","",$A462+1)</f>
        <v/>
      </c>
      <c r="B463" s="14">
        <f>IF($A463="","",TEXT($A463,"ddd"))</f>
        <v/>
      </c>
      <c r="C463" s="13">
        <f>IF($A463="","",IF(WEEKDAY($A463,2)&gt;5,0,IF(COUNTIF(Holidays!$A$5:$A$104,$A463)&gt;0,0,1)))</f>
        <v/>
      </c>
      <c r="D463" s="13">
        <f>IF($A463="","",$D462+$C463)</f>
        <v/>
      </c>
    </row>
    <row r="464">
      <c r="A464" s="9">
        <f>IF($A463="","",$A463+1)</f>
        <v/>
      </c>
      <c r="B464" s="14">
        <f>IF($A464="","",TEXT($A464,"ddd"))</f>
        <v/>
      </c>
      <c r="C464" s="13">
        <f>IF($A464="","",IF(WEEKDAY($A464,2)&gt;5,0,IF(COUNTIF(Holidays!$A$5:$A$104,$A464)&gt;0,0,1)))</f>
        <v/>
      </c>
      <c r="D464" s="13">
        <f>IF($A464="","",$D463+$C464)</f>
        <v/>
      </c>
    </row>
    <row r="465">
      <c r="A465" s="9">
        <f>IF($A464="","",$A464+1)</f>
        <v/>
      </c>
      <c r="B465" s="14">
        <f>IF($A465="","",TEXT($A465,"ddd"))</f>
        <v/>
      </c>
      <c r="C465" s="13">
        <f>IF($A465="","",IF(WEEKDAY($A465,2)&gt;5,0,IF(COUNTIF(Holidays!$A$5:$A$104,$A465)&gt;0,0,1)))</f>
        <v/>
      </c>
      <c r="D465" s="13">
        <f>IF($A465="","",$D464+$C465)</f>
        <v/>
      </c>
    </row>
    <row r="466">
      <c r="A466" s="9">
        <f>IF($A465="","",$A465+1)</f>
        <v/>
      </c>
      <c r="B466" s="14">
        <f>IF($A466="","",TEXT($A466,"ddd"))</f>
        <v/>
      </c>
      <c r="C466" s="13">
        <f>IF($A466="","",IF(WEEKDAY($A466,2)&gt;5,0,IF(COUNTIF(Holidays!$A$5:$A$104,$A466)&gt;0,0,1)))</f>
        <v/>
      </c>
      <c r="D466" s="13">
        <f>IF($A466="","",$D465+$C466)</f>
        <v/>
      </c>
    </row>
    <row r="467">
      <c r="A467" s="9">
        <f>IF($A466="","",$A466+1)</f>
        <v/>
      </c>
      <c r="B467" s="14">
        <f>IF($A467="","",TEXT($A467,"ddd"))</f>
        <v/>
      </c>
      <c r="C467" s="13">
        <f>IF($A467="","",IF(WEEKDAY($A467,2)&gt;5,0,IF(COUNTIF(Holidays!$A$5:$A$104,$A467)&gt;0,0,1)))</f>
        <v/>
      </c>
      <c r="D467" s="13">
        <f>IF($A467="","",$D466+$C467)</f>
        <v/>
      </c>
    </row>
    <row r="468">
      <c r="A468" s="9">
        <f>IF($A467="","",$A467+1)</f>
        <v/>
      </c>
      <c r="B468" s="14">
        <f>IF($A468="","",TEXT($A468,"ddd"))</f>
        <v/>
      </c>
      <c r="C468" s="13">
        <f>IF($A468="","",IF(WEEKDAY($A468,2)&gt;5,0,IF(COUNTIF(Holidays!$A$5:$A$104,$A468)&gt;0,0,1)))</f>
        <v/>
      </c>
      <c r="D468" s="13">
        <f>IF($A468="","",$D467+$C468)</f>
        <v/>
      </c>
    </row>
    <row r="469">
      <c r="A469" s="9">
        <f>IF($A468="","",$A468+1)</f>
        <v/>
      </c>
      <c r="B469" s="14">
        <f>IF($A469="","",TEXT($A469,"ddd"))</f>
        <v/>
      </c>
      <c r="C469" s="13">
        <f>IF($A469="","",IF(WEEKDAY($A469,2)&gt;5,0,IF(COUNTIF(Holidays!$A$5:$A$104,$A469)&gt;0,0,1)))</f>
        <v/>
      </c>
      <c r="D469" s="13">
        <f>IF($A469="","",$D468+$C469)</f>
        <v/>
      </c>
    </row>
    <row r="470">
      <c r="A470" s="9">
        <f>IF($A469="","",$A469+1)</f>
        <v/>
      </c>
      <c r="B470" s="14">
        <f>IF($A470="","",TEXT($A470,"ddd"))</f>
        <v/>
      </c>
      <c r="C470" s="13">
        <f>IF($A470="","",IF(WEEKDAY($A470,2)&gt;5,0,IF(COUNTIF(Holidays!$A$5:$A$104,$A470)&gt;0,0,1)))</f>
        <v/>
      </c>
      <c r="D470" s="13">
        <f>IF($A470="","",$D469+$C470)</f>
        <v/>
      </c>
    </row>
    <row r="471">
      <c r="A471" s="9">
        <f>IF($A470="","",$A470+1)</f>
        <v/>
      </c>
      <c r="B471" s="14">
        <f>IF($A471="","",TEXT($A471,"ddd"))</f>
        <v/>
      </c>
      <c r="C471" s="13">
        <f>IF($A471="","",IF(WEEKDAY($A471,2)&gt;5,0,IF(COUNTIF(Holidays!$A$5:$A$104,$A471)&gt;0,0,1)))</f>
        <v/>
      </c>
      <c r="D471" s="13">
        <f>IF($A471="","",$D470+$C471)</f>
        <v/>
      </c>
    </row>
    <row r="472">
      <c r="A472" s="9">
        <f>IF($A471="","",$A471+1)</f>
        <v/>
      </c>
      <c r="B472" s="14">
        <f>IF($A472="","",TEXT($A472,"ddd"))</f>
        <v/>
      </c>
      <c r="C472" s="13">
        <f>IF($A472="","",IF(WEEKDAY($A472,2)&gt;5,0,IF(COUNTIF(Holidays!$A$5:$A$104,$A472)&gt;0,0,1)))</f>
        <v/>
      </c>
      <c r="D472" s="13">
        <f>IF($A472="","",$D471+$C472)</f>
        <v/>
      </c>
    </row>
    <row r="473">
      <c r="A473" s="9">
        <f>IF($A472="","",$A472+1)</f>
        <v/>
      </c>
      <c r="B473" s="14">
        <f>IF($A473="","",TEXT($A473,"ddd"))</f>
        <v/>
      </c>
      <c r="C473" s="13">
        <f>IF($A473="","",IF(WEEKDAY($A473,2)&gt;5,0,IF(COUNTIF(Holidays!$A$5:$A$104,$A473)&gt;0,0,1)))</f>
        <v/>
      </c>
      <c r="D473" s="13">
        <f>IF($A473="","",$D472+$C473)</f>
        <v/>
      </c>
    </row>
    <row r="474">
      <c r="A474" s="9">
        <f>IF($A473="","",$A473+1)</f>
        <v/>
      </c>
      <c r="B474" s="14">
        <f>IF($A474="","",TEXT($A474,"ddd"))</f>
        <v/>
      </c>
      <c r="C474" s="13">
        <f>IF($A474="","",IF(WEEKDAY($A474,2)&gt;5,0,IF(COUNTIF(Holidays!$A$5:$A$104,$A474)&gt;0,0,1)))</f>
        <v/>
      </c>
      <c r="D474" s="13">
        <f>IF($A474="","",$D473+$C474)</f>
        <v/>
      </c>
    </row>
    <row r="475">
      <c r="A475" s="9">
        <f>IF($A474="","",$A474+1)</f>
        <v/>
      </c>
      <c r="B475" s="14">
        <f>IF($A475="","",TEXT($A475,"ddd"))</f>
        <v/>
      </c>
      <c r="C475" s="13">
        <f>IF($A475="","",IF(WEEKDAY($A475,2)&gt;5,0,IF(COUNTIF(Holidays!$A$5:$A$104,$A475)&gt;0,0,1)))</f>
        <v/>
      </c>
      <c r="D475" s="13">
        <f>IF($A475="","",$D474+$C475)</f>
        <v/>
      </c>
    </row>
    <row r="476">
      <c r="A476" s="9">
        <f>IF($A475="","",$A475+1)</f>
        <v/>
      </c>
      <c r="B476" s="14">
        <f>IF($A476="","",TEXT($A476,"ddd"))</f>
        <v/>
      </c>
      <c r="C476" s="13">
        <f>IF($A476="","",IF(WEEKDAY($A476,2)&gt;5,0,IF(COUNTIF(Holidays!$A$5:$A$104,$A476)&gt;0,0,1)))</f>
        <v/>
      </c>
      <c r="D476" s="13">
        <f>IF($A476="","",$D475+$C476)</f>
        <v/>
      </c>
    </row>
    <row r="477">
      <c r="A477" s="9">
        <f>IF($A476="","",$A476+1)</f>
        <v/>
      </c>
      <c r="B477" s="14">
        <f>IF($A477="","",TEXT($A477,"ddd"))</f>
        <v/>
      </c>
      <c r="C477" s="13">
        <f>IF($A477="","",IF(WEEKDAY($A477,2)&gt;5,0,IF(COUNTIF(Holidays!$A$5:$A$104,$A477)&gt;0,0,1)))</f>
        <v/>
      </c>
      <c r="D477" s="13">
        <f>IF($A477="","",$D476+$C477)</f>
        <v/>
      </c>
    </row>
    <row r="478">
      <c r="A478" s="9">
        <f>IF($A477="","",$A477+1)</f>
        <v/>
      </c>
      <c r="B478" s="14">
        <f>IF($A478="","",TEXT($A478,"ddd"))</f>
        <v/>
      </c>
      <c r="C478" s="13">
        <f>IF($A478="","",IF(WEEKDAY($A478,2)&gt;5,0,IF(COUNTIF(Holidays!$A$5:$A$104,$A478)&gt;0,0,1)))</f>
        <v/>
      </c>
      <c r="D478" s="13">
        <f>IF($A478="","",$D477+$C478)</f>
        <v/>
      </c>
    </row>
    <row r="479">
      <c r="A479" s="9">
        <f>IF($A478="","",$A478+1)</f>
        <v/>
      </c>
      <c r="B479" s="14">
        <f>IF($A479="","",TEXT($A479,"ddd"))</f>
        <v/>
      </c>
      <c r="C479" s="13">
        <f>IF($A479="","",IF(WEEKDAY($A479,2)&gt;5,0,IF(COUNTIF(Holidays!$A$5:$A$104,$A479)&gt;0,0,1)))</f>
        <v/>
      </c>
      <c r="D479" s="13">
        <f>IF($A479="","",$D478+$C479)</f>
        <v/>
      </c>
    </row>
    <row r="480">
      <c r="A480" s="9">
        <f>IF($A479="","",$A479+1)</f>
        <v/>
      </c>
      <c r="B480" s="14">
        <f>IF($A480="","",TEXT($A480,"ddd"))</f>
        <v/>
      </c>
      <c r="C480" s="13">
        <f>IF($A480="","",IF(WEEKDAY($A480,2)&gt;5,0,IF(COUNTIF(Holidays!$A$5:$A$104,$A480)&gt;0,0,1)))</f>
        <v/>
      </c>
      <c r="D480" s="13">
        <f>IF($A480="","",$D479+$C480)</f>
        <v/>
      </c>
    </row>
    <row r="481">
      <c r="A481" s="9">
        <f>IF($A480="","",$A480+1)</f>
        <v/>
      </c>
      <c r="B481" s="14">
        <f>IF($A481="","",TEXT($A481,"ddd"))</f>
        <v/>
      </c>
      <c r="C481" s="13">
        <f>IF($A481="","",IF(WEEKDAY($A481,2)&gt;5,0,IF(COUNTIF(Holidays!$A$5:$A$104,$A481)&gt;0,0,1)))</f>
        <v/>
      </c>
      <c r="D481" s="13">
        <f>IF($A481="","",$D480+$C481)</f>
        <v/>
      </c>
    </row>
    <row r="482">
      <c r="A482" s="9">
        <f>IF($A481="","",$A481+1)</f>
        <v/>
      </c>
      <c r="B482" s="14">
        <f>IF($A482="","",TEXT($A482,"ddd"))</f>
        <v/>
      </c>
      <c r="C482" s="13">
        <f>IF($A482="","",IF(WEEKDAY($A482,2)&gt;5,0,IF(COUNTIF(Holidays!$A$5:$A$104,$A482)&gt;0,0,1)))</f>
        <v/>
      </c>
      <c r="D482" s="13">
        <f>IF($A482="","",$D481+$C482)</f>
        <v/>
      </c>
    </row>
    <row r="483">
      <c r="A483" s="9">
        <f>IF($A482="","",$A482+1)</f>
        <v/>
      </c>
      <c r="B483" s="14">
        <f>IF($A483="","",TEXT($A483,"ddd"))</f>
        <v/>
      </c>
      <c r="C483" s="13">
        <f>IF($A483="","",IF(WEEKDAY($A483,2)&gt;5,0,IF(COUNTIF(Holidays!$A$5:$A$104,$A483)&gt;0,0,1)))</f>
        <v/>
      </c>
      <c r="D483" s="13">
        <f>IF($A483="","",$D482+$C483)</f>
        <v/>
      </c>
    </row>
    <row r="484">
      <c r="A484" s="9">
        <f>IF($A483="","",$A483+1)</f>
        <v/>
      </c>
      <c r="B484" s="14">
        <f>IF($A484="","",TEXT($A484,"ddd"))</f>
        <v/>
      </c>
      <c r="C484" s="13">
        <f>IF($A484="","",IF(WEEKDAY($A484,2)&gt;5,0,IF(COUNTIF(Holidays!$A$5:$A$104,$A484)&gt;0,0,1)))</f>
        <v/>
      </c>
      <c r="D484" s="13">
        <f>IF($A484="","",$D483+$C484)</f>
        <v/>
      </c>
    </row>
    <row r="485">
      <c r="A485" s="9">
        <f>IF($A484="","",$A484+1)</f>
        <v/>
      </c>
      <c r="B485" s="14">
        <f>IF($A485="","",TEXT($A485,"ddd"))</f>
        <v/>
      </c>
      <c r="C485" s="13">
        <f>IF($A485="","",IF(WEEKDAY($A485,2)&gt;5,0,IF(COUNTIF(Holidays!$A$5:$A$104,$A485)&gt;0,0,1)))</f>
        <v/>
      </c>
      <c r="D485" s="13">
        <f>IF($A485="","",$D484+$C485)</f>
        <v/>
      </c>
    </row>
    <row r="486">
      <c r="A486" s="9">
        <f>IF($A485="","",$A485+1)</f>
        <v/>
      </c>
      <c r="B486" s="14">
        <f>IF($A486="","",TEXT($A486,"ddd"))</f>
        <v/>
      </c>
      <c r="C486" s="13">
        <f>IF($A486="","",IF(WEEKDAY($A486,2)&gt;5,0,IF(COUNTIF(Holidays!$A$5:$A$104,$A486)&gt;0,0,1)))</f>
        <v/>
      </c>
      <c r="D486" s="13">
        <f>IF($A486="","",$D485+$C486)</f>
        <v/>
      </c>
    </row>
    <row r="487">
      <c r="A487" s="9">
        <f>IF($A486="","",$A486+1)</f>
        <v/>
      </c>
      <c r="B487" s="14">
        <f>IF($A487="","",TEXT($A487,"ddd"))</f>
        <v/>
      </c>
      <c r="C487" s="13">
        <f>IF($A487="","",IF(WEEKDAY($A487,2)&gt;5,0,IF(COUNTIF(Holidays!$A$5:$A$104,$A487)&gt;0,0,1)))</f>
        <v/>
      </c>
      <c r="D487" s="13">
        <f>IF($A487="","",$D486+$C487)</f>
        <v/>
      </c>
    </row>
    <row r="488">
      <c r="A488" s="9">
        <f>IF($A487="","",$A487+1)</f>
        <v/>
      </c>
      <c r="B488" s="14">
        <f>IF($A488="","",TEXT($A488,"ddd"))</f>
        <v/>
      </c>
      <c r="C488" s="13">
        <f>IF($A488="","",IF(WEEKDAY($A488,2)&gt;5,0,IF(COUNTIF(Holidays!$A$5:$A$104,$A488)&gt;0,0,1)))</f>
        <v/>
      </c>
      <c r="D488" s="13">
        <f>IF($A488="","",$D487+$C488)</f>
        <v/>
      </c>
    </row>
    <row r="489">
      <c r="A489" s="9">
        <f>IF($A488="","",$A488+1)</f>
        <v/>
      </c>
      <c r="B489" s="14">
        <f>IF($A489="","",TEXT($A489,"ddd"))</f>
        <v/>
      </c>
      <c r="C489" s="13">
        <f>IF($A489="","",IF(WEEKDAY($A489,2)&gt;5,0,IF(COUNTIF(Holidays!$A$5:$A$104,$A489)&gt;0,0,1)))</f>
        <v/>
      </c>
      <c r="D489" s="13">
        <f>IF($A489="","",$D488+$C489)</f>
        <v/>
      </c>
    </row>
    <row r="490">
      <c r="A490" s="9">
        <f>IF($A489="","",$A489+1)</f>
        <v/>
      </c>
      <c r="B490" s="14">
        <f>IF($A490="","",TEXT($A490,"ddd"))</f>
        <v/>
      </c>
      <c r="C490" s="13">
        <f>IF($A490="","",IF(WEEKDAY($A490,2)&gt;5,0,IF(COUNTIF(Holidays!$A$5:$A$104,$A490)&gt;0,0,1)))</f>
        <v/>
      </c>
      <c r="D490" s="13">
        <f>IF($A490="","",$D489+$C490)</f>
        <v/>
      </c>
    </row>
    <row r="491">
      <c r="A491" s="9">
        <f>IF($A490="","",$A490+1)</f>
        <v/>
      </c>
      <c r="B491" s="14">
        <f>IF($A491="","",TEXT($A491,"ddd"))</f>
        <v/>
      </c>
      <c r="C491" s="13">
        <f>IF($A491="","",IF(WEEKDAY($A491,2)&gt;5,0,IF(COUNTIF(Holidays!$A$5:$A$104,$A491)&gt;0,0,1)))</f>
        <v/>
      </c>
      <c r="D491" s="13">
        <f>IF($A491="","",$D490+$C491)</f>
        <v/>
      </c>
    </row>
    <row r="492">
      <c r="A492" s="9">
        <f>IF($A491="","",$A491+1)</f>
        <v/>
      </c>
      <c r="B492" s="14">
        <f>IF($A492="","",TEXT($A492,"ddd"))</f>
        <v/>
      </c>
      <c r="C492" s="13">
        <f>IF($A492="","",IF(WEEKDAY($A492,2)&gt;5,0,IF(COUNTIF(Holidays!$A$5:$A$104,$A492)&gt;0,0,1)))</f>
        <v/>
      </c>
      <c r="D492" s="13">
        <f>IF($A492="","",$D491+$C492)</f>
        <v/>
      </c>
    </row>
    <row r="493">
      <c r="A493" s="9">
        <f>IF($A492="","",$A492+1)</f>
        <v/>
      </c>
      <c r="B493" s="14">
        <f>IF($A493="","",TEXT($A493,"ddd"))</f>
        <v/>
      </c>
      <c r="C493" s="13">
        <f>IF($A493="","",IF(WEEKDAY($A493,2)&gt;5,0,IF(COUNTIF(Holidays!$A$5:$A$104,$A493)&gt;0,0,1)))</f>
        <v/>
      </c>
      <c r="D493" s="13">
        <f>IF($A493="","",$D492+$C493)</f>
        <v/>
      </c>
    </row>
    <row r="494">
      <c r="A494" s="9">
        <f>IF($A493="","",$A493+1)</f>
        <v/>
      </c>
      <c r="B494" s="14">
        <f>IF($A494="","",TEXT($A494,"ddd"))</f>
        <v/>
      </c>
      <c r="C494" s="13">
        <f>IF($A494="","",IF(WEEKDAY($A494,2)&gt;5,0,IF(COUNTIF(Holidays!$A$5:$A$104,$A494)&gt;0,0,1)))</f>
        <v/>
      </c>
      <c r="D494" s="13">
        <f>IF($A494="","",$D493+$C494)</f>
        <v/>
      </c>
    </row>
    <row r="495">
      <c r="A495" s="9">
        <f>IF($A494="","",$A494+1)</f>
        <v/>
      </c>
      <c r="B495" s="14">
        <f>IF($A495="","",TEXT($A495,"ddd"))</f>
        <v/>
      </c>
      <c r="C495" s="13">
        <f>IF($A495="","",IF(WEEKDAY($A495,2)&gt;5,0,IF(COUNTIF(Holidays!$A$5:$A$104,$A495)&gt;0,0,1)))</f>
        <v/>
      </c>
      <c r="D495" s="13">
        <f>IF($A495="","",$D494+$C495)</f>
        <v/>
      </c>
    </row>
    <row r="496">
      <c r="A496" s="9">
        <f>IF($A495="","",$A495+1)</f>
        <v/>
      </c>
      <c r="B496" s="14">
        <f>IF($A496="","",TEXT($A496,"ddd"))</f>
        <v/>
      </c>
      <c r="C496" s="13">
        <f>IF($A496="","",IF(WEEKDAY($A496,2)&gt;5,0,IF(COUNTIF(Holidays!$A$5:$A$104,$A496)&gt;0,0,1)))</f>
        <v/>
      </c>
      <c r="D496" s="13">
        <f>IF($A496="","",$D495+$C496)</f>
        <v/>
      </c>
    </row>
    <row r="497">
      <c r="A497" s="9">
        <f>IF($A496="","",$A496+1)</f>
        <v/>
      </c>
      <c r="B497" s="14">
        <f>IF($A497="","",TEXT($A497,"ddd"))</f>
        <v/>
      </c>
      <c r="C497" s="13">
        <f>IF($A497="","",IF(WEEKDAY($A497,2)&gt;5,0,IF(COUNTIF(Holidays!$A$5:$A$104,$A497)&gt;0,0,1)))</f>
        <v/>
      </c>
      <c r="D497" s="13">
        <f>IF($A497="","",$D496+$C497)</f>
        <v/>
      </c>
    </row>
    <row r="498">
      <c r="A498" s="9">
        <f>IF($A497="","",$A497+1)</f>
        <v/>
      </c>
      <c r="B498" s="14">
        <f>IF($A498="","",TEXT($A498,"ddd"))</f>
        <v/>
      </c>
      <c r="C498" s="13">
        <f>IF($A498="","",IF(WEEKDAY($A498,2)&gt;5,0,IF(COUNTIF(Holidays!$A$5:$A$104,$A498)&gt;0,0,1)))</f>
        <v/>
      </c>
      <c r="D498" s="13">
        <f>IF($A498="","",$D497+$C498)</f>
        <v/>
      </c>
    </row>
    <row r="499">
      <c r="A499" s="9">
        <f>IF($A498="","",$A498+1)</f>
        <v/>
      </c>
      <c r="B499" s="14">
        <f>IF($A499="","",TEXT($A499,"ddd"))</f>
        <v/>
      </c>
      <c r="C499" s="13">
        <f>IF($A499="","",IF(WEEKDAY($A499,2)&gt;5,0,IF(COUNTIF(Holidays!$A$5:$A$104,$A499)&gt;0,0,1)))</f>
        <v/>
      </c>
      <c r="D499" s="13">
        <f>IF($A499="","",$D498+$C499)</f>
        <v/>
      </c>
    </row>
    <row r="500">
      <c r="A500" s="9">
        <f>IF($A499="","",$A499+1)</f>
        <v/>
      </c>
      <c r="B500" s="14">
        <f>IF($A500="","",TEXT($A500,"ddd"))</f>
        <v/>
      </c>
      <c r="C500" s="13">
        <f>IF($A500="","",IF(WEEKDAY($A500,2)&gt;5,0,IF(COUNTIF(Holidays!$A$5:$A$104,$A500)&gt;0,0,1)))</f>
        <v/>
      </c>
      <c r="D500" s="13">
        <f>IF($A500="","",$D499+$C500)</f>
        <v/>
      </c>
    </row>
    <row r="501">
      <c r="A501" s="9">
        <f>IF($A500="","",$A500+1)</f>
        <v/>
      </c>
      <c r="B501" s="14">
        <f>IF($A501="","",TEXT($A501,"ddd"))</f>
        <v/>
      </c>
      <c r="C501" s="13">
        <f>IF($A501="","",IF(WEEKDAY($A501,2)&gt;5,0,IF(COUNTIF(Holidays!$A$5:$A$104,$A501)&gt;0,0,1)))</f>
        <v/>
      </c>
      <c r="D501" s="13">
        <f>IF($A501="","",$D500+$C501)</f>
        <v/>
      </c>
    </row>
    <row r="502">
      <c r="A502" s="9">
        <f>IF($A501="","",$A501+1)</f>
        <v/>
      </c>
      <c r="B502" s="14">
        <f>IF($A502="","",TEXT($A502,"ddd"))</f>
        <v/>
      </c>
      <c r="C502" s="13">
        <f>IF($A502="","",IF(WEEKDAY($A502,2)&gt;5,0,IF(COUNTIF(Holidays!$A$5:$A$104,$A502)&gt;0,0,1)))</f>
        <v/>
      </c>
      <c r="D502" s="13">
        <f>IF($A502="","",$D501+$C502)</f>
        <v/>
      </c>
    </row>
    <row r="503">
      <c r="A503" s="9">
        <f>IF($A502="","",$A502+1)</f>
        <v/>
      </c>
      <c r="B503" s="14">
        <f>IF($A503="","",TEXT($A503,"ddd"))</f>
        <v/>
      </c>
      <c r="C503" s="13">
        <f>IF($A503="","",IF(WEEKDAY($A503,2)&gt;5,0,IF(COUNTIF(Holidays!$A$5:$A$104,$A503)&gt;0,0,1)))</f>
        <v/>
      </c>
      <c r="D503" s="13">
        <f>IF($A503="","",$D502+$C503)</f>
        <v/>
      </c>
    </row>
    <row r="504">
      <c r="A504" s="9">
        <f>IF($A503="","",$A503+1)</f>
        <v/>
      </c>
      <c r="B504" s="14">
        <f>IF($A504="","",TEXT($A504,"ddd"))</f>
        <v/>
      </c>
      <c r="C504" s="13">
        <f>IF($A504="","",IF(WEEKDAY($A504,2)&gt;5,0,IF(COUNTIF(Holidays!$A$5:$A$104,$A504)&gt;0,0,1)))</f>
        <v/>
      </c>
      <c r="D504" s="13">
        <f>IF($A504="","",$D503+$C504)</f>
        <v/>
      </c>
    </row>
    <row r="505">
      <c r="A505" s="9">
        <f>IF($A504="","",$A504+1)</f>
        <v/>
      </c>
      <c r="B505" s="14">
        <f>IF($A505="","",TEXT($A505,"ddd"))</f>
        <v/>
      </c>
      <c r="C505" s="13">
        <f>IF($A505="","",IF(WEEKDAY($A505,2)&gt;5,0,IF(COUNTIF(Holidays!$A$5:$A$104,$A505)&gt;0,0,1)))</f>
        <v/>
      </c>
      <c r="D505" s="13">
        <f>IF($A505="","",$D504+$C505)</f>
        <v/>
      </c>
    </row>
    <row r="506">
      <c r="A506" s="9">
        <f>IF($A505="","",$A505+1)</f>
        <v/>
      </c>
      <c r="B506" s="14">
        <f>IF($A506="","",TEXT($A506,"ddd"))</f>
        <v/>
      </c>
      <c r="C506" s="13">
        <f>IF($A506="","",IF(WEEKDAY($A506,2)&gt;5,0,IF(COUNTIF(Holidays!$A$5:$A$104,$A506)&gt;0,0,1)))</f>
        <v/>
      </c>
      <c r="D506" s="13">
        <f>IF($A506="","",$D505+$C506)</f>
        <v/>
      </c>
    </row>
    <row r="507">
      <c r="A507" s="9">
        <f>IF($A506="","",$A506+1)</f>
        <v/>
      </c>
      <c r="B507" s="14">
        <f>IF($A507="","",TEXT($A507,"ddd"))</f>
        <v/>
      </c>
      <c r="C507" s="13">
        <f>IF($A507="","",IF(WEEKDAY($A507,2)&gt;5,0,IF(COUNTIF(Holidays!$A$5:$A$104,$A507)&gt;0,0,1)))</f>
        <v/>
      </c>
      <c r="D507" s="13">
        <f>IF($A507="","",$D506+$C507)</f>
        <v/>
      </c>
    </row>
    <row r="508">
      <c r="A508" s="9">
        <f>IF($A507="","",$A507+1)</f>
        <v/>
      </c>
      <c r="B508" s="14">
        <f>IF($A508="","",TEXT($A508,"ddd"))</f>
        <v/>
      </c>
      <c r="C508" s="13">
        <f>IF($A508="","",IF(WEEKDAY($A508,2)&gt;5,0,IF(COUNTIF(Holidays!$A$5:$A$104,$A508)&gt;0,0,1)))</f>
        <v/>
      </c>
      <c r="D508" s="13">
        <f>IF($A508="","",$D507+$C508)</f>
        <v/>
      </c>
    </row>
    <row r="509">
      <c r="A509" s="9">
        <f>IF($A508="","",$A508+1)</f>
        <v/>
      </c>
      <c r="B509" s="14">
        <f>IF($A509="","",TEXT($A509,"ddd"))</f>
        <v/>
      </c>
      <c r="C509" s="13">
        <f>IF($A509="","",IF(WEEKDAY($A509,2)&gt;5,0,IF(COUNTIF(Holidays!$A$5:$A$104,$A509)&gt;0,0,1)))</f>
        <v/>
      </c>
      <c r="D509" s="13">
        <f>IF($A509="","",$D508+$C509)</f>
        <v/>
      </c>
    </row>
    <row r="510">
      <c r="A510" s="9">
        <f>IF($A509="","",$A509+1)</f>
        <v/>
      </c>
      <c r="B510" s="14">
        <f>IF($A510="","",TEXT($A510,"ddd"))</f>
        <v/>
      </c>
      <c r="C510" s="13">
        <f>IF($A510="","",IF(WEEKDAY($A510,2)&gt;5,0,IF(COUNTIF(Holidays!$A$5:$A$104,$A510)&gt;0,0,1)))</f>
        <v/>
      </c>
      <c r="D510" s="13">
        <f>IF($A510="","",$D509+$C510)</f>
        <v/>
      </c>
    </row>
    <row r="511">
      <c r="A511" s="9">
        <f>IF($A510="","",$A510+1)</f>
        <v/>
      </c>
      <c r="B511" s="14">
        <f>IF($A511="","",TEXT($A511,"ddd"))</f>
        <v/>
      </c>
      <c r="C511" s="13">
        <f>IF($A511="","",IF(WEEKDAY($A511,2)&gt;5,0,IF(COUNTIF(Holidays!$A$5:$A$104,$A511)&gt;0,0,1)))</f>
        <v/>
      </c>
      <c r="D511" s="13">
        <f>IF($A511="","",$D510+$C511)</f>
        <v/>
      </c>
    </row>
    <row r="512">
      <c r="A512" s="9">
        <f>IF($A511="","",$A511+1)</f>
        <v/>
      </c>
      <c r="B512" s="14">
        <f>IF($A512="","",TEXT($A512,"ddd"))</f>
        <v/>
      </c>
      <c r="C512" s="13">
        <f>IF($A512="","",IF(WEEKDAY($A512,2)&gt;5,0,IF(COUNTIF(Holidays!$A$5:$A$104,$A512)&gt;0,0,1)))</f>
        <v/>
      </c>
      <c r="D512" s="13">
        <f>IF($A512="","",$D511+$C512)</f>
        <v/>
      </c>
    </row>
    <row r="513">
      <c r="A513" s="9">
        <f>IF($A512="","",$A512+1)</f>
        <v/>
      </c>
      <c r="B513" s="14">
        <f>IF($A513="","",TEXT($A513,"ddd"))</f>
        <v/>
      </c>
      <c r="C513" s="13">
        <f>IF($A513="","",IF(WEEKDAY($A513,2)&gt;5,0,IF(COUNTIF(Holidays!$A$5:$A$104,$A513)&gt;0,0,1)))</f>
        <v/>
      </c>
      <c r="D513" s="13">
        <f>IF($A513="","",$D512+$C513)</f>
        <v/>
      </c>
    </row>
    <row r="514">
      <c r="A514" s="9">
        <f>IF($A513="","",$A513+1)</f>
        <v/>
      </c>
      <c r="B514" s="14">
        <f>IF($A514="","",TEXT($A514,"ddd"))</f>
        <v/>
      </c>
      <c r="C514" s="13">
        <f>IF($A514="","",IF(WEEKDAY($A514,2)&gt;5,0,IF(COUNTIF(Holidays!$A$5:$A$104,$A514)&gt;0,0,1)))</f>
        <v/>
      </c>
      <c r="D514" s="13">
        <f>IF($A514="","",$D513+$C514)</f>
        <v/>
      </c>
    </row>
    <row r="515">
      <c r="A515" s="9">
        <f>IF($A514="","",$A514+1)</f>
        <v/>
      </c>
      <c r="B515" s="14">
        <f>IF($A515="","",TEXT($A515,"ddd"))</f>
        <v/>
      </c>
      <c r="C515" s="13">
        <f>IF($A515="","",IF(WEEKDAY($A515,2)&gt;5,0,IF(COUNTIF(Holidays!$A$5:$A$104,$A515)&gt;0,0,1)))</f>
        <v/>
      </c>
      <c r="D515" s="13">
        <f>IF($A515="","",$D514+$C515)</f>
        <v/>
      </c>
    </row>
    <row r="516">
      <c r="A516" s="9">
        <f>IF($A515="","",$A515+1)</f>
        <v/>
      </c>
      <c r="B516" s="14">
        <f>IF($A516="","",TEXT($A516,"ddd"))</f>
        <v/>
      </c>
      <c r="C516" s="13">
        <f>IF($A516="","",IF(WEEKDAY($A516,2)&gt;5,0,IF(COUNTIF(Holidays!$A$5:$A$104,$A516)&gt;0,0,1)))</f>
        <v/>
      </c>
      <c r="D516" s="13">
        <f>IF($A516="","",$D515+$C516)</f>
        <v/>
      </c>
    </row>
    <row r="517">
      <c r="A517" s="9">
        <f>IF($A516="","",$A516+1)</f>
        <v/>
      </c>
      <c r="B517" s="14">
        <f>IF($A517="","",TEXT($A517,"ddd"))</f>
        <v/>
      </c>
      <c r="C517" s="13">
        <f>IF($A517="","",IF(WEEKDAY($A517,2)&gt;5,0,IF(COUNTIF(Holidays!$A$5:$A$104,$A517)&gt;0,0,1)))</f>
        <v/>
      </c>
      <c r="D517" s="13">
        <f>IF($A517="","",$D516+$C517)</f>
        <v/>
      </c>
    </row>
    <row r="518">
      <c r="A518" s="9">
        <f>IF($A517="","",$A517+1)</f>
        <v/>
      </c>
      <c r="B518" s="14">
        <f>IF($A518="","",TEXT($A518,"ddd"))</f>
        <v/>
      </c>
      <c r="C518" s="13">
        <f>IF($A518="","",IF(WEEKDAY($A518,2)&gt;5,0,IF(COUNTIF(Holidays!$A$5:$A$104,$A518)&gt;0,0,1)))</f>
        <v/>
      </c>
      <c r="D518" s="13">
        <f>IF($A518="","",$D517+$C518)</f>
        <v/>
      </c>
    </row>
    <row r="519">
      <c r="A519" s="9">
        <f>IF($A518="","",$A518+1)</f>
        <v/>
      </c>
      <c r="B519" s="14">
        <f>IF($A519="","",TEXT($A519,"ddd"))</f>
        <v/>
      </c>
      <c r="C519" s="13">
        <f>IF($A519="","",IF(WEEKDAY($A519,2)&gt;5,0,IF(COUNTIF(Holidays!$A$5:$A$104,$A519)&gt;0,0,1)))</f>
        <v/>
      </c>
      <c r="D519" s="13">
        <f>IF($A519="","",$D518+$C519)</f>
        <v/>
      </c>
    </row>
    <row r="520">
      <c r="A520" s="9">
        <f>IF($A519="","",$A519+1)</f>
        <v/>
      </c>
      <c r="B520" s="14">
        <f>IF($A520="","",TEXT($A520,"ddd"))</f>
        <v/>
      </c>
      <c r="C520" s="13">
        <f>IF($A520="","",IF(WEEKDAY($A520,2)&gt;5,0,IF(COUNTIF(Holidays!$A$5:$A$104,$A520)&gt;0,0,1)))</f>
        <v/>
      </c>
      <c r="D520" s="13">
        <f>IF($A520="","",$D519+$C520)</f>
        <v/>
      </c>
    </row>
    <row r="521">
      <c r="A521" s="9">
        <f>IF($A520="","",$A520+1)</f>
        <v/>
      </c>
      <c r="B521" s="14">
        <f>IF($A521="","",TEXT($A521,"ddd"))</f>
        <v/>
      </c>
      <c r="C521" s="13">
        <f>IF($A521="","",IF(WEEKDAY($A521,2)&gt;5,0,IF(COUNTIF(Holidays!$A$5:$A$104,$A521)&gt;0,0,1)))</f>
        <v/>
      </c>
      <c r="D521" s="13">
        <f>IF($A521="","",$D520+$C521)</f>
        <v/>
      </c>
    </row>
    <row r="522">
      <c r="A522" s="9">
        <f>IF($A521="","",$A521+1)</f>
        <v/>
      </c>
      <c r="B522" s="14">
        <f>IF($A522="","",TEXT($A522,"ddd"))</f>
        <v/>
      </c>
      <c r="C522" s="13">
        <f>IF($A522="","",IF(WEEKDAY($A522,2)&gt;5,0,IF(COUNTIF(Holidays!$A$5:$A$104,$A522)&gt;0,0,1)))</f>
        <v/>
      </c>
      <c r="D522" s="13">
        <f>IF($A522="","",$D521+$C522)</f>
        <v/>
      </c>
    </row>
    <row r="523">
      <c r="A523" s="9">
        <f>IF($A522="","",$A522+1)</f>
        <v/>
      </c>
      <c r="B523" s="14">
        <f>IF($A523="","",TEXT($A523,"ddd"))</f>
        <v/>
      </c>
      <c r="C523" s="13">
        <f>IF($A523="","",IF(WEEKDAY($A523,2)&gt;5,0,IF(COUNTIF(Holidays!$A$5:$A$104,$A523)&gt;0,0,1)))</f>
        <v/>
      </c>
      <c r="D523" s="13">
        <f>IF($A523="","",$D522+$C523)</f>
        <v/>
      </c>
    </row>
    <row r="524">
      <c r="A524" s="9">
        <f>IF($A523="","",$A523+1)</f>
        <v/>
      </c>
      <c r="B524" s="14">
        <f>IF($A524="","",TEXT($A524,"ddd"))</f>
        <v/>
      </c>
      <c r="C524" s="13">
        <f>IF($A524="","",IF(WEEKDAY($A524,2)&gt;5,0,IF(COUNTIF(Holidays!$A$5:$A$104,$A524)&gt;0,0,1)))</f>
        <v/>
      </c>
      <c r="D524" s="13">
        <f>IF($A524="","",$D523+$C524)</f>
        <v/>
      </c>
    </row>
    <row r="525">
      <c r="A525" s="9">
        <f>IF($A524="","",$A524+1)</f>
        <v/>
      </c>
      <c r="B525" s="14">
        <f>IF($A525="","",TEXT($A525,"ddd"))</f>
        <v/>
      </c>
      <c r="C525" s="13">
        <f>IF($A525="","",IF(WEEKDAY($A525,2)&gt;5,0,IF(COUNTIF(Holidays!$A$5:$A$104,$A525)&gt;0,0,1)))</f>
        <v/>
      </c>
      <c r="D525" s="13">
        <f>IF($A525="","",$D524+$C525)</f>
        <v/>
      </c>
    </row>
    <row r="526">
      <c r="A526" s="9">
        <f>IF($A525="","",$A525+1)</f>
        <v/>
      </c>
      <c r="B526" s="14">
        <f>IF($A526="","",TEXT($A526,"ddd"))</f>
        <v/>
      </c>
      <c r="C526" s="13">
        <f>IF($A526="","",IF(WEEKDAY($A526,2)&gt;5,0,IF(COUNTIF(Holidays!$A$5:$A$104,$A526)&gt;0,0,1)))</f>
        <v/>
      </c>
      <c r="D526" s="13">
        <f>IF($A526="","",$D525+$C526)</f>
        <v/>
      </c>
    </row>
    <row r="527">
      <c r="A527" s="9">
        <f>IF($A526="","",$A526+1)</f>
        <v/>
      </c>
      <c r="B527" s="14">
        <f>IF($A527="","",TEXT($A527,"ddd"))</f>
        <v/>
      </c>
      <c r="C527" s="13">
        <f>IF($A527="","",IF(WEEKDAY($A527,2)&gt;5,0,IF(COUNTIF(Holidays!$A$5:$A$104,$A527)&gt;0,0,1)))</f>
        <v/>
      </c>
      <c r="D527" s="13">
        <f>IF($A527="","",$D526+$C527)</f>
        <v/>
      </c>
    </row>
    <row r="528">
      <c r="A528" s="9">
        <f>IF($A527="","",$A527+1)</f>
        <v/>
      </c>
      <c r="B528" s="14">
        <f>IF($A528="","",TEXT($A528,"ddd"))</f>
        <v/>
      </c>
      <c r="C528" s="13">
        <f>IF($A528="","",IF(WEEKDAY($A528,2)&gt;5,0,IF(COUNTIF(Holidays!$A$5:$A$104,$A528)&gt;0,0,1)))</f>
        <v/>
      </c>
      <c r="D528" s="13">
        <f>IF($A528="","",$D527+$C528)</f>
        <v/>
      </c>
    </row>
    <row r="529">
      <c r="A529" s="9">
        <f>IF($A528="","",$A528+1)</f>
        <v/>
      </c>
      <c r="B529" s="14">
        <f>IF($A529="","",TEXT($A529,"ddd"))</f>
        <v/>
      </c>
      <c r="C529" s="13">
        <f>IF($A529="","",IF(WEEKDAY($A529,2)&gt;5,0,IF(COUNTIF(Holidays!$A$5:$A$104,$A529)&gt;0,0,1)))</f>
        <v/>
      </c>
      <c r="D529" s="13">
        <f>IF($A529="","",$D528+$C529)</f>
        <v/>
      </c>
    </row>
    <row r="530">
      <c r="A530" s="9">
        <f>IF($A529="","",$A529+1)</f>
        <v/>
      </c>
      <c r="B530" s="14">
        <f>IF($A530="","",TEXT($A530,"ddd"))</f>
        <v/>
      </c>
      <c r="C530" s="13">
        <f>IF($A530="","",IF(WEEKDAY($A530,2)&gt;5,0,IF(COUNTIF(Holidays!$A$5:$A$104,$A530)&gt;0,0,1)))</f>
        <v/>
      </c>
      <c r="D530" s="13">
        <f>IF($A530="","",$D529+$C530)</f>
        <v/>
      </c>
    </row>
    <row r="531">
      <c r="A531" s="9">
        <f>IF($A530="","",$A530+1)</f>
        <v/>
      </c>
      <c r="B531" s="14">
        <f>IF($A531="","",TEXT($A531,"ddd"))</f>
        <v/>
      </c>
      <c r="C531" s="13">
        <f>IF($A531="","",IF(WEEKDAY($A531,2)&gt;5,0,IF(COUNTIF(Holidays!$A$5:$A$104,$A531)&gt;0,0,1)))</f>
        <v/>
      </c>
      <c r="D531" s="13">
        <f>IF($A531="","",$D530+$C531)</f>
        <v/>
      </c>
    </row>
    <row r="532">
      <c r="A532" s="9">
        <f>IF($A531="","",$A531+1)</f>
        <v/>
      </c>
      <c r="B532" s="14">
        <f>IF($A532="","",TEXT($A532,"ddd"))</f>
        <v/>
      </c>
      <c r="C532" s="13">
        <f>IF($A532="","",IF(WEEKDAY($A532,2)&gt;5,0,IF(COUNTIF(Holidays!$A$5:$A$104,$A532)&gt;0,0,1)))</f>
        <v/>
      </c>
      <c r="D532" s="13">
        <f>IF($A532="","",$D531+$C532)</f>
        <v/>
      </c>
    </row>
    <row r="533">
      <c r="A533" s="9">
        <f>IF($A532="","",$A532+1)</f>
        <v/>
      </c>
      <c r="B533" s="14">
        <f>IF($A533="","",TEXT($A533,"ddd"))</f>
        <v/>
      </c>
      <c r="C533" s="13">
        <f>IF($A533="","",IF(WEEKDAY($A533,2)&gt;5,0,IF(COUNTIF(Holidays!$A$5:$A$104,$A533)&gt;0,0,1)))</f>
        <v/>
      </c>
      <c r="D533" s="13">
        <f>IF($A533="","",$D532+$C533)</f>
        <v/>
      </c>
    </row>
    <row r="534">
      <c r="A534" s="9">
        <f>IF($A533="","",$A533+1)</f>
        <v/>
      </c>
      <c r="B534" s="14">
        <f>IF($A534="","",TEXT($A534,"ddd"))</f>
        <v/>
      </c>
      <c r="C534" s="13">
        <f>IF($A534="","",IF(WEEKDAY($A534,2)&gt;5,0,IF(COUNTIF(Holidays!$A$5:$A$104,$A534)&gt;0,0,1)))</f>
        <v/>
      </c>
      <c r="D534" s="13">
        <f>IF($A534="","",$D533+$C534)</f>
        <v/>
      </c>
    </row>
    <row r="535">
      <c r="A535" s="9">
        <f>IF($A534="","",$A534+1)</f>
        <v/>
      </c>
      <c r="B535" s="14">
        <f>IF($A535="","",TEXT($A535,"ddd"))</f>
        <v/>
      </c>
      <c r="C535" s="13">
        <f>IF($A535="","",IF(WEEKDAY($A535,2)&gt;5,0,IF(COUNTIF(Holidays!$A$5:$A$104,$A535)&gt;0,0,1)))</f>
        <v/>
      </c>
      <c r="D535" s="13">
        <f>IF($A535="","",$D534+$C535)</f>
        <v/>
      </c>
    </row>
    <row r="536">
      <c r="A536" s="9">
        <f>IF($A535="","",$A535+1)</f>
        <v/>
      </c>
      <c r="B536" s="14">
        <f>IF($A536="","",TEXT($A536,"ddd"))</f>
        <v/>
      </c>
      <c r="C536" s="13">
        <f>IF($A536="","",IF(WEEKDAY($A536,2)&gt;5,0,IF(COUNTIF(Holidays!$A$5:$A$104,$A536)&gt;0,0,1)))</f>
        <v/>
      </c>
      <c r="D536" s="13">
        <f>IF($A536="","",$D535+$C536)</f>
        <v/>
      </c>
    </row>
    <row r="537">
      <c r="A537" s="9">
        <f>IF($A536="","",$A536+1)</f>
        <v/>
      </c>
      <c r="B537" s="14">
        <f>IF($A537="","",TEXT($A537,"ddd"))</f>
        <v/>
      </c>
      <c r="C537" s="13">
        <f>IF($A537="","",IF(WEEKDAY($A537,2)&gt;5,0,IF(COUNTIF(Holidays!$A$5:$A$104,$A537)&gt;0,0,1)))</f>
        <v/>
      </c>
      <c r="D537" s="13">
        <f>IF($A537="","",$D536+$C537)</f>
        <v/>
      </c>
    </row>
    <row r="538">
      <c r="A538" s="9">
        <f>IF($A537="","",$A537+1)</f>
        <v/>
      </c>
      <c r="B538" s="14">
        <f>IF($A538="","",TEXT($A538,"ddd"))</f>
        <v/>
      </c>
      <c r="C538" s="13">
        <f>IF($A538="","",IF(WEEKDAY($A538,2)&gt;5,0,IF(COUNTIF(Holidays!$A$5:$A$104,$A538)&gt;0,0,1)))</f>
        <v/>
      </c>
      <c r="D538" s="13">
        <f>IF($A538="","",$D537+$C538)</f>
        <v/>
      </c>
    </row>
    <row r="539">
      <c r="A539" s="9">
        <f>IF($A538="","",$A538+1)</f>
        <v/>
      </c>
      <c r="B539" s="14">
        <f>IF($A539="","",TEXT($A539,"ddd"))</f>
        <v/>
      </c>
      <c r="C539" s="13">
        <f>IF($A539="","",IF(WEEKDAY($A539,2)&gt;5,0,IF(COUNTIF(Holidays!$A$5:$A$104,$A539)&gt;0,0,1)))</f>
        <v/>
      </c>
      <c r="D539" s="13">
        <f>IF($A539="","",$D538+$C539)</f>
        <v/>
      </c>
    </row>
    <row r="540">
      <c r="A540" s="9">
        <f>IF($A539="","",$A539+1)</f>
        <v/>
      </c>
      <c r="B540" s="14">
        <f>IF($A540="","",TEXT($A540,"ddd"))</f>
        <v/>
      </c>
      <c r="C540" s="13">
        <f>IF($A540="","",IF(WEEKDAY($A540,2)&gt;5,0,IF(COUNTIF(Holidays!$A$5:$A$104,$A540)&gt;0,0,1)))</f>
        <v/>
      </c>
      <c r="D540" s="13">
        <f>IF($A540="","",$D539+$C540)</f>
        <v/>
      </c>
    </row>
    <row r="541">
      <c r="A541" s="9">
        <f>IF($A540="","",$A540+1)</f>
        <v/>
      </c>
      <c r="B541" s="14">
        <f>IF($A541="","",TEXT($A541,"ddd"))</f>
        <v/>
      </c>
      <c r="C541" s="13">
        <f>IF($A541="","",IF(WEEKDAY($A541,2)&gt;5,0,IF(COUNTIF(Holidays!$A$5:$A$104,$A541)&gt;0,0,1)))</f>
        <v/>
      </c>
      <c r="D541" s="13">
        <f>IF($A541="","",$D540+$C541)</f>
        <v/>
      </c>
    </row>
    <row r="542">
      <c r="A542" s="9">
        <f>IF($A541="","",$A541+1)</f>
        <v/>
      </c>
      <c r="B542" s="14">
        <f>IF($A542="","",TEXT($A542,"ddd"))</f>
        <v/>
      </c>
      <c r="C542" s="13">
        <f>IF($A542="","",IF(WEEKDAY($A542,2)&gt;5,0,IF(COUNTIF(Holidays!$A$5:$A$104,$A542)&gt;0,0,1)))</f>
        <v/>
      </c>
      <c r="D542" s="13">
        <f>IF($A542="","",$D541+$C542)</f>
        <v/>
      </c>
    </row>
    <row r="543">
      <c r="A543" s="9">
        <f>IF($A542="","",$A542+1)</f>
        <v/>
      </c>
      <c r="B543" s="14">
        <f>IF($A543="","",TEXT($A543,"ddd"))</f>
        <v/>
      </c>
      <c r="C543" s="13">
        <f>IF($A543="","",IF(WEEKDAY($A543,2)&gt;5,0,IF(COUNTIF(Holidays!$A$5:$A$104,$A543)&gt;0,0,1)))</f>
        <v/>
      </c>
      <c r="D543" s="13">
        <f>IF($A543="","",$D542+$C543)</f>
        <v/>
      </c>
    </row>
    <row r="544">
      <c r="A544" s="9">
        <f>IF($A543="","",$A543+1)</f>
        <v/>
      </c>
      <c r="B544" s="14">
        <f>IF($A544="","",TEXT($A544,"ddd"))</f>
        <v/>
      </c>
      <c r="C544" s="13">
        <f>IF($A544="","",IF(WEEKDAY($A544,2)&gt;5,0,IF(COUNTIF(Holidays!$A$5:$A$104,$A544)&gt;0,0,1)))</f>
        <v/>
      </c>
      <c r="D544" s="13">
        <f>IF($A544="","",$D543+$C544)</f>
        <v/>
      </c>
    </row>
    <row r="545">
      <c r="A545" s="9">
        <f>IF($A544="","",$A544+1)</f>
        <v/>
      </c>
      <c r="B545" s="14">
        <f>IF($A545="","",TEXT($A545,"ddd"))</f>
        <v/>
      </c>
      <c r="C545" s="13">
        <f>IF($A545="","",IF(WEEKDAY($A545,2)&gt;5,0,IF(COUNTIF(Holidays!$A$5:$A$104,$A545)&gt;0,0,1)))</f>
        <v/>
      </c>
      <c r="D545" s="13">
        <f>IF($A545="","",$D544+$C545)</f>
        <v/>
      </c>
    </row>
    <row r="546">
      <c r="A546" s="9">
        <f>IF($A545="","",$A545+1)</f>
        <v/>
      </c>
      <c r="B546" s="14">
        <f>IF($A546="","",TEXT($A546,"ddd"))</f>
        <v/>
      </c>
      <c r="C546" s="13">
        <f>IF($A546="","",IF(WEEKDAY($A546,2)&gt;5,0,IF(COUNTIF(Holidays!$A$5:$A$104,$A546)&gt;0,0,1)))</f>
        <v/>
      </c>
      <c r="D546" s="13">
        <f>IF($A546="","",$D545+$C546)</f>
        <v/>
      </c>
    </row>
    <row r="547">
      <c r="A547" s="9">
        <f>IF($A546="","",$A546+1)</f>
        <v/>
      </c>
      <c r="B547" s="14">
        <f>IF($A547="","",TEXT($A547,"ddd"))</f>
        <v/>
      </c>
      <c r="C547" s="13">
        <f>IF($A547="","",IF(WEEKDAY($A547,2)&gt;5,0,IF(COUNTIF(Holidays!$A$5:$A$104,$A547)&gt;0,0,1)))</f>
        <v/>
      </c>
      <c r="D547" s="13">
        <f>IF($A547="","",$D546+$C547)</f>
        <v/>
      </c>
    </row>
    <row r="548">
      <c r="A548" s="9">
        <f>IF($A547="","",$A547+1)</f>
        <v/>
      </c>
      <c r="B548" s="14">
        <f>IF($A548="","",TEXT($A548,"ddd"))</f>
        <v/>
      </c>
      <c r="C548" s="13">
        <f>IF($A548="","",IF(WEEKDAY($A548,2)&gt;5,0,IF(COUNTIF(Holidays!$A$5:$A$104,$A548)&gt;0,0,1)))</f>
        <v/>
      </c>
      <c r="D548" s="13">
        <f>IF($A548="","",$D547+$C548)</f>
        <v/>
      </c>
    </row>
    <row r="549">
      <c r="A549" s="9">
        <f>IF($A548="","",$A548+1)</f>
        <v/>
      </c>
      <c r="B549" s="14">
        <f>IF($A549="","",TEXT($A549,"ddd"))</f>
        <v/>
      </c>
      <c r="C549" s="13">
        <f>IF($A549="","",IF(WEEKDAY($A549,2)&gt;5,0,IF(COUNTIF(Holidays!$A$5:$A$104,$A549)&gt;0,0,1)))</f>
        <v/>
      </c>
      <c r="D549" s="13">
        <f>IF($A549="","",$D548+$C549)</f>
        <v/>
      </c>
    </row>
    <row r="550">
      <c r="A550" s="9">
        <f>IF($A549="","",$A549+1)</f>
        <v/>
      </c>
      <c r="B550" s="14">
        <f>IF($A550="","",TEXT($A550,"ddd"))</f>
        <v/>
      </c>
      <c r="C550" s="13">
        <f>IF($A550="","",IF(WEEKDAY($A550,2)&gt;5,0,IF(COUNTIF(Holidays!$A$5:$A$104,$A550)&gt;0,0,1)))</f>
        <v/>
      </c>
      <c r="D550" s="13">
        <f>IF($A550="","",$D549+$C550)</f>
        <v/>
      </c>
    </row>
    <row r="551">
      <c r="A551" s="9">
        <f>IF($A550="","",$A550+1)</f>
        <v/>
      </c>
      <c r="B551" s="14">
        <f>IF($A551="","",TEXT($A551,"ddd"))</f>
        <v/>
      </c>
      <c r="C551" s="13">
        <f>IF($A551="","",IF(WEEKDAY($A551,2)&gt;5,0,IF(COUNTIF(Holidays!$A$5:$A$104,$A551)&gt;0,0,1)))</f>
        <v/>
      </c>
      <c r="D551" s="13">
        <f>IF($A551="","",$D550+$C551)</f>
        <v/>
      </c>
    </row>
    <row r="552">
      <c r="A552" s="9">
        <f>IF($A551="","",$A551+1)</f>
        <v/>
      </c>
      <c r="B552" s="14">
        <f>IF($A552="","",TEXT($A552,"ddd"))</f>
        <v/>
      </c>
      <c r="C552" s="13">
        <f>IF($A552="","",IF(WEEKDAY($A552,2)&gt;5,0,IF(COUNTIF(Holidays!$A$5:$A$104,$A552)&gt;0,0,1)))</f>
        <v/>
      </c>
      <c r="D552" s="13">
        <f>IF($A552="","",$D551+$C552)</f>
        <v/>
      </c>
    </row>
    <row r="553">
      <c r="A553" s="9">
        <f>IF($A552="","",$A552+1)</f>
        <v/>
      </c>
      <c r="B553" s="14">
        <f>IF($A553="","",TEXT($A553,"ddd"))</f>
        <v/>
      </c>
      <c r="C553" s="13">
        <f>IF($A553="","",IF(WEEKDAY($A553,2)&gt;5,0,IF(COUNTIF(Holidays!$A$5:$A$104,$A553)&gt;0,0,1)))</f>
        <v/>
      </c>
      <c r="D553" s="13">
        <f>IF($A553="","",$D552+$C553)</f>
        <v/>
      </c>
    </row>
    <row r="554">
      <c r="A554" s="9">
        <f>IF($A553="","",$A553+1)</f>
        <v/>
      </c>
      <c r="B554" s="14">
        <f>IF($A554="","",TEXT($A554,"ddd"))</f>
        <v/>
      </c>
      <c r="C554" s="13">
        <f>IF($A554="","",IF(WEEKDAY($A554,2)&gt;5,0,IF(COUNTIF(Holidays!$A$5:$A$104,$A554)&gt;0,0,1)))</f>
        <v/>
      </c>
      <c r="D554" s="13">
        <f>IF($A554="","",$D553+$C554)</f>
        <v/>
      </c>
    </row>
    <row r="555">
      <c r="A555" s="9">
        <f>IF($A554="","",$A554+1)</f>
        <v/>
      </c>
      <c r="B555" s="14">
        <f>IF($A555="","",TEXT($A555,"ddd"))</f>
        <v/>
      </c>
      <c r="C555" s="13">
        <f>IF($A555="","",IF(WEEKDAY($A555,2)&gt;5,0,IF(COUNTIF(Holidays!$A$5:$A$104,$A555)&gt;0,0,1)))</f>
        <v/>
      </c>
      <c r="D555" s="13">
        <f>IF($A555="","",$D554+$C555)</f>
        <v/>
      </c>
    </row>
    <row r="556">
      <c r="A556" s="9">
        <f>IF($A555="","",$A555+1)</f>
        <v/>
      </c>
      <c r="B556" s="14">
        <f>IF($A556="","",TEXT($A556,"ddd"))</f>
        <v/>
      </c>
      <c r="C556" s="13">
        <f>IF($A556="","",IF(WEEKDAY($A556,2)&gt;5,0,IF(COUNTIF(Holidays!$A$5:$A$104,$A556)&gt;0,0,1)))</f>
        <v/>
      </c>
      <c r="D556" s="13">
        <f>IF($A556="","",$D555+$C556)</f>
        <v/>
      </c>
    </row>
    <row r="557">
      <c r="A557" s="9">
        <f>IF($A556="","",$A556+1)</f>
        <v/>
      </c>
      <c r="B557" s="14">
        <f>IF($A557="","",TEXT($A557,"ddd"))</f>
        <v/>
      </c>
      <c r="C557" s="13">
        <f>IF($A557="","",IF(WEEKDAY($A557,2)&gt;5,0,IF(COUNTIF(Holidays!$A$5:$A$104,$A557)&gt;0,0,1)))</f>
        <v/>
      </c>
      <c r="D557" s="13">
        <f>IF($A557="","",$D556+$C557)</f>
        <v/>
      </c>
    </row>
    <row r="558">
      <c r="A558" s="9">
        <f>IF($A557="","",$A557+1)</f>
        <v/>
      </c>
      <c r="B558" s="14">
        <f>IF($A558="","",TEXT($A558,"ddd"))</f>
        <v/>
      </c>
      <c r="C558" s="13">
        <f>IF($A558="","",IF(WEEKDAY($A558,2)&gt;5,0,IF(COUNTIF(Holidays!$A$5:$A$104,$A558)&gt;0,0,1)))</f>
        <v/>
      </c>
      <c r="D558" s="13">
        <f>IF($A558="","",$D557+$C558)</f>
        <v/>
      </c>
    </row>
    <row r="559">
      <c r="A559" s="9">
        <f>IF($A558="","",$A558+1)</f>
        <v/>
      </c>
      <c r="B559" s="14">
        <f>IF($A559="","",TEXT($A559,"ddd"))</f>
        <v/>
      </c>
      <c r="C559" s="13">
        <f>IF($A559="","",IF(WEEKDAY($A559,2)&gt;5,0,IF(COUNTIF(Holidays!$A$5:$A$104,$A559)&gt;0,0,1)))</f>
        <v/>
      </c>
      <c r="D559" s="13">
        <f>IF($A559="","",$D558+$C559)</f>
        <v/>
      </c>
    </row>
    <row r="560">
      <c r="A560" s="9">
        <f>IF($A559="","",$A559+1)</f>
        <v/>
      </c>
      <c r="B560" s="14">
        <f>IF($A560="","",TEXT($A560,"ddd"))</f>
        <v/>
      </c>
      <c r="C560" s="13">
        <f>IF($A560="","",IF(WEEKDAY($A560,2)&gt;5,0,IF(COUNTIF(Holidays!$A$5:$A$104,$A560)&gt;0,0,1)))</f>
        <v/>
      </c>
      <c r="D560" s="13">
        <f>IF($A560="","",$D559+$C560)</f>
        <v/>
      </c>
    </row>
    <row r="561">
      <c r="A561" s="9">
        <f>IF($A560="","",$A560+1)</f>
        <v/>
      </c>
      <c r="B561" s="14">
        <f>IF($A561="","",TEXT($A561,"ddd"))</f>
        <v/>
      </c>
      <c r="C561" s="13">
        <f>IF($A561="","",IF(WEEKDAY($A561,2)&gt;5,0,IF(COUNTIF(Holidays!$A$5:$A$104,$A561)&gt;0,0,1)))</f>
        <v/>
      </c>
      <c r="D561" s="13">
        <f>IF($A561="","",$D560+$C561)</f>
        <v/>
      </c>
    </row>
    <row r="562">
      <c r="A562" s="9">
        <f>IF($A561="","",$A561+1)</f>
        <v/>
      </c>
      <c r="B562" s="14">
        <f>IF($A562="","",TEXT($A562,"ddd"))</f>
        <v/>
      </c>
      <c r="C562" s="13">
        <f>IF($A562="","",IF(WEEKDAY($A562,2)&gt;5,0,IF(COUNTIF(Holidays!$A$5:$A$104,$A562)&gt;0,0,1)))</f>
        <v/>
      </c>
      <c r="D562" s="13">
        <f>IF($A562="","",$D561+$C562)</f>
        <v/>
      </c>
    </row>
    <row r="563">
      <c r="A563" s="9">
        <f>IF($A562="","",$A562+1)</f>
        <v/>
      </c>
      <c r="B563" s="14">
        <f>IF($A563="","",TEXT($A563,"ddd"))</f>
        <v/>
      </c>
      <c r="C563" s="13">
        <f>IF($A563="","",IF(WEEKDAY($A563,2)&gt;5,0,IF(COUNTIF(Holidays!$A$5:$A$104,$A563)&gt;0,0,1)))</f>
        <v/>
      </c>
      <c r="D563" s="13">
        <f>IF($A563="","",$D562+$C563)</f>
        <v/>
      </c>
    </row>
    <row r="564">
      <c r="A564" s="9">
        <f>IF($A563="","",$A563+1)</f>
        <v/>
      </c>
      <c r="B564" s="14">
        <f>IF($A564="","",TEXT($A564,"ddd"))</f>
        <v/>
      </c>
      <c r="C564" s="13">
        <f>IF($A564="","",IF(WEEKDAY($A564,2)&gt;5,0,IF(COUNTIF(Holidays!$A$5:$A$104,$A564)&gt;0,0,1)))</f>
        <v/>
      </c>
      <c r="D564" s="13">
        <f>IF($A564="","",$D563+$C564)</f>
        <v/>
      </c>
    </row>
    <row r="565">
      <c r="A565" s="9">
        <f>IF($A564="","",$A564+1)</f>
        <v/>
      </c>
      <c r="B565" s="14">
        <f>IF($A565="","",TEXT($A565,"ddd"))</f>
        <v/>
      </c>
      <c r="C565" s="13">
        <f>IF($A565="","",IF(WEEKDAY($A565,2)&gt;5,0,IF(COUNTIF(Holidays!$A$5:$A$104,$A565)&gt;0,0,1)))</f>
        <v/>
      </c>
      <c r="D565" s="13">
        <f>IF($A565="","",$D564+$C565)</f>
        <v/>
      </c>
    </row>
    <row r="566">
      <c r="A566" s="9">
        <f>IF($A565="","",$A565+1)</f>
        <v/>
      </c>
      <c r="B566" s="14">
        <f>IF($A566="","",TEXT($A566,"ddd"))</f>
        <v/>
      </c>
      <c r="C566" s="13">
        <f>IF($A566="","",IF(WEEKDAY($A566,2)&gt;5,0,IF(COUNTIF(Holidays!$A$5:$A$104,$A566)&gt;0,0,1)))</f>
        <v/>
      </c>
      <c r="D566" s="13">
        <f>IF($A566="","",$D565+$C566)</f>
        <v/>
      </c>
    </row>
    <row r="567">
      <c r="A567" s="9">
        <f>IF($A566="","",$A566+1)</f>
        <v/>
      </c>
      <c r="B567" s="14">
        <f>IF($A567="","",TEXT($A567,"ddd"))</f>
        <v/>
      </c>
      <c r="C567" s="13">
        <f>IF($A567="","",IF(WEEKDAY($A567,2)&gt;5,0,IF(COUNTIF(Holidays!$A$5:$A$104,$A567)&gt;0,0,1)))</f>
        <v/>
      </c>
      <c r="D567" s="13">
        <f>IF($A567="","",$D566+$C567)</f>
        <v/>
      </c>
    </row>
    <row r="568">
      <c r="A568" s="9">
        <f>IF($A567="","",$A567+1)</f>
        <v/>
      </c>
      <c r="B568" s="14">
        <f>IF($A568="","",TEXT($A568,"ddd"))</f>
        <v/>
      </c>
      <c r="C568" s="13">
        <f>IF($A568="","",IF(WEEKDAY($A568,2)&gt;5,0,IF(COUNTIF(Holidays!$A$5:$A$104,$A568)&gt;0,0,1)))</f>
        <v/>
      </c>
      <c r="D568" s="13">
        <f>IF($A568="","",$D567+$C568)</f>
        <v/>
      </c>
    </row>
    <row r="569">
      <c r="A569" s="9">
        <f>IF($A568="","",$A568+1)</f>
        <v/>
      </c>
      <c r="B569" s="14">
        <f>IF($A569="","",TEXT($A569,"ddd"))</f>
        <v/>
      </c>
      <c r="C569" s="13">
        <f>IF($A569="","",IF(WEEKDAY($A569,2)&gt;5,0,IF(COUNTIF(Holidays!$A$5:$A$104,$A569)&gt;0,0,1)))</f>
        <v/>
      </c>
      <c r="D569" s="13">
        <f>IF($A569="","",$D568+$C569)</f>
        <v/>
      </c>
    </row>
    <row r="570">
      <c r="A570" s="9">
        <f>IF($A569="","",$A569+1)</f>
        <v/>
      </c>
      <c r="B570" s="14">
        <f>IF($A570="","",TEXT($A570,"ddd"))</f>
        <v/>
      </c>
      <c r="C570" s="13">
        <f>IF($A570="","",IF(WEEKDAY($A570,2)&gt;5,0,IF(COUNTIF(Holidays!$A$5:$A$104,$A570)&gt;0,0,1)))</f>
        <v/>
      </c>
      <c r="D570" s="13">
        <f>IF($A570="","",$D569+$C570)</f>
        <v/>
      </c>
    </row>
    <row r="571">
      <c r="A571" s="9">
        <f>IF($A570="","",$A570+1)</f>
        <v/>
      </c>
      <c r="B571" s="14">
        <f>IF($A571="","",TEXT($A571,"ddd"))</f>
        <v/>
      </c>
      <c r="C571" s="13">
        <f>IF($A571="","",IF(WEEKDAY($A571,2)&gt;5,0,IF(COUNTIF(Holidays!$A$5:$A$104,$A571)&gt;0,0,1)))</f>
        <v/>
      </c>
      <c r="D571" s="13">
        <f>IF($A571="","",$D570+$C571)</f>
        <v/>
      </c>
    </row>
    <row r="572">
      <c r="A572" s="9">
        <f>IF($A571="","",$A571+1)</f>
        <v/>
      </c>
      <c r="B572" s="14">
        <f>IF($A572="","",TEXT($A572,"ddd"))</f>
        <v/>
      </c>
      <c r="C572" s="13">
        <f>IF($A572="","",IF(WEEKDAY($A572,2)&gt;5,0,IF(COUNTIF(Holidays!$A$5:$A$104,$A572)&gt;0,0,1)))</f>
        <v/>
      </c>
      <c r="D572" s="13">
        <f>IF($A572="","",$D571+$C572)</f>
        <v/>
      </c>
    </row>
    <row r="573">
      <c r="A573" s="9">
        <f>IF($A572="","",$A572+1)</f>
        <v/>
      </c>
      <c r="B573" s="14">
        <f>IF($A573="","",TEXT($A573,"ddd"))</f>
        <v/>
      </c>
      <c r="C573" s="13">
        <f>IF($A573="","",IF(WEEKDAY($A573,2)&gt;5,0,IF(COUNTIF(Holidays!$A$5:$A$104,$A573)&gt;0,0,1)))</f>
        <v/>
      </c>
      <c r="D573" s="13">
        <f>IF($A573="","",$D572+$C573)</f>
        <v/>
      </c>
    </row>
    <row r="574">
      <c r="A574" s="9">
        <f>IF($A573="","",$A573+1)</f>
        <v/>
      </c>
      <c r="B574" s="14">
        <f>IF($A574="","",TEXT($A574,"ddd"))</f>
        <v/>
      </c>
      <c r="C574" s="13">
        <f>IF($A574="","",IF(WEEKDAY($A574,2)&gt;5,0,IF(COUNTIF(Holidays!$A$5:$A$104,$A574)&gt;0,0,1)))</f>
        <v/>
      </c>
      <c r="D574" s="13">
        <f>IF($A574="","",$D573+$C574)</f>
        <v/>
      </c>
    </row>
    <row r="575">
      <c r="A575" s="9">
        <f>IF($A574="","",$A574+1)</f>
        <v/>
      </c>
      <c r="B575" s="14">
        <f>IF($A575="","",TEXT($A575,"ddd"))</f>
        <v/>
      </c>
      <c r="C575" s="13">
        <f>IF($A575="","",IF(WEEKDAY($A575,2)&gt;5,0,IF(COUNTIF(Holidays!$A$5:$A$104,$A575)&gt;0,0,1)))</f>
        <v/>
      </c>
      <c r="D575" s="13">
        <f>IF($A575="","",$D574+$C575)</f>
        <v/>
      </c>
    </row>
    <row r="576">
      <c r="A576" s="9">
        <f>IF($A575="","",$A575+1)</f>
        <v/>
      </c>
      <c r="B576" s="14">
        <f>IF($A576="","",TEXT($A576,"ddd"))</f>
        <v/>
      </c>
      <c r="C576" s="13">
        <f>IF($A576="","",IF(WEEKDAY($A576,2)&gt;5,0,IF(COUNTIF(Holidays!$A$5:$A$104,$A576)&gt;0,0,1)))</f>
        <v/>
      </c>
      <c r="D576" s="13">
        <f>IF($A576="","",$D575+$C576)</f>
        <v/>
      </c>
    </row>
    <row r="577">
      <c r="A577" s="9">
        <f>IF($A576="","",$A576+1)</f>
        <v/>
      </c>
      <c r="B577" s="14">
        <f>IF($A577="","",TEXT($A577,"ddd"))</f>
        <v/>
      </c>
      <c r="C577" s="13">
        <f>IF($A577="","",IF(WEEKDAY($A577,2)&gt;5,0,IF(COUNTIF(Holidays!$A$5:$A$104,$A577)&gt;0,0,1)))</f>
        <v/>
      </c>
      <c r="D577" s="13">
        <f>IF($A577="","",$D576+$C577)</f>
        <v/>
      </c>
    </row>
    <row r="578">
      <c r="A578" s="9">
        <f>IF($A577="","",$A577+1)</f>
        <v/>
      </c>
      <c r="B578" s="14">
        <f>IF($A578="","",TEXT($A578,"ddd"))</f>
        <v/>
      </c>
      <c r="C578" s="13">
        <f>IF($A578="","",IF(WEEKDAY($A578,2)&gt;5,0,IF(COUNTIF(Holidays!$A$5:$A$104,$A578)&gt;0,0,1)))</f>
        <v/>
      </c>
      <c r="D578" s="13">
        <f>IF($A578="","",$D577+$C578)</f>
        <v/>
      </c>
    </row>
    <row r="579">
      <c r="A579" s="9">
        <f>IF($A578="","",$A578+1)</f>
        <v/>
      </c>
      <c r="B579" s="14">
        <f>IF($A579="","",TEXT($A579,"ddd"))</f>
        <v/>
      </c>
      <c r="C579" s="13">
        <f>IF($A579="","",IF(WEEKDAY($A579,2)&gt;5,0,IF(COUNTIF(Holidays!$A$5:$A$104,$A579)&gt;0,0,1)))</f>
        <v/>
      </c>
      <c r="D579" s="13">
        <f>IF($A579="","",$D578+$C579)</f>
        <v/>
      </c>
    </row>
    <row r="580">
      <c r="A580" s="9">
        <f>IF($A579="","",$A579+1)</f>
        <v/>
      </c>
      <c r="B580" s="14">
        <f>IF($A580="","",TEXT($A580,"ddd"))</f>
        <v/>
      </c>
      <c r="C580" s="13">
        <f>IF($A580="","",IF(WEEKDAY($A580,2)&gt;5,0,IF(COUNTIF(Holidays!$A$5:$A$104,$A580)&gt;0,0,1)))</f>
        <v/>
      </c>
      <c r="D580" s="13">
        <f>IF($A580="","",$D579+$C580)</f>
        <v/>
      </c>
    </row>
    <row r="581">
      <c r="A581" s="9">
        <f>IF($A580="","",$A580+1)</f>
        <v/>
      </c>
      <c r="B581" s="14">
        <f>IF($A581="","",TEXT($A581,"ddd"))</f>
        <v/>
      </c>
      <c r="C581" s="13">
        <f>IF($A581="","",IF(WEEKDAY($A581,2)&gt;5,0,IF(COUNTIF(Holidays!$A$5:$A$104,$A581)&gt;0,0,1)))</f>
        <v/>
      </c>
      <c r="D581" s="13">
        <f>IF($A581="","",$D580+$C581)</f>
        <v/>
      </c>
    </row>
    <row r="582">
      <c r="A582" s="9">
        <f>IF($A581="","",$A581+1)</f>
        <v/>
      </c>
      <c r="B582" s="14">
        <f>IF($A582="","",TEXT($A582,"ddd"))</f>
        <v/>
      </c>
      <c r="C582" s="13">
        <f>IF($A582="","",IF(WEEKDAY($A582,2)&gt;5,0,IF(COUNTIF(Holidays!$A$5:$A$104,$A582)&gt;0,0,1)))</f>
        <v/>
      </c>
      <c r="D582" s="13">
        <f>IF($A582="","",$D581+$C582)</f>
        <v/>
      </c>
    </row>
    <row r="583">
      <c r="A583" s="9">
        <f>IF($A582="","",$A582+1)</f>
        <v/>
      </c>
      <c r="B583" s="14">
        <f>IF($A583="","",TEXT($A583,"ddd"))</f>
        <v/>
      </c>
      <c r="C583" s="13">
        <f>IF($A583="","",IF(WEEKDAY($A583,2)&gt;5,0,IF(COUNTIF(Holidays!$A$5:$A$104,$A583)&gt;0,0,1)))</f>
        <v/>
      </c>
      <c r="D583" s="13">
        <f>IF($A583="","",$D582+$C583)</f>
        <v/>
      </c>
    </row>
    <row r="584">
      <c r="A584" s="9">
        <f>IF($A583="","",$A583+1)</f>
        <v/>
      </c>
      <c r="B584" s="14">
        <f>IF($A584="","",TEXT($A584,"ddd"))</f>
        <v/>
      </c>
      <c r="C584" s="13">
        <f>IF($A584="","",IF(WEEKDAY($A584,2)&gt;5,0,IF(COUNTIF(Holidays!$A$5:$A$104,$A584)&gt;0,0,1)))</f>
        <v/>
      </c>
      <c r="D584" s="13">
        <f>IF($A584="","",$D583+$C584)</f>
        <v/>
      </c>
    </row>
    <row r="585">
      <c r="A585" s="9">
        <f>IF($A584="","",$A584+1)</f>
        <v/>
      </c>
      <c r="B585" s="14">
        <f>IF($A585="","",TEXT($A585,"ddd"))</f>
        <v/>
      </c>
      <c r="C585" s="13">
        <f>IF($A585="","",IF(WEEKDAY($A585,2)&gt;5,0,IF(COUNTIF(Holidays!$A$5:$A$104,$A585)&gt;0,0,1)))</f>
        <v/>
      </c>
      <c r="D585" s="13">
        <f>IF($A585="","",$D584+$C585)</f>
        <v/>
      </c>
    </row>
    <row r="586">
      <c r="A586" s="9">
        <f>IF($A585="","",$A585+1)</f>
        <v/>
      </c>
      <c r="B586" s="14">
        <f>IF($A586="","",TEXT($A586,"ddd"))</f>
        <v/>
      </c>
      <c r="C586" s="13">
        <f>IF($A586="","",IF(WEEKDAY($A586,2)&gt;5,0,IF(COUNTIF(Holidays!$A$5:$A$104,$A586)&gt;0,0,1)))</f>
        <v/>
      </c>
      <c r="D586" s="13">
        <f>IF($A586="","",$D585+$C586)</f>
        <v/>
      </c>
    </row>
    <row r="587">
      <c r="A587" s="9">
        <f>IF($A586="","",$A586+1)</f>
        <v/>
      </c>
      <c r="B587" s="14">
        <f>IF($A587="","",TEXT($A587,"ddd"))</f>
        <v/>
      </c>
      <c r="C587" s="13">
        <f>IF($A587="","",IF(WEEKDAY($A587,2)&gt;5,0,IF(COUNTIF(Holidays!$A$5:$A$104,$A587)&gt;0,0,1)))</f>
        <v/>
      </c>
      <c r="D587" s="13">
        <f>IF($A587="","",$D586+$C587)</f>
        <v/>
      </c>
    </row>
    <row r="588">
      <c r="A588" s="9">
        <f>IF($A587="","",$A587+1)</f>
        <v/>
      </c>
      <c r="B588" s="14">
        <f>IF($A588="","",TEXT($A588,"ddd"))</f>
        <v/>
      </c>
      <c r="C588" s="13">
        <f>IF($A588="","",IF(WEEKDAY($A588,2)&gt;5,0,IF(COUNTIF(Holidays!$A$5:$A$104,$A588)&gt;0,0,1)))</f>
        <v/>
      </c>
      <c r="D588" s="13">
        <f>IF($A588="","",$D587+$C588)</f>
        <v/>
      </c>
    </row>
    <row r="589">
      <c r="A589" s="9">
        <f>IF($A588="","",$A588+1)</f>
        <v/>
      </c>
      <c r="B589" s="14">
        <f>IF($A589="","",TEXT($A589,"ddd"))</f>
        <v/>
      </c>
      <c r="C589" s="13">
        <f>IF($A589="","",IF(WEEKDAY($A589,2)&gt;5,0,IF(COUNTIF(Holidays!$A$5:$A$104,$A589)&gt;0,0,1)))</f>
        <v/>
      </c>
      <c r="D589" s="13">
        <f>IF($A589="","",$D588+$C589)</f>
        <v/>
      </c>
    </row>
    <row r="590">
      <c r="A590" s="9">
        <f>IF($A589="","",$A589+1)</f>
        <v/>
      </c>
      <c r="B590" s="14">
        <f>IF($A590="","",TEXT($A590,"ddd"))</f>
        <v/>
      </c>
      <c r="C590" s="13">
        <f>IF($A590="","",IF(WEEKDAY($A590,2)&gt;5,0,IF(COUNTIF(Holidays!$A$5:$A$104,$A590)&gt;0,0,1)))</f>
        <v/>
      </c>
      <c r="D590" s="13">
        <f>IF($A590="","",$D589+$C590)</f>
        <v/>
      </c>
    </row>
    <row r="591">
      <c r="A591" s="9">
        <f>IF($A590="","",$A590+1)</f>
        <v/>
      </c>
      <c r="B591" s="14">
        <f>IF($A591="","",TEXT($A591,"ddd"))</f>
        <v/>
      </c>
      <c r="C591" s="13">
        <f>IF($A591="","",IF(WEEKDAY($A591,2)&gt;5,0,IF(COUNTIF(Holidays!$A$5:$A$104,$A591)&gt;0,0,1)))</f>
        <v/>
      </c>
      <c r="D591" s="13">
        <f>IF($A591="","",$D590+$C591)</f>
        <v/>
      </c>
    </row>
    <row r="592">
      <c r="A592" s="9">
        <f>IF($A591="","",$A591+1)</f>
        <v/>
      </c>
      <c r="B592" s="14">
        <f>IF($A592="","",TEXT($A592,"ddd"))</f>
        <v/>
      </c>
      <c r="C592" s="13">
        <f>IF($A592="","",IF(WEEKDAY($A592,2)&gt;5,0,IF(COUNTIF(Holidays!$A$5:$A$104,$A592)&gt;0,0,1)))</f>
        <v/>
      </c>
      <c r="D592" s="13">
        <f>IF($A592="","",$D591+$C592)</f>
        <v/>
      </c>
    </row>
    <row r="593">
      <c r="A593" s="9">
        <f>IF($A592="","",$A592+1)</f>
        <v/>
      </c>
      <c r="B593" s="14">
        <f>IF($A593="","",TEXT($A593,"ddd"))</f>
        <v/>
      </c>
      <c r="C593" s="13">
        <f>IF($A593="","",IF(WEEKDAY($A593,2)&gt;5,0,IF(COUNTIF(Holidays!$A$5:$A$104,$A593)&gt;0,0,1)))</f>
        <v/>
      </c>
      <c r="D593" s="13">
        <f>IF($A593="","",$D592+$C593)</f>
        <v/>
      </c>
    </row>
    <row r="594">
      <c r="A594" s="9">
        <f>IF($A593="","",$A593+1)</f>
        <v/>
      </c>
      <c r="B594" s="14">
        <f>IF($A594="","",TEXT($A594,"ddd"))</f>
        <v/>
      </c>
      <c r="C594" s="13">
        <f>IF($A594="","",IF(WEEKDAY($A594,2)&gt;5,0,IF(COUNTIF(Holidays!$A$5:$A$104,$A594)&gt;0,0,1)))</f>
        <v/>
      </c>
      <c r="D594" s="13">
        <f>IF($A594="","",$D593+$C594)</f>
        <v/>
      </c>
    </row>
    <row r="595">
      <c r="A595" s="9">
        <f>IF($A594="","",$A594+1)</f>
        <v/>
      </c>
      <c r="B595" s="14">
        <f>IF($A595="","",TEXT($A595,"ddd"))</f>
        <v/>
      </c>
      <c r="C595" s="13">
        <f>IF($A595="","",IF(WEEKDAY($A595,2)&gt;5,0,IF(COUNTIF(Holidays!$A$5:$A$104,$A595)&gt;0,0,1)))</f>
        <v/>
      </c>
      <c r="D595" s="13">
        <f>IF($A595="","",$D594+$C595)</f>
        <v/>
      </c>
    </row>
    <row r="596">
      <c r="A596" s="9">
        <f>IF($A595="","",$A595+1)</f>
        <v/>
      </c>
      <c r="B596" s="14">
        <f>IF($A596="","",TEXT($A596,"ddd"))</f>
        <v/>
      </c>
      <c r="C596" s="13">
        <f>IF($A596="","",IF(WEEKDAY($A596,2)&gt;5,0,IF(COUNTIF(Holidays!$A$5:$A$104,$A596)&gt;0,0,1)))</f>
        <v/>
      </c>
      <c r="D596" s="13">
        <f>IF($A596="","",$D595+$C596)</f>
        <v/>
      </c>
    </row>
    <row r="597">
      <c r="A597" s="9">
        <f>IF($A596="","",$A596+1)</f>
        <v/>
      </c>
      <c r="B597" s="14">
        <f>IF($A597="","",TEXT($A597,"ddd"))</f>
        <v/>
      </c>
      <c r="C597" s="13">
        <f>IF($A597="","",IF(WEEKDAY($A597,2)&gt;5,0,IF(COUNTIF(Holidays!$A$5:$A$104,$A597)&gt;0,0,1)))</f>
        <v/>
      </c>
      <c r="D597" s="13">
        <f>IF($A597="","",$D596+$C597)</f>
        <v/>
      </c>
    </row>
    <row r="598">
      <c r="A598" s="9">
        <f>IF($A597="","",$A597+1)</f>
        <v/>
      </c>
      <c r="B598" s="14">
        <f>IF($A598="","",TEXT($A598,"ddd"))</f>
        <v/>
      </c>
      <c r="C598" s="13">
        <f>IF($A598="","",IF(WEEKDAY($A598,2)&gt;5,0,IF(COUNTIF(Holidays!$A$5:$A$104,$A598)&gt;0,0,1)))</f>
        <v/>
      </c>
      <c r="D598" s="13">
        <f>IF($A598="","",$D597+$C598)</f>
        <v/>
      </c>
    </row>
    <row r="599">
      <c r="A599" s="9">
        <f>IF($A598="","",$A598+1)</f>
        <v/>
      </c>
      <c r="B599" s="14">
        <f>IF($A599="","",TEXT($A599,"ddd"))</f>
        <v/>
      </c>
      <c r="C599" s="13">
        <f>IF($A599="","",IF(WEEKDAY($A599,2)&gt;5,0,IF(COUNTIF(Holidays!$A$5:$A$104,$A599)&gt;0,0,1)))</f>
        <v/>
      </c>
      <c r="D599" s="13">
        <f>IF($A599="","",$D598+$C599)</f>
        <v/>
      </c>
    </row>
    <row r="600">
      <c r="A600" s="9">
        <f>IF($A599="","",$A599+1)</f>
        <v/>
      </c>
      <c r="B600" s="14">
        <f>IF($A600="","",TEXT($A600,"ddd"))</f>
        <v/>
      </c>
      <c r="C600" s="13">
        <f>IF($A600="","",IF(WEEKDAY($A600,2)&gt;5,0,IF(COUNTIF(Holidays!$A$5:$A$104,$A600)&gt;0,0,1)))</f>
        <v/>
      </c>
      <c r="D600" s="13">
        <f>IF($A600="","",$D599+$C600)</f>
        <v/>
      </c>
    </row>
    <row r="601">
      <c r="A601" s="9">
        <f>IF($A600="","",$A600+1)</f>
        <v/>
      </c>
      <c r="B601" s="14">
        <f>IF($A601="","",TEXT($A601,"ddd"))</f>
        <v/>
      </c>
      <c r="C601" s="13">
        <f>IF($A601="","",IF(WEEKDAY($A601,2)&gt;5,0,IF(COUNTIF(Holidays!$A$5:$A$104,$A601)&gt;0,0,1)))</f>
        <v/>
      </c>
      <c r="D601" s="13">
        <f>IF($A601="","",$D600+$C601)</f>
        <v/>
      </c>
    </row>
    <row r="602">
      <c r="A602" s="9">
        <f>IF($A601="","",$A601+1)</f>
        <v/>
      </c>
      <c r="B602" s="14">
        <f>IF($A602="","",TEXT($A602,"ddd"))</f>
        <v/>
      </c>
      <c r="C602" s="13">
        <f>IF($A602="","",IF(WEEKDAY($A602,2)&gt;5,0,IF(COUNTIF(Holidays!$A$5:$A$104,$A602)&gt;0,0,1)))</f>
        <v/>
      </c>
      <c r="D602" s="13">
        <f>IF($A602="","",$D601+$C602)</f>
        <v/>
      </c>
    </row>
    <row r="603">
      <c r="A603" s="9">
        <f>IF($A602="","",$A602+1)</f>
        <v/>
      </c>
      <c r="B603" s="14">
        <f>IF($A603="","",TEXT($A603,"ddd"))</f>
        <v/>
      </c>
      <c r="C603" s="13">
        <f>IF($A603="","",IF(WEEKDAY($A603,2)&gt;5,0,IF(COUNTIF(Holidays!$A$5:$A$104,$A603)&gt;0,0,1)))</f>
        <v/>
      </c>
      <c r="D603" s="13">
        <f>IF($A603="","",$D602+$C603)</f>
        <v/>
      </c>
    </row>
    <row r="604">
      <c r="A604" s="9">
        <f>IF($A603="","",$A603+1)</f>
        <v/>
      </c>
      <c r="B604" s="14">
        <f>IF($A604="","",TEXT($A604,"ddd"))</f>
        <v/>
      </c>
      <c r="C604" s="13">
        <f>IF($A604="","",IF(WEEKDAY($A604,2)&gt;5,0,IF(COUNTIF(Holidays!$A$5:$A$104,$A604)&gt;0,0,1)))</f>
        <v/>
      </c>
      <c r="D604" s="13">
        <f>IF($A604="","",$D603+$C604)</f>
        <v/>
      </c>
    </row>
    <row r="605">
      <c r="A605" s="9">
        <f>IF($A604="","",$A604+1)</f>
        <v/>
      </c>
      <c r="B605" s="14">
        <f>IF($A605="","",TEXT($A605,"ddd"))</f>
        <v/>
      </c>
      <c r="C605" s="13">
        <f>IF($A605="","",IF(WEEKDAY($A605,2)&gt;5,0,IF(COUNTIF(Holidays!$A$5:$A$104,$A605)&gt;0,0,1)))</f>
        <v/>
      </c>
      <c r="D605" s="13">
        <f>IF($A605="","",$D604+$C605)</f>
        <v/>
      </c>
    </row>
    <row r="606">
      <c r="A606" s="9">
        <f>IF($A605="","",$A605+1)</f>
        <v/>
      </c>
      <c r="B606" s="14">
        <f>IF($A606="","",TEXT($A606,"ddd"))</f>
        <v/>
      </c>
      <c r="C606" s="13">
        <f>IF($A606="","",IF(WEEKDAY($A606,2)&gt;5,0,IF(COUNTIF(Holidays!$A$5:$A$104,$A606)&gt;0,0,1)))</f>
        <v/>
      </c>
      <c r="D606" s="13">
        <f>IF($A606="","",$D605+$C606)</f>
        <v/>
      </c>
    </row>
    <row r="607">
      <c r="A607" s="9">
        <f>IF($A606="","",$A606+1)</f>
        <v/>
      </c>
      <c r="B607" s="14">
        <f>IF($A607="","",TEXT($A607,"ddd"))</f>
        <v/>
      </c>
      <c r="C607" s="13">
        <f>IF($A607="","",IF(WEEKDAY($A607,2)&gt;5,0,IF(COUNTIF(Holidays!$A$5:$A$104,$A607)&gt;0,0,1)))</f>
        <v/>
      </c>
      <c r="D607" s="13">
        <f>IF($A607="","",$D606+$C607)</f>
        <v/>
      </c>
    </row>
    <row r="608">
      <c r="A608" s="9">
        <f>IF($A607="","",$A607+1)</f>
        <v/>
      </c>
      <c r="B608" s="14">
        <f>IF($A608="","",TEXT($A608,"ddd"))</f>
        <v/>
      </c>
      <c r="C608" s="13">
        <f>IF($A608="","",IF(WEEKDAY($A608,2)&gt;5,0,IF(COUNTIF(Holidays!$A$5:$A$104,$A608)&gt;0,0,1)))</f>
        <v/>
      </c>
      <c r="D608" s="13">
        <f>IF($A608="","",$D607+$C608)</f>
        <v/>
      </c>
    </row>
    <row r="609">
      <c r="A609" s="9">
        <f>IF($A608="","",$A608+1)</f>
        <v/>
      </c>
      <c r="B609" s="14">
        <f>IF($A609="","",TEXT($A609,"ddd"))</f>
        <v/>
      </c>
      <c r="C609" s="13">
        <f>IF($A609="","",IF(WEEKDAY($A609,2)&gt;5,0,IF(COUNTIF(Holidays!$A$5:$A$104,$A609)&gt;0,0,1)))</f>
        <v/>
      </c>
      <c r="D609" s="13">
        <f>IF($A609="","",$D608+$C609)</f>
        <v/>
      </c>
    </row>
    <row r="610">
      <c r="A610" s="9">
        <f>IF($A609="","",$A609+1)</f>
        <v/>
      </c>
      <c r="B610" s="14">
        <f>IF($A610="","",TEXT($A610,"ddd"))</f>
        <v/>
      </c>
      <c r="C610" s="13">
        <f>IF($A610="","",IF(WEEKDAY($A610,2)&gt;5,0,IF(COUNTIF(Holidays!$A$5:$A$104,$A610)&gt;0,0,1)))</f>
        <v/>
      </c>
      <c r="D610" s="13">
        <f>IF($A610="","",$D609+$C610)</f>
        <v/>
      </c>
    </row>
    <row r="611">
      <c r="A611" s="9">
        <f>IF($A610="","",$A610+1)</f>
        <v/>
      </c>
      <c r="B611" s="14">
        <f>IF($A611="","",TEXT($A611,"ddd"))</f>
        <v/>
      </c>
      <c r="C611" s="13">
        <f>IF($A611="","",IF(WEEKDAY($A611,2)&gt;5,0,IF(COUNTIF(Holidays!$A$5:$A$104,$A611)&gt;0,0,1)))</f>
        <v/>
      </c>
      <c r="D611" s="13">
        <f>IF($A611="","",$D610+$C611)</f>
        <v/>
      </c>
    </row>
    <row r="612">
      <c r="A612" s="9">
        <f>IF($A611="","",$A611+1)</f>
        <v/>
      </c>
      <c r="B612" s="14">
        <f>IF($A612="","",TEXT($A612,"ddd"))</f>
        <v/>
      </c>
      <c r="C612" s="13">
        <f>IF($A612="","",IF(WEEKDAY($A612,2)&gt;5,0,IF(COUNTIF(Holidays!$A$5:$A$104,$A612)&gt;0,0,1)))</f>
        <v/>
      </c>
      <c r="D612" s="13">
        <f>IF($A612="","",$D611+$C612)</f>
        <v/>
      </c>
    </row>
    <row r="613">
      <c r="A613" s="9">
        <f>IF($A612="","",$A612+1)</f>
        <v/>
      </c>
      <c r="B613" s="14">
        <f>IF($A613="","",TEXT($A613,"ddd"))</f>
        <v/>
      </c>
      <c r="C613" s="13">
        <f>IF($A613="","",IF(WEEKDAY($A613,2)&gt;5,0,IF(COUNTIF(Holidays!$A$5:$A$104,$A613)&gt;0,0,1)))</f>
        <v/>
      </c>
      <c r="D613" s="13">
        <f>IF($A613="","",$D612+$C613)</f>
        <v/>
      </c>
    </row>
    <row r="614">
      <c r="A614" s="9">
        <f>IF($A613="","",$A613+1)</f>
        <v/>
      </c>
      <c r="B614" s="14">
        <f>IF($A614="","",TEXT($A614,"ddd"))</f>
        <v/>
      </c>
      <c r="C614" s="13">
        <f>IF($A614="","",IF(WEEKDAY($A614,2)&gt;5,0,IF(COUNTIF(Holidays!$A$5:$A$104,$A614)&gt;0,0,1)))</f>
        <v/>
      </c>
      <c r="D614" s="13">
        <f>IF($A614="","",$D613+$C614)</f>
        <v/>
      </c>
    </row>
    <row r="615">
      <c r="A615" s="9">
        <f>IF($A614="","",$A614+1)</f>
        <v/>
      </c>
      <c r="B615" s="14">
        <f>IF($A615="","",TEXT($A615,"ddd"))</f>
        <v/>
      </c>
      <c r="C615" s="13">
        <f>IF($A615="","",IF(WEEKDAY($A615,2)&gt;5,0,IF(COUNTIF(Holidays!$A$5:$A$104,$A615)&gt;0,0,1)))</f>
        <v/>
      </c>
      <c r="D615" s="13">
        <f>IF($A615="","",$D614+$C615)</f>
        <v/>
      </c>
    </row>
    <row r="616">
      <c r="A616" s="9">
        <f>IF($A615="","",$A615+1)</f>
        <v/>
      </c>
      <c r="B616" s="14">
        <f>IF($A616="","",TEXT($A616,"ddd"))</f>
        <v/>
      </c>
      <c r="C616" s="13">
        <f>IF($A616="","",IF(WEEKDAY($A616,2)&gt;5,0,IF(COUNTIF(Holidays!$A$5:$A$104,$A616)&gt;0,0,1)))</f>
        <v/>
      </c>
      <c r="D616" s="13">
        <f>IF($A616="","",$D615+$C616)</f>
        <v/>
      </c>
    </row>
    <row r="617">
      <c r="A617" s="9">
        <f>IF($A616="","",$A616+1)</f>
        <v/>
      </c>
      <c r="B617" s="14">
        <f>IF($A617="","",TEXT($A617,"ddd"))</f>
        <v/>
      </c>
      <c r="C617" s="13">
        <f>IF($A617="","",IF(WEEKDAY($A617,2)&gt;5,0,IF(COUNTIF(Holidays!$A$5:$A$104,$A617)&gt;0,0,1)))</f>
        <v/>
      </c>
      <c r="D617" s="13">
        <f>IF($A617="","",$D616+$C617)</f>
        <v/>
      </c>
    </row>
    <row r="618">
      <c r="A618" s="9">
        <f>IF($A617="","",$A617+1)</f>
        <v/>
      </c>
      <c r="B618" s="14">
        <f>IF($A618="","",TEXT($A618,"ddd"))</f>
        <v/>
      </c>
      <c r="C618" s="13">
        <f>IF($A618="","",IF(WEEKDAY($A618,2)&gt;5,0,IF(COUNTIF(Holidays!$A$5:$A$104,$A618)&gt;0,0,1)))</f>
        <v/>
      </c>
      <c r="D618" s="13">
        <f>IF($A618="","",$D617+$C618)</f>
        <v/>
      </c>
    </row>
    <row r="619">
      <c r="A619" s="9">
        <f>IF($A618="","",$A618+1)</f>
        <v/>
      </c>
      <c r="B619" s="14">
        <f>IF($A619="","",TEXT($A619,"ddd"))</f>
        <v/>
      </c>
      <c r="C619" s="13">
        <f>IF($A619="","",IF(WEEKDAY($A619,2)&gt;5,0,IF(COUNTIF(Holidays!$A$5:$A$104,$A619)&gt;0,0,1)))</f>
        <v/>
      </c>
      <c r="D619" s="13">
        <f>IF($A619="","",$D618+$C619)</f>
        <v/>
      </c>
    </row>
    <row r="620">
      <c r="A620" s="9">
        <f>IF($A619="","",$A619+1)</f>
        <v/>
      </c>
      <c r="B620" s="14">
        <f>IF($A620="","",TEXT($A620,"ddd"))</f>
        <v/>
      </c>
      <c r="C620" s="13">
        <f>IF($A620="","",IF(WEEKDAY($A620,2)&gt;5,0,IF(COUNTIF(Holidays!$A$5:$A$104,$A620)&gt;0,0,1)))</f>
        <v/>
      </c>
      <c r="D620" s="13">
        <f>IF($A620="","",$D619+$C620)</f>
        <v/>
      </c>
    </row>
    <row r="621">
      <c r="A621" s="9">
        <f>IF($A620="","",$A620+1)</f>
        <v/>
      </c>
      <c r="B621" s="14">
        <f>IF($A621="","",TEXT($A621,"ddd"))</f>
        <v/>
      </c>
      <c r="C621" s="13">
        <f>IF($A621="","",IF(WEEKDAY($A621,2)&gt;5,0,IF(COUNTIF(Holidays!$A$5:$A$104,$A621)&gt;0,0,1)))</f>
        <v/>
      </c>
      <c r="D621" s="13">
        <f>IF($A621="","",$D620+$C621)</f>
        <v/>
      </c>
    </row>
    <row r="622">
      <c r="A622" s="9">
        <f>IF($A621="","",$A621+1)</f>
        <v/>
      </c>
      <c r="B622" s="14">
        <f>IF($A622="","",TEXT($A622,"ddd"))</f>
        <v/>
      </c>
      <c r="C622" s="13">
        <f>IF($A622="","",IF(WEEKDAY($A622,2)&gt;5,0,IF(COUNTIF(Holidays!$A$5:$A$104,$A622)&gt;0,0,1)))</f>
        <v/>
      </c>
      <c r="D622" s="13">
        <f>IF($A622="","",$D621+$C622)</f>
        <v/>
      </c>
    </row>
    <row r="623">
      <c r="A623" s="9">
        <f>IF($A622="","",$A622+1)</f>
        <v/>
      </c>
      <c r="B623" s="14">
        <f>IF($A623="","",TEXT($A623,"ddd"))</f>
        <v/>
      </c>
      <c r="C623" s="13">
        <f>IF($A623="","",IF(WEEKDAY($A623,2)&gt;5,0,IF(COUNTIF(Holidays!$A$5:$A$104,$A623)&gt;0,0,1)))</f>
        <v/>
      </c>
      <c r="D623" s="13">
        <f>IF($A623="","",$D622+$C623)</f>
        <v/>
      </c>
    </row>
    <row r="624">
      <c r="A624" s="9">
        <f>IF($A623="","",$A623+1)</f>
        <v/>
      </c>
      <c r="B624" s="14">
        <f>IF($A624="","",TEXT($A624,"ddd"))</f>
        <v/>
      </c>
      <c r="C624" s="13">
        <f>IF($A624="","",IF(WEEKDAY($A624,2)&gt;5,0,IF(COUNTIF(Holidays!$A$5:$A$104,$A624)&gt;0,0,1)))</f>
        <v/>
      </c>
      <c r="D624" s="13">
        <f>IF($A624="","",$D623+$C624)</f>
        <v/>
      </c>
    </row>
    <row r="625">
      <c r="A625" s="9">
        <f>IF($A624="","",$A624+1)</f>
        <v/>
      </c>
      <c r="B625" s="14">
        <f>IF($A625="","",TEXT($A625,"ddd"))</f>
        <v/>
      </c>
      <c r="C625" s="13">
        <f>IF($A625="","",IF(WEEKDAY($A625,2)&gt;5,0,IF(COUNTIF(Holidays!$A$5:$A$104,$A625)&gt;0,0,1)))</f>
        <v/>
      </c>
      <c r="D625" s="13">
        <f>IF($A625="","",$D624+$C625)</f>
        <v/>
      </c>
    </row>
    <row r="626">
      <c r="A626" s="9">
        <f>IF($A625="","",$A625+1)</f>
        <v/>
      </c>
      <c r="B626" s="14">
        <f>IF($A626="","",TEXT($A626,"ddd"))</f>
        <v/>
      </c>
      <c r="C626" s="13">
        <f>IF($A626="","",IF(WEEKDAY($A626,2)&gt;5,0,IF(COUNTIF(Holidays!$A$5:$A$104,$A626)&gt;0,0,1)))</f>
        <v/>
      </c>
      <c r="D626" s="13">
        <f>IF($A626="","",$D625+$C626)</f>
        <v/>
      </c>
    </row>
    <row r="627">
      <c r="A627" s="9">
        <f>IF($A626="","",$A626+1)</f>
        <v/>
      </c>
      <c r="B627" s="14">
        <f>IF($A627="","",TEXT($A627,"ddd"))</f>
        <v/>
      </c>
      <c r="C627" s="13">
        <f>IF($A627="","",IF(WEEKDAY($A627,2)&gt;5,0,IF(COUNTIF(Holidays!$A$5:$A$104,$A627)&gt;0,0,1)))</f>
        <v/>
      </c>
      <c r="D627" s="13">
        <f>IF($A627="","",$D626+$C627)</f>
        <v/>
      </c>
    </row>
    <row r="628">
      <c r="A628" s="9">
        <f>IF($A627="","",$A627+1)</f>
        <v/>
      </c>
      <c r="B628" s="14">
        <f>IF($A628="","",TEXT($A628,"ddd"))</f>
        <v/>
      </c>
      <c r="C628" s="13">
        <f>IF($A628="","",IF(WEEKDAY($A628,2)&gt;5,0,IF(COUNTIF(Holidays!$A$5:$A$104,$A628)&gt;0,0,1)))</f>
        <v/>
      </c>
      <c r="D628" s="13">
        <f>IF($A628="","",$D627+$C628)</f>
        <v/>
      </c>
    </row>
    <row r="629">
      <c r="A629" s="9">
        <f>IF($A628="","",$A628+1)</f>
        <v/>
      </c>
      <c r="B629" s="14">
        <f>IF($A629="","",TEXT($A629,"ddd"))</f>
        <v/>
      </c>
      <c r="C629" s="13">
        <f>IF($A629="","",IF(WEEKDAY($A629,2)&gt;5,0,IF(COUNTIF(Holidays!$A$5:$A$104,$A629)&gt;0,0,1)))</f>
        <v/>
      </c>
      <c r="D629" s="13">
        <f>IF($A629="","",$D628+$C629)</f>
        <v/>
      </c>
    </row>
    <row r="630">
      <c r="A630" s="9">
        <f>IF($A629="","",$A629+1)</f>
        <v/>
      </c>
      <c r="B630" s="14">
        <f>IF($A630="","",TEXT($A630,"ddd"))</f>
        <v/>
      </c>
      <c r="C630" s="13">
        <f>IF($A630="","",IF(WEEKDAY($A630,2)&gt;5,0,IF(COUNTIF(Holidays!$A$5:$A$104,$A630)&gt;0,0,1)))</f>
        <v/>
      </c>
      <c r="D630" s="13">
        <f>IF($A630="","",$D629+$C630)</f>
        <v/>
      </c>
    </row>
    <row r="631">
      <c r="A631" s="9">
        <f>IF($A630="","",$A630+1)</f>
        <v/>
      </c>
      <c r="B631" s="14">
        <f>IF($A631="","",TEXT($A631,"ddd"))</f>
        <v/>
      </c>
      <c r="C631" s="13">
        <f>IF($A631="","",IF(WEEKDAY($A631,2)&gt;5,0,IF(COUNTIF(Holidays!$A$5:$A$104,$A631)&gt;0,0,1)))</f>
        <v/>
      </c>
      <c r="D631" s="13">
        <f>IF($A631="","",$D630+$C631)</f>
        <v/>
      </c>
    </row>
    <row r="632">
      <c r="A632" s="9">
        <f>IF($A631="","",$A631+1)</f>
        <v/>
      </c>
      <c r="B632" s="14">
        <f>IF($A632="","",TEXT($A632,"ddd"))</f>
        <v/>
      </c>
      <c r="C632" s="13">
        <f>IF($A632="","",IF(WEEKDAY($A632,2)&gt;5,0,IF(COUNTIF(Holidays!$A$5:$A$104,$A632)&gt;0,0,1)))</f>
        <v/>
      </c>
      <c r="D632" s="13">
        <f>IF($A632="","",$D631+$C632)</f>
        <v/>
      </c>
    </row>
    <row r="633">
      <c r="A633" s="9">
        <f>IF($A632="","",$A632+1)</f>
        <v/>
      </c>
      <c r="B633" s="14">
        <f>IF($A633="","",TEXT($A633,"ddd"))</f>
        <v/>
      </c>
      <c r="C633" s="13">
        <f>IF($A633="","",IF(WEEKDAY($A633,2)&gt;5,0,IF(COUNTIF(Holidays!$A$5:$A$104,$A633)&gt;0,0,1)))</f>
        <v/>
      </c>
      <c r="D633" s="13">
        <f>IF($A633="","",$D632+$C633)</f>
        <v/>
      </c>
    </row>
    <row r="634">
      <c r="A634" s="9">
        <f>IF($A633="","",$A633+1)</f>
        <v/>
      </c>
      <c r="B634" s="14">
        <f>IF($A634="","",TEXT($A634,"ddd"))</f>
        <v/>
      </c>
      <c r="C634" s="13">
        <f>IF($A634="","",IF(WEEKDAY($A634,2)&gt;5,0,IF(COUNTIF(Holidays!$A$5:$A$104,$A634)&gt;0,0,1)))</f>
        <v/>
      </c>
      <c r="D634" s="13">
        <f>IF($A634="","",$D633+$C634)</f>
        <v/>
      </c>
    </row>
    <row r="635">
      <c r="A635" s="9">
        <f>IF($A634="","",$A634+1)</f>
        <v/>
      </c>
      <c r="B635" s="14">
        <f>IF($A635="","",TEXT($A635,"ddd"))</f>
        <v/>
      </c>
      <c r="C635" s="13">
        <f>IF($A635="","",IF(WEEKDAY($A635,2)&gt;5,0,IF(COUNTIF(Holidays!$A$5:$A$104,$A635)&gt;0,0,1)))</f>
        <v/>
      </c>
      <c r="D635" s="13">
        <f>IF($A635="","",$D634+$C635)</f>
        <v/>
      </c>
    </row>
    <row r="636">
      <c r="A636" s="9">
        <f>IF($A635="","",$A635+1)</f>
        <v/>
      </c>
      <c r="B636" s="14">
        <f>IF($A636="","",TEXT($A636,"ddd"))</f>
        <v/>
      </c>
      <c r="C636" s="13">
        <f>IF($A636="","",IF(WEEKDAY($A636,2)&gt;5,0,IF(COUNTIF(Holidays!$A$5:$A$104,$A636)&gt;0,0,1)))</f>
        <v/>
      </c>
      <c r="D636" s="13">
        <f>IF($A636="","",$D635+$C636)</f>
        <v/>
      </c>
    </row>
    <row r="637">
      <c r="A637" s="9">
        <f>IF($A636="","",$A636+1)</f>
        <v/>
      </c>
      <c r="B637" s="14">
        <f>IF($A637="","",TEXT($A637,"ddd"))</f>
        <v/>
      </c>
      <c r="C637" s="13">
        <f>IF($A637="","",IF(WEEKDAY($A637,2)&gt;5,0,IF(COUNTIF(Holidays!$A$5:$A$104,$A637)&gt;0,0,1)))</f>
        <v/>
      </c>
      <c r="D637" s="13">
        <f>IF($A637="","",$D636+$C637)</f>
        <v/>
      </c>
    </row>
    <row r="638">
      <c r="A638" s="9">
        <f>IF($A637="","",$A637+1)</f>
        <v/>
      </c>
      <c r="B638" s="14">
        <f>IF($A638="","",TEXT($A638,"ddd"))</f>
        <v/>
      </c>
      <c r="C638" s="13">
        <f>IF($A638="","",IF(WEEKDAY($A638,2)&gt;5,0,IF(COUNTIF(Holidays!$A$5:$A$104,$A638)&gt;0,0,1)))</f>
        <v/>
      </c>
      <c r="D638" s="13">
        <f>IF($A638="","",$D637+$C638)</f>
        <v/>
      </c>
    </row>
    <row r="639">
      <c r="A639" s="9">
        <f>IF($A638="","",$A638+1)</f>
        <v/>
      </c>
      <c r="B639" s="14">
        <f>IF($A639="","",TEXT($A639,"ddd"))</f>
        <v/>
      </c>
      <c r="C639" s="13">
        <f>IF($A639="","",IF(WEEKDAY($A639,2)&gt;5,0,IF(COUNTIF(Holidays!$A$5:$A$104,$A639)&gt;0,0,1)))</f>
        <v/>
      </c>
      <c r="D639" s="13">
        <f>IF($A639="","",$D638+$C639)</f>
        <v/>
      </c>
    </row>
    <row r="640">
      <c r="A640" s="9">
        <f>IF($A639="","",$A639+1)</f>
        <v/>
      </c>
      <c r="B640" s="14">
        <f>IF($A640="","",TEXT($A640,"ddd"))</f>
        <v/>
      </c>
      <c r="C640" s="13">
        <f>IF($A640="","",IF(WEEKDAY($A640,2)&gt;5,0,IF(COUNTIF(Holidays!$A$5:$A$104,$A640)&gt;0,0,1)))</f>
        <v/>
      </c>
      <c r="D640" s="13">
        <f>IF($A640="","",$D639+$C640)</f>
        <v/>
      </c>
    </row>
    <row r="641">
      <c r="A641" s="9">
        <f>IF($A640="","",$A640+1)</f>
        <v/>
      </c>
      <c r="B641" s="14">
        <f>IF($A641="","",TEXT($A641,"ddd"))</f>
        <v/>
      </c>
      <c r="C641" s="13">
        <f>IF($A641="","",IF(WEEKDAY($A641,2)&gt;5,0,IF(COUNTIF(Holidays!$A$5:$A$104,$A641)&gt;0,0,1)))</f>
        <v/>
      </c>
      <c r="D641" s="13">
        <f>IF($A641="","",$D640+$C641)</f>
        <v/>
      </c>
    </row>
    <row r="642">
      <c r="A642" s="9">
        <f>IF($A641="","",$A641+1)</f>
        <v/>
      </c>
      <c r="B642" s="14">
        <f>IF($A642="","",TEXT($A642,"ddd"))</f>
        <v/>
      </c>
      <c r="C642" s="13">
        <f>IF($A642="","",IF(WEEKDAY($A642,2)&gt;5,0,IF(COUNTIF(Holidays!$A$5:$A$104,$A642)&gt;0,0,1)))</f>
        <v/>
      </c>
      <c r="D642" s="13">
        <f>IF($A642="","",$D641+$C642)</f>
        <v/>
      </c>
    </row>
    <row r="643">
      <c r="A643" s="9">
        <f>IF($A642="","",$A642+1)</f>
        <v/>
      </c>
      <c r="B643" s="14">
        <f>IF($A643="","",TEXT($A643,"ddd"))</f>
        <v/>
      </c>
      <c r="C643" s="13">
        <f>IF($A643="","",IF(WEEKDAY($A643,2)&gt;5,0,IF(COUNTIF(Holidays!$A$5:$A$104,$A643)&gt;0,0,1)))</f>
        <v/>
      </c>
      <c r="D643" s="13">
        <f>IF($A643="","",$D642+$C643)</f>
        <v/>
      </c>
    </row>
    <row r="644">
      <c r="A644" s="9">
        <f>IF($A643="","",$A643+1)</f>
        <v/>
      </c>
      <c r="B644" s="14">
        <f>IF($A644="","",TEXT($A644,"ddd"))</f>
        <v/>
      </c>
      <c r="C644" s="13">
        <f>IF($A644="","",IF(WEEKDAY($A644,2)&gt;5,0,IF(COUNTIF(Holidays!$A$5:$A$104,$A644)&gt;0,0,1)))</f>
        <v/>
      </c>
      <c r="D644" s="13">
        <f>IF($A644="","",$D643+$C644)</f>
        <v/>
      </c>
    </row>
    <row r="645">
      <c r="A645" s="9">
        <f>IF($A644="","",$A644+1)</f>
        <v/>
      </c>
      <c r="B645" s="14">
        <f>IF($A645="","",TEXT($A645,"ddd"))</f>
        <v/>
      </c>
      <c r="C645" s="13">
        <f>IF($A645="","",IF(WEEKDAY($A645,2)&gt;5,0,IF(COUNTIF(Holidays!$A$5:$A$104,$A645)&gt;0,0,1)))</f>
        <v/>
      </c>
      <c r="D645" s="13">
        <f>IF($A645="","",$D644+$C645)</f>
        <v/>
      </c>
    </row>
    <row r="646">
      <c r="A646" s="9">
        <f>IF($A645="","",$A645+1)</f>
        <v/>
      </c>
      <c r="B646" s="14">
        <f>IF($A646="","",TEXT($A646,"ddd"))</f>
        <v/>
      </c>
      <c r="C646" s="13">
        <f>IF($A646="","",IF(WEEKDAY($A646,2)&gt;5,0,IF(COUNTIF(Holidays!$A$5:$A$104,$A646)&gt;0,0,1)))</f>
        <v/>
      </c>
      <c r="D646" s="13">
        <f>IF($A646="","",$D645+$C646)</f>
        <v/>
      </c>
    </row>
    <row r="647">
      <c r="A647" s="9">
        <f>IF($A646="","",$A646+1)</f>
        <v/>
      </c>
      <c r="B647" s="14">
        <f>IF($A647="","",TEXT($A647,"ddd"))</f>
        <v/>
      </c>
      <c r="C647" s="13">
        <f>IF($A647="","",IF(WEEKDAY($A647,2)&gt;5,0,IF(COUNTIF(Holidays!$A$5:$A$104,$A647)&gt;0,0,1)))</f>
        <v/>
      </c>
      <c r="D647" s="13">
        <f>IF($A647="","",$D646+$C647)</f>
        <v/>
      </c>
    </row>
    <row r="648">
      <c r="A648" s="9">
        <f>IF($A647="","",$A647+1)</f>
        <v/>
      </c>
      <c r="B648" s="14">
        <f>IF($A648="","",TEXT($A648,"ddd"))</f>
        <v/>
      </c>
      <c r="C648" s="13">
        <f>IF($A648="","",IF(WEEKDAY($A648,2)&gt;5,0,IF(COUNTIF(Holidays!$A$5:$A$104,$A648)&gt;0,0,1)))</f>
        <v/>
      </c>
      <c r="D648" s="13">
        <f>IF($A648="","",$D647+$C648)</f>
        <v/>
      </c>
    </row>
    <row r="649">
      <c r="A649" s="9">
        <f>IF($A648="","",$A648+1)</f>
        <v/>
      </c>
      <c r="B649" s="14">
        <f>IF($A649="","",TEXT($A649,"ddd"))</f>
        <v/>
      </c>
      <c r="C649" s="13">
        <f>IF($A649="","",IF(WEEKDAY($A649,2)&gt;5,0,IF(COUNTIF(Holidays!$A$5:$A$104,$A649)&gt;0,0,1)))</f>
        <v/>
      </c>
      <c r="D649" s="13">
        <f>IF($A649="","",$D648+$C649)</f>
        <v/>
      </c>
    </row>
    <row r="650">
      <c r="A650" s="9">
        <f>IF($A649="","",$A649+1)</f>
        <v/>
      </c>
      <c r="B650" s="14">
        <f>IF($A650="","",TEXT($A650,"ddd"))</f>
        <v/>
      </c>
      <c r="C650" s="13">
        <f>IF($A650="","",IF(WEEKDAY($A650,2)&gt;5,0,IF(COUNTIF(Holidays!$A$5:$A$104,$A650)&gt;0,0,1)))</f>
        <v/>
      </c>
      <c r="D650" s="13">
        <f>IF($A650="","",$D649+$C650)</f>
        <v/>
      </c>
    </row>
    <row r="651">
      <c r="A651" s="9">
        <f>IF($A650="","",$A650+1)</f>
        <v/>
      </c>
      <c r="B651" s="14">
        <f>IF($A651="","",TEXT($A651,"ddd"))</f>
        <v/>
      </c>
      <c r="C651" s="13">
        <f>IF($A651="","",IF(WEEKDAY($A651,2)&gt;5,0,IF(COUNTIF(Holidays!$A$5:$A$104,$A651)&gt;0,0,1)))</f>
        <v/>
      </c>
      <c r="D651" s="13">
        <f>IF($A651="","",$D650+$C651)</f>
        <v/>
      </c>
    </row>
    <row r="652">
      <c r="A652" s="9">
        <f>IF($A651="","",$A651+1)</f>
        <v/>
      </c>
      <c r="B652" s="14">
        <f>IF($A652="","",TEXT($A652,"ddd"))</f>
        <v/>
      </c>
      <c r="C652" s="13">
        <f>IF($A652="","",IF(WEEKDAY($A652,2)&gt;5,0,IF(COUNTIF(Holidays!$A$5:$A$104,$A652)&gt;0,0,1)))</f>
        <v/>
      </c>
      <c r="D652" s="13">
        <f>IF($A652="","",$D651+$C652)</f>
        <v/>
      </c>
    </row>
    <row r="653">
      <c r="A653" s="9">
        <f>IF($A652="","",$A652+1)</f>
        <v/>
      </c>
      <c r="B653" s="14">
        <f>IF($A653="","",TEXT($A653,"ddd"))</f>
        <v/>
      </c>
      <c r="C653" s="13">
        <f>IF($A653="","",IF(WEEKDAY($A653,2)&gt;5,0,IF(COUNTIF(Holidays!$A$5:$A$104,$A653)&gt;0,0,1)))</f>
        <v/>
      </c>
      <c r="D653" s="13">
        <f>IF($A653="","",$D652+$C653)</f>
        <v/>
      </c>
    </row>
    <row r="654">
      <c r="A654" s="9">
        <f>IF($A653="","",$A653+1)</f>
        <v/>
      </c>
      <c r="B654" s="14">
        <f>IF($A654="","",TEXT($A654,"ddd"))</f>
        <v/>
      </c>
      <c r="C654" s="13">
        <f>IF($A654="","",IF(WEEKDAY($A654,2)&gt;5,0,IF(COUNTIF(Holidays!$A$5:$A$104,$A654)&gt;0,0,1)))</f>
        <v/>
      </c>
      <c r="D654" s="13">
        <f>IF($A654="","",$D653+$C654)</f>
        <v/>
      </c>
    </row>
    <row r="655">
      <c r="A655" s="9">
        <f>IF($A654="","",$A654+1)</f>
        <v/>
      </c>
      <c r="B655" s="14">
        <f>IF($A655="","",TEXT($A655,"ddd"))</f>
        <v/>
      </c>
      <c r="C655" s="13">
        <f>IF($A655="","",IF(WEEKDAY($A655,2)&gt;5,0,IF(COUNTIF(Holidays!$A$5:$A$104,$A655)&gt;0,0,1)))</f>
        <v/>
      </c>
      <c r="D655" s="13">
        <f>IF($A655="","",$D654+$C655)</f>
        <v/>
      </c>
    </row>
    <row r="656">
      <c r="A656" s="9">
        <f>IF($A655="","",$A655+1)</f>
        <v/>
      </c>
      <c r="B656" s="14">
        <f>IF($A656="","",TEXT($A656,"ddd"))</f>
        <v/>
      </c>
      <c r="C656" s="13">
        <f>IF($A656="","",IF(WEEKDAY($A656,2)&gt;5,0,IF(COUNTIF(Holidays!$A$5:$A$104,$A656)&gt;0,0,1)))</f>
        <v/>
      </c>
      <c r="D656" s="13">
        <f>IF($A656="","",$D655+$C656)</f>
        <v/>
      </c>
    </row>
    <row r="657">
      <c r="A657" s="9">
        <f>IF($A656="","",$A656+1)</f>
        <v/>
      </c>
      <c r="B657" s="14">
        <f>IF($A657="","",TEXT($A657,"ddd"))</f>
        <v/>
      </c>
      <c r="C657" s="13">
        <f>IF($A657="","",IF(WEEKDAY($A657,2)&gt;5,0,IF(COUNTIF(Holidays!$A$5:$A$104,$A657)&gt;0,0,1)))</f>
        <v/>
      </c>
      <c r="D657" s="13">
        <f>IF($A657="","",$D656+$C657)</f>
        <v/>
      </c>
    </row>
    <row r="658">
      <c r="A658" s="9">
        <f>IF($A657="","",$A657+1)</f>
        <v/>
      </c>
      <c r="B658" s="14">
        <f>IF($A658="","",TEXT($A658,"ddd"))</f>
        <v/>
      </c>
      <c r="C658" s="13">
        <f>IF($A658="","",IF(WEEKDAY($A658,2)&gt;5,0,IF(COUNTIF(Holidays!$A$5:$A$104,$A658)&gt;0,0,1)))</f>
        <v/>
      </c>
      <c r="D658" s="13">
        <f>IF($A658="","",$D657+$C658)</f>
        <v/>
      </c>
    </row>
    <row r="659">
      <c r="A659" s="9">
        <f>IF($A658="","",$A658+1)</f>
        <v/>
      </c>
      <c r="B659" s="14">
        <f>IF($A659="","",TEXT($A659,"ddd"))</f>
        <v/>
      </c>
      <c r="C659" s="13">
        <f>IF($A659="","",IF(WEEKDAY($A659,2)&gt;5,0,IF(COUNTIF(Holidays!$A$5:$A$104,$A659)&gt;0,0,1)))</f>
        <v/>
      </c>
      <c r="D659" s="13">
        <f>IF($A659="","",$D658+$C659)</f>
        <v/>
      </c>
    </row>
    <row r="660">
      <c r="A660" s="9">
        <f>IF($A659="","",$A659+1)</f>
        <v/>
      </c>
      <c r="B660" s="14">
        <f>IF($A660="","",TEXT($A660,"ddd"))</f>
        <v/>
      </c>
      <c r="C660" s="13">
        <f>IF($A660="","",IF(WEEKDAY($A660,2)&gt;5,0,IF(COUNTIF(Holidays!$A$5:$A$104,$A660)&gt;0,0,1)))</f>
        <v/>
      </c>
      <c r="D660" s="13">
        <f>IF($A660="","",$D659+$C660)</f>
        <v/>
      </c>
    </row>
    <row r="661">
      <c r="A661" s="9">
        <f>IF($A660="","",$A660+1)</f>
        <v/>
      </c>
      <c r="B661" s="14">
        <f>IF($A661="","",TEXT($A661,"ddd"))</f>
        <v/>
      </c>
      <c r="C661" s="13">
        <f>IF($A661="","",IF(WEEKDAY($A661,2)&gt;5,0,IF(COUNTIF(Holidays!$A$5:$A$104,$A661)&gt;0,0,1)))</f>
        <v/>
      </c>
      <c r="D661" s="13">
        <f>IF($A661="","",$D660+$C661)</f>
        <v/>
      </c>
    </row>
    <row r="662">
      <c r="A662" s="9">
        <f>IF($A661="","",$A661+1)</f>
        <v/>
      </c>
      <c r="B662" s="14">
        <f>IF($A662="","",TEXT($A662,"ddd"))</f>
        <v/>
      </c>
      <c r="C662" s="13">
        <f>IF($A662="","",IF(WEEKDAY($A662,2)&gt;5,0,IF(COUNTIF(Holidays!$A$5:$A$104,$A662)&gt;0,0,1)))</f>
        <v/>
      </c>
      <c r="D662" s="13">
        <f>IF($A662="","",$D661+$C662)</f>
        <v/>
      </c>
    </row>
    <row r="663">
      <c r="A663" s="9">
        <f>IF($A662="","",$A662+1)</f>
        <v/>
      </c>
      <c r="B663" s="14">
        <f>IF($A663="","",TEXT($A663,"ddd"))</f>
        <v/>
      </c>
      <c r="C663" s="13">
        <f>IF($A663="","",IF(WEEKDAY($A663,2)&gt;5,0,IF(COUNTIF(Holidays!$A$5:$A$104,$A663)&gt;0,0,1)))</f>
        <v/>
      </c>
      <c r="D663" s="13">
        <f>IF($A663="","",$D662+$C663)</f>
        <v/>
      </c>
    </row>
    <row r="664">
      <c r="A664" s="9">
        <f>IF($A663="","",$A663+1)</f>
        <v/>
      </c>
      <c r="B664" s="14">
        <f>IF($A664="","",TEXT($A664,"ddd"))</f>
        <v/>
      </c>
      <c r="C664" s="13">
        <f>IF($A664="","",IF(WEEKDAY($A664,2)&gt;5,0,IF(COUNTIF(Holidays!$A$5:$A$104,$A664)&gt;0,0,1)))</f>
        <v/>
      </c>
      <c r="D664" s="13">
        <f>IF($A664="","",$D663+$C664)</f>
        <v/>
      </c>
    </row>
    <row r="665">
      <c r="A665" s="9">
        <f>IF($A664="","",$A664+1)</f>
        <v/>
      </c>
      <c r="B665" s="14">
        <f>IF($A665="","",TEXT($A665,"ddd"))</f>
        <v/>
      </c>
      <c r="C665" s="13">
        <f>IF($A665="","",IF(WEEKDAY($A665,2)&gt;5,0,IF(COUNTIF(Holidays!$A$5:$A$104,$A665)&gt;0,0,1)))</f>
        <v/>
      </c>
      <c r="D665" s="13">
        <f>IF($A665="","",$D664+$C665)</f>
        <v/>
      </c>
    </row>
    <row r="666">
      <c r="A666" s="9">
        <f>IF($A665="","",$A665+1)</f>
        <v/>
      </c>
      <c r="B666" s="14">
        <f>IF($A666="","",TEXT($A666,"ddd"))</f>
        <v/>
      </c>
      <c r="C666" s="13">
        <f>IF($A666="","",IF(WEEKDAY($A666,2)&gt;5,0,IF(COUNTIF(Holidays!$A$5:$A$104,$A666)&gt;0,0,1)))</f>
        <v/>
      </c>
      <c r="D666" s="13">
        <f>IF($A666="","",$D665+$C666)</f>
        <v/>
      </c>
    </row>
    <row r="667">
      <c r="A667" s="9">
        <f>IF($A666="","",$A666+1)</f>
        <v/>
      </c>
      <c r="B667" s="14">
        <f>IF($A667="","",TEXT($A667,"ddd"))</f>
        <v/>
      </c>
      <c r="C667" s="13">
        <f>IF($A667="","",IF(WEEKDAY($A667,2)&gt;5,0,IF(COUNTIF(Holidays!$A$5:$A$104,$A667)&gt;0,0,1)))</f>
        <v/>
      </c>
      <c r="D667" s="13">
        <f>IF($A667="","",$D666+$C667)</f>
        <v/>
      </c>
    </row>
    <row r="668">
      <c r="A668" s="9">
        <f>IF($A667="","",$A667+1)</f>
        <v/>
      </c>
      <c r="B668" s="14">
        <f>IF($A668="","",TEXT($A668,"ddd"))</f>
        <v/>
      </c>
      <c r="C668" s="13">
        <f>IF($A668="","",IF(WEEKDAY($A668,2)&gt;5,0,IF(COUNTIF(Holidays!$A$5:$A$104,$A668)&gt;0,0,1)))</f>
        <v/>
      </c>
      <c r="D668" s="13">
        <f>IF($A668="","",$D667+$C668)</f>
        <v/>
      </c>
    </row>
    <row r="669">
      <c r="A669" s="9">
        <f>IF($A668="","",$A668+1)</f>
        <v/>
      </c>
      <c r="B669" s="14">
        <f>IF($A669="","",TEXT($A669,"ddd"))</f>
        <v/>
      </c>
      <c r="C669" s="13">
        <f>IF($A669="","",IF(WEEKDAY($A669,2)&gt;5,0,IF(COUNTIF(Holidays!$A$5:$A$104,$A669)&gt;0,0,1)))</f>
        <v/>
      </c>
      <c r="D669" s="13">
        <f>IF($A669="","",$D668+$C669)</f>
        <v/>
      </c>
    </row>
    <row r="670">
      <c r="A670" s="9">
        <f>IF($A669="","",$A669+1)</f>
        <v/>
      </c>
      <c r="B670" s="14">
        <f>IF($A670="","",TEXT($A670,"ddd"))</f>
        <v/>
      </c>
      <c r="C670" s="13">
        <f>IF($A670="","",IF(WEEKDAY($A670,2)&gt;5,0,IF(COUNTIF(Holidays!$A$5:$A$104,$A670)&gt;0,0,1)))</f>
        <v/>
      </c>
      <c r="D670" s="13">
        <f>IF($A670="","",$D669+$C670)</f>
        <v/>
      </c>
    </row>
    <row r="671">
      <c r="A671" s="9">
        <f>IF($A670="","",$A670+1)</f>
        <v/>
      </c>
      <c r="B671" s="14">
        <f>IF($A671="","",TEXT($A671,"ddd"))</f>
        <v/>
      </c>
      <c r="C671" s="13">
        <f>IF($A671="","",IF(WEEKDAY($A671,2)&gt;5,0,IF(COUNTIF(Holidays!$A$5:$A$104,$A671)&gt;0,0,1)))</f>
        <v/>
      </c>
      <c r="D671" s="13">
        <f>IF($A671="","",$D670+$C671)</f>
        <v/>
      </c>
    </row>
    <row r="672">
      <c r="A672" s="9">
        <f>IF($A671="","",$A671+1)</f>
        <v/>
      </c>
      <c r="B672" s="14">
        <f>IF($A672="","",TEXT($A672,"ddd"))</f>
        <v/>
      </c>
      <c r="C672" s="13">
        <f>IF($A672="","",IF(WEEKDAY($A672,2)&gt;5,0,IF(COUNTIF(Holidays!$A$5:$A$104,$A672)&gt;0,0,1)))</f>
        <v/>
      </c>
      <c r="D672" s="13">
        <f>IF($A672="","",$D671+$C672)</f>
        <v/>
      </c>
    </row>
    <row r="673">
      <c r="A673" s="9">
        <f>IF($A672="","",$A672+1)</f>
        <v/>
      </c>
      <c r="B673" s="14">
        <f>IF($A673="","",TEXT($A673,"ddd"))</f>
        <v/>
      </c>
      <c r="C673" s="13">
        <f>IF($A673="","",IF(WEEKDAY($A673,2)&gt;5,0,IF(COUNTIF(Holidays!$A$5:$A$104,$A673)&gt;0,0,1)))</f>
        <v/>
      </c>
      <c r="D673" s="13">
        <f>IF($A673="","",$D672+$C673)</f>
        <v/>
      </c>
    </row>
    <row r="674">
      <c r="A674" s="9">
        <f>IF($A673="","",$A673+1)</f>
        <v/>
      </c>
      <c r="B674" s="14">
        <f>IF($A674="","",TEXT($A674,"ddd"))</f>
        <v/>
      </c>
      <c r="C674" s="13">
        <f>IF($A674="","",IF(WEEKDAY($A674,2)&gt;5,0,IF(COUNTIF(Holidays!$A$5:$A$104,$A674)&gt;0,0,1)))</f>
        <v/>
      </c>
      <c r="D674" s="13">
        <f>IF($A674="","",$D673+$C674)</f>
        <v/>
      </c>
    </row>
    <row r="675">
      <c r="A675" s="9">
        <f>IF($A674="","",$A674+1)</f>
        <v/>
      </c>
      <c r="B675" s="14">
        <f>IF($A675="","",TEXT($A675,"ddd"))</f>
        <v/>
      </c>
      <c r="C675" s="13">
        <f>IF($A675="","",IF(WEEKDAY($A675,2)&gt;5,0,IF(COUNTIF(Holidays!$A$5:$A$104,$A675)&gt;0,0,1)))</f>
        <v/>
      </c>
      <c r="D675" s="13">
        <f>IF($A675="","",$D674+$C675)</f>
        <v/>
      </c>
    </row>
    <row r="676">
      <c r="A676" s="9">
        <f>IF($A675="","",$A675+1)</f>
        <v/>
      </c>
      <c r="B676" s="14">
        <f>IF($A676="","",TEXT($A676,"ddd"))</f>
        <v/>
      </c>
      <c r="C676" s="13">
        <f>IF($A676="","",IF(WEEKDAY($A676,2)&gt;5,0,IF(COUNTIF(Holidays!$A$5:$A$104,$A676)&gt;0,0,1)))</f>
        <v/>
      </c>
      <c r="D676" s="13">
        <f>IF($A676="","",$D675+$C676)</f>
        <v/>
      </c>
    </row>
    <row r="677">
      <c r="A677" s="9">
        <f>IF($A676="","",$A676+1)</f>
        <v/>
      </c>
      <c r="B677" s="14">
        <f>IF($A677="","",TEXT($A677,"ddd"))</f>
        <v/>
      </c>
      <c r="C677" s="13">
        <f>IF($A677="","",IF(WEEKDAY($A677,2)&gt;5,0,IF(COUNTIF(Holidays!$A$5:$A$104,$A677)&gt;0,0,1)))</f>
        <v/>
      </c>
      <c r="D677" s="13">
        <f>IF($A677="","",$D676+$C677)</f>
        <v/>
      </c>
    </row>
    <row r="678">
      <c r="A678" s="9">
        <f>IF($A677="","",$A677+1)</f>
        <v/>
      </c>
      <c r="B678" s="14">
        <f>IF($A678="","",TEXT($A678,"ddd"))</f>
        <v/>
      </c>
      <c r="C678" s="13">
        <f>IF($A678="","",IF(WEEKDAY($A678,2)&gt;5,0,IF(COUNTIF(Holidays!$A$5:$A$104,$A678)&gt;0,0,1)))</f>
        <v/>
      </c>
      <c r="D678" s="13">
        <f>IF($A678="","",$D677+$C678)</f>
        <v/>
      </c>
    </row>
    <row r="679">
      <c r="A679" s="9">
        <f>IF($A678="","",$A678+1)</f>
        <v/>
      </c>
      <c r="B679" s="14">
        <f>IF($A679="","",TEXT($A679,"ddd"))</f>
        <v/>
      </c>
      <c r="C679" s="13">
        <f>IF($A679="","",IF(WEEKDAY($A679,2)&gt;5,0,IF(COUNTIF(Holidays!$A$5:$A$104,$A679)&gt;0,0,1)))</f>
        <v/>
      </c>
      <c r="D679" s="13">
        <f>IF($A679="","",$D678+$C679)</f>
        <v/>
      </c>
    </row>
    <row r="680">
      <c r="A680" s="9">
        <f>IF($A679="","",$A679+1)</f>
        <v/>
      </c>
      <c r="B680" s="14">
        <f>IF($A680="","",TEXT($A680,"ddd"))</f>
        <v/>
      </c>
      <c r="C680" s="13">
        <f>IF($A680="","",IF(WEEKDAY($A680,2)&gt;5,0,IF(COUNTIF(Holidays!$A$5:$A$104,$A680)&gt;0,0,1)))</f>
        <v/>
      </c>
      <c r="D680" s="13">
        <f>IF($A680="","",$D679+$C680)</f>
        <v/>
      </c>
    </row>
    <row r="681">
      <c r="A681" s="9">
        <f>IF($A680="","",$A680+1)</f>
        <v/>
      </c>
      <c r="B681" s="14">
        <f>IF($A681="","",TEXT($A681,"ddd"))</f>
        <v/>
      </c>
      <c r="C681" s="13">
        <f>IF($A681="","",IF(WEEKDAY($A681,2)&gt;5,0,IF(COUNTIF(Holidays!$A$5:$A$104,$A681)&gt;0,0,1)))</f>
        <v/>
      </c>
      <c r="D681" s="13">
        <f>IF($A681="","",$D680+$C681)</f>
        <v/>
      </c>
    </row>
    <row r="682">
      <c r="A682" s="9">
        <f>IF($A681="","",$A681+1)</f>
        <v/>
      </c>
      <c r="B682" s="14">
        <f>IF($A682="","",TEXT($A682,"ddd"))</f>
        <v/>
      </c>
      <c r="C682" s="13">
        <f>IF($A682="","",IF(WEEKDAY($A682,2)&gt;5,0,IF(COUNTIF(Holidays!$A$5:$A$104,$A682)&gt;0,0,1)))</f>
        <v/>
      </c>
      <c r="D682" s="13">
        <f>IF($A682="","",$D681+$C682)</f>
        <v/>
      </c>
    </row>
    <row r="683">
      <c r="A683" s="9">
        <f>IF($A682="","",$A682+1)</f>
        <v/>
      </c>
      <c r="B683" s="14">
        <f>IF($A683="","",TEXT($A683,"ddd"))</f>
        <v/>
      </c>
      <c r="C683" s="13">
        <f>IF($A683="","",IF(WEEKDAY($A683,2)&gt;5,0,IF(COUNTIF(Holidays!$A$5:$A$104,$A683)&gt;0,0,1)))</f>
        <v/>
      </c>
      <c r="D683" s="13">
        <f>IF($A683="","",$D682+$C683)</f>
        <v/>
      </c>
    </row>
    <row r="684">
      <c r="A684" s="9">
        <f>IF($A683="","",$A683+1)</f>
        <v/>
      </c>
      <c r="B684" s="14">
        <f>IF($A684="","",TEXT($A684,"ddd"))</f>
        <v/>
      </c>
      <c r="C684" s="13">
        <f>IF($A684="","",IF(WEEKDAY($A684,2)&gt;5,0,IF(COUNTIF(Holidays!$A$5:$A$104,$A684)&gt;0,0,1)))</f>
        <v/>
      </c>
      <c r="D684" s="13">
        <f>IF($A684="","",$D683+$C684)</f>
        <v/>
      </c>
    </row>
    <row r="685">
      <c r="A685" s="9">
        <f>IF($A684="","",$A684+1)</f>
        <v/>
      </c>
      <c r="B685" s="14">
        <f>IF($A685="","",TEXT($A685,"ddd"))</f>
        <v/>
      </c>
      <c r="C685" s="13">
        <f>IF($A685="","",IF(WEEKDAY($A685,2)&gt;5,0,IF(COUNTIF(Holidays!$A$5:$A$104,$A685)&gt;0,0,1)))</f>
        <v/>
      </c>
      <c r="D685" s="13">
        <f>IF($A685="","",$D684+$C685)</f>
        <v/>
      </c>
    </row>
    <row r="686">
      <c r="A686" s="9">
        <f>IF($A685="","",$A685+1)</f>
        <v/>
      </c>
      <c r="B686" s="14">
        <f>IF($A686="","",TEXT($A686,"ddd"))</f>
        <v/>
      </c>
      <c r="C686" s="13">
        <f>IF($A686="","",IF(WEEKDAY($A686,2)&gt;5,0,IF(COUNTIF(Holidays!$A$5:$A$104,$A686)&gt;0,0,1)))</f>
        <v/>
      </c>
      <c r="D686" s="13">
        <f>IF($A686="","",$D685+$C686)</f>
        <v/>
      </c>
    </row>
    <row r="687">
      <c r="A687" s="9">
        <f>IF($A686="","",$A686+1)</f>
        <v/>
      </c>
      <c r="B687" s="14">
        <f>IF($A687="","",TEXT($A687,"ddd"))</f>
        <v/>
      </c>
      <c r="C687" s="13">
        <f>IF($A687="","",IF(WEEKDAY($A687,2)&gt;5,0,IF(COUNTIF(Holidays!$A$5:$A$104,$A687)&gt;0,0,1)))</f>
        <v/>
      </c>
      <c r="D687" s="13">
        <f>IF($A687="","",$D686+$C687)</f>
        <v/>
      </c>
    </row>
    <row r="688">
      <c r="A688" s="9">
        <f>IF($A687="","",$A687+1)</f>
        <v/>
      </c>
      <c r="B688" s="14">
        <f>IF($A688="","",TEXT($A688,"ddd"))</f>
        <v/>
      </c>
      <c r="C688" s="13">
        <f>IF($A688="","",IF(WEEKDAY($A688,2)&gt;5,0,IF(COUNTIF(Holidays!$A$5:$A$104,$A688)&gt;0,0,1)))</f>
        <v/>
      </c>
      <c r="D688" s="13">
        <f>IF($A688="","",$D687+$C688)</f>
        <v/>
      </c>
    </row>
    <row r="689">
      <c r="A689" s="9">
        <f>IF($A688="","",$A688+1)</f>
        <v/>
      </c>
      <c r="B689" s="14">
        <f>IF($A689="","",TEXT($A689,"ddd"))</f>
        <v/>
      </c>
      <c r="C689" s="13">
        <f>IF($A689="","",IF(WEEKDAY($A689,2)&gt;5,0,IF(COUNTIF(Holidays!$A$5:$A$104,$A689)&gt;0,0,1)))</f>
        <v/>
      </c>
      <c r="D689" s="13">
        <f>IF($A689="","",$D688+$C689)</f>
        <v/>
      </c>
    </row>
    <row r="690">
      <c r="A690" s="9">
        <f>IF($A689="","",$A689+1)</f>
        <v/>
      </c>
      <c r="B690" s="14">
        <f>IF($A690="","",TEXT($A690,"ddd"))</f>
        <v/>
      </c>
      <c r="C690" s="13">
        <f>IF($A690="","",IF(WEEKDAY($A690,2)&gt;5,0,IF(COUNTIF(Holidays!$A$5:$A$104,$A690)&gt;0,0,1)))</f>
        <v/>
      </c>
      <c r="D690" s="13">
        <f>IF($A690="","",$D689+$C690)</f>
        <v/>
      </c>
    </row>
    <row r="691">
      <c r="A691" s="9">
        <f>IF($A690="","",$A690+1)</f>
        <v/>
      </c>
      <c r="B691" s="14">
        <f>IF($A691="","",TEXT($A691,"ddd"))</f>
        <v/>
      </c>
      <c r="C691" s="13">
        <f>IF($A691="","",IF(WEEKDAY($A691,2)&gt;5,0,IF(COUNTIF(Holidays!$A$5:$A$104,$A691)&gt;0,0,1)))</f>
        <v/>
      </c>
      <c r="D691" s="13">
        <f>IF($A691="","",$D690+$C691)</f>
        <v/>
      </c>
    </row>
    <row r="692">
      <c r="A692" s="9">
        <f>IF($A691="","",$A691+1)</f>
        <v/>
      </c>
      <c r="B692" s="14">
        <f>IF($A692="","",TEXT($A692,"ddd"))</f>
        <v/>
      </c>
      <c r="C692" s="13">
        <f>IF($A692="","",IF(WEEKDAY($A692,2)&gt;5,0,IF(COUNTIF(Holidays!$A$5:$A$104,$A692)&gt;0,0,1)))</f>
        <v/>
      </c>
      <c r="D692" s="13">
        <f>IF($A692="","",$D691+$C692)</f>
        <v/>
      </c>
    </row>
    <row r="693">
      <c r="A693" s="9">
        <f>IF($A692="","",$A692+1)</f>
        <v/>
      </c>
      <c r="B693" s="14">
        <f>IF($A693="","",TEXT($A693,"ddd"))</f>
        <v/>
      </c>
      <c r="C693" s="13">
        <f>IF($A693="","",IF(WEEKDAY($A693,2)&gt;5,0,IF(COUNTIF(Holidays!$A$5:$A$104,$A693)&gt;0,0,1)))</f>
        <v/>
      </c>
      <c r="D693" s="13">
        <f>IF($A693="","",$D692+$C693)</f>
        <v/>
      </c>
    </row>
    <row r="694">
      <c r="A694" s="9">
        <f>IF($A693="","",$A693+1)</f>
        <v/>
      </c>
      <c r="B694" s="14">
        <f>IF($A694="","",TEXT($A694,"ddd"))</f>
        <v/>
      </c>
      <c r="C694" s="13">
        <f>IF($A694="","",IF(WEEKDAY($A694,2)&gt;5,0,IF(COUNTIF(Holidays!$A$5:$A$104,$A694)&gt;0,0,1)))</f>
        <v/>
      </c>
      <c r="D694" s="13">
        <f>IF($A694="","",$D693+$C694)</f>
        <v/>
      </c>
    </row>
    <row r="695">
      <c r="A695" s="9">
        <f>IF($A694="","",$A694+1)</f>
        <v/>
      </c>
      <c r="B695" s="14">
        <f>IF($A695="","",TEXT($A695,"ddd"))</f>
        <v/>
      </c>
      <c r="C695" s="13">
        <f>IF($A695="","",IF(WEEKDAY($A695,2)&gt;5,0,IF(COUNTIF(Holidays!$A$5:$A$104,$A695)&gt;0,0,1)))</f>
        <v/>
      </c>
      <c r="D695" s="13">
        <f>IF($A695="","",$D694+$C695)</f>
        <v/>
      </c>
    </row>
    <row r="696">
      <c r="A696" s="9">
        <f>IF($A695="","",$A695+1)</f>
        <v/>
      </c>
      <c r="B696" s="14">
        <f>IF($A696="","",TEXT($A696,"ddd"))</f>
        <v/>
      </c>
      <c r="C696" s="13">
        <f>IF($A696="","",IF(WEEKDAY($A696,2)&gt;5,0,IF(COUNTIF(Holidays!$A$5:$A$104,$A696)&gt;0,0,1)))</f>
        <v/>
      </c>
      <c r="D696" s="13">
        <f>IF($A696="","",$D695+$C696)</f>
        <v/>
      </c>
    </row>
    <row r="697">
      <c r="A697" s="9">
        <f>IF($A696="","",$A696+1)</f>
        <v/>
      </c>
      <c r="B697" s="14">
        <f>IF($A697="","",TEXT($A697,"ddd"))</f>
        <v/>
      </c>
      <c r="C697" s="13">
        <f>IF($A697="","",IF(WEEKDAY($A697,2)&gt;5,0,IF(COUNTIF(Holidays!$A$5:$A$104,$A697)&gt;0,0,1)))</f>
        <v/>
      </c>
      <c r="D697" s="13">
        <f>IF($A697="","",$D696+$C697)</f>
        <v/>
      </c>
    </row>
    <row r="698">
      <c r="A698" s="9">
        <f>IF($A697="","",$A697+1)</f>
        <v/>
      </c>
      <c r="B698" s="14">
        <f>IF($A698="","",TEXT($A698,"ddd"))</f>
        <v/>
      </c>
      <c r="C698" s="13">
        <f>IF($A698="","",IF(WEEKDAY($A698,2)&gt;5,0,IF(COUNTIF(Holidays!$A$5:$A$104,$A698)&gt;0,0,1)))</f>
        <v/>
      </c>
      <c r="D698" s="13">
        <f>IF($A698="","",$D697+$C698)</f>
        <v/>
      </c>
    </row>
    <row r="699">
      <c r="A699" s="9">
        <f>IF($A698="","",$A698+1)</f>
        <v/>
      </c>
      <c r="B699" s="14">
        <f>IF($A699="","",TEXT($A699,"ddd"))</f>
        <v/>
      </c>
      <c r="C699" s="13">
        <f>IF($A699="","",IF(WEEKDAY($A699,2)&gt;5,0,IF(COUNTIF(Holidays!$A$5:$A$104,$A699)&gt;0,0,1)))</f>
        <v/>
      </c>
      <c r="D699" s="13">
        <f>IF($A699="","",$D698+$C699)</f>
        <v/>
      </c>
    </row>
    <row r="700">
      <c r="A700" s="9">
        <f>IF($A699="","",$A699+1)</f>
        <v/>
      </c>
      <c r="B700" s="14">
        <f>IF($A700="","",TEXT($A700,"ddd"))</f>
        <v/>
      </c>
      <c r="C700" s="13">
        <f>IF($A700="","",IF(WEEKDAY($A700,2)&gt;5,0,IF(COUNTIF(Holidays!$A$5:$A$104,$A700)&gt;0,0,1)))</f>
        <v/>
      </c>
      <c r="D700" s="13">
        <f>IF($A700="","",$D699+$C700)</f>
        <v/>
      </c>
    </row>
    <row r="701">
      <c r="A701" s="9">
        <f>IF($A700="","",$A700+1)</f>
        <v/>
      </c>
      <c r="B701" s="14">
        <f>IF($A701="","",TEXT($A701,"ddd"))</f>
        <v/>
      </c>
      <c r="C701" s="13">
        <f>IF($A701="","",IF(WEEKDAY($A701,2)&gt;5,0,IF(COUNTIF(Holidays!$A$5:$A$104,$A701)&gt;0,0,1)))</f>
        <v/>
      </c>
      <c r="D701" s="13">
        <f>IF($A701="","",$D700+$C701)</f>
        <v/>
      </c>
    </row>
    <row r="702">
      <c r="A702" s="9">
        <f>IF($A701="","",$A701+1)</f>
        <v/>
      </c>
      <c r="B702" s="14">
        <f>IF($A702="","",TEXT($A702,"ddd"))</f>
        <v/>
      </c>
      <c r="C702" s="13">
        <f>IF($A702="","",IF(WEEKDAY($A702,2)&gt;5,0,IF(COUNTIF(Holidays!$A$5:$A$104,$A702)&gt;0,0,1)))</f>
        <v/>
      </c>
      <c r="D702" s="13">
        <f>IF($A702="","",$D701+$C702)</f>
        <v/>
      </c>
    </row>
    <row r="703">
      <c r="A703" s="9">
        <f>IF($A702="","",$A702+1)</f>
        <v/>
      </c>
      <c r="B703" s="14">
        <f>IF($A703="","",TEXT($A703,"ddd"))</f>
        <v/>
      </c>
      <c r="C703" s="13">
        <f>IF($A703="","",IF(WEEKDAY($A703,2)&gt;5,0,IF(COUNTIF(Holidays!$A$5:$A$104,$A703)&gt;0,0,1)))</f>
        <v/>
      </c>
      <c r="D703" s="13">
        <f>IF($A703="","",$D702+$C703)</f>
        <v/>
      </c>
    </row>
    <row r="704">
      <c r="A704" s="9">
        <f>IF($A703="","",$A703+1)</f>
        <v/>
      </c>
      <c r="B704" s="14">
        <f>IF($A704="","",TEXT($A704,"ddd"))</f>
        <v/>
      </c>
      <c r="C704" s="13">
        <f>IF($A704="","",IF(WEEKDAY($A704,2)&gt;5,0,IF(COUNTIF(Holidays!$A$5:$A$104,$A704)&gt;0,0,1)))</f>
        <v/>
      </c>
      <c r="D704" s="13">
        <f>IF($A704="","",$D703+$C704)</f>
        <v/>
      </c>
    </row>
    <row r="705">
      <c r="A705" s="9">
        <f>IF($A704="","",$A704+1)</f>
        <v/>
      </c>
      <c r="B705" s="14">
        <f>IF($A705="","",TEXT($A705,"ddd"))</f>
        <v/>
      </c>
      <c r="C705" s="13">
        <f>IF($A705="","",IF(WEEKDAY($A705,2)&gt;5,0,IF(COUNTIF(Holidays!$A$5:$A$104,$A705)&gt;0,0,1)))</f>
        <v/>
      </c>
      <c r="D705" s="13">
        <f>IF($A705="","",$D704+$C705)</f>
        <v/>
      </c>
    </row>
    <row r="706">
      <c r="A706" s="9">
        <f>IF($A705="","",$A705+1)</f>
        <v/>
      </c>
      <c r="B706" s="14">
        <f>IF($A706="","",TEXT($A706,"ddd"))</f>
        <v/>
      </c>
      <c r="C706" s="13">
        <f>IF($A706="","",IF(WEEKDAY($A706,2)&gt;5,0,IF(COUNTIF(Holidays!$A$5:$A$104,$A706)&gt;0,0,1)))</f>
        <v/>
      </c>
      <c r="D706" s="13">
        <f>IF($A706="","",$D705+$C706)</f>
        <v/>
      </c>
    </row>
    <row r="707">
      <c r="A707" s="9">
        <f>IF($A706="","",$A706+1)</f>
        <v/>
      </c>
      <c r="B707" s="14">
        <f>IF($A707="","",TEXT($A707,"ddd"))</f>
        <v/>
      </c>
      <c r="C707" s="13">
        <f>IF($A707="","",IF(WEEKDAY($A707,2)&gt;5,0,IF(COUNTIF(Holidays!$A$5:$A$104,$A707)&gt;0,0,1)))</f>
        <v/>
      </c>
      <c r="D707" s="13">
        <f>IF($A707="","",$D706+$C707)</f>
        <v/>
      </c>
    </row>
    <row r="708">
      <c r="A708" s="9">
        <f>IF($A707="","",$A707+1)</f>
        <v/>
      </c>
      <c r="B708" s="14">
        <f>IF($A708="","",TEXT($A708,"ddd"))</f>
        <v/>
      </c>
      <c r="C708" s="13">
        <f>IF($A708="","",IF(WEEKDAY($A708,2)&gt;5,0,IF(COUNTIF(Holidays!$A$5:$A$104,$A708)&gt;0,0,1)))</f>
        <v/>
      </c>
      <c r="D708" s="13">
        <f>IF($A708="","",$D707+$C708)</f>
        <v/>
      </c>
    </row>
    <row r="709">
      <c r="A709" s="9">
        <f>IF($A708="","",$A708+1)</f>
        <v/>
      </c>
      <c r="B709" s="14">
        <f>IF($A709="","",TEXT($A709,"ddd"))</f>
        <v/>
      </c>
      <c r="C709" s="13">
        <f>IF($A709="","",IF(WEEKDAY($A709,2)&gt;5,0,IF(COUNTIF(Holidays!$A$5:$A$104,$A709)&gt;0,0,1)))</f>
        <v/>
      </c>
      <c r="D709" s="13">
        <f>IF($A709="","",$D708+$C709)</f>
        <v/>
      </c>
    </row>
    <row r="710">
      <c r="A710" s="9">
        <f>IF($A709="","",$A709+1)</f>
        <v/>
      </c>
      <c r="B710" s="14">
        <f>IF($A710="","",TEXT($A710,"ddd"))</f>
        <v/>
      </c>
      <c r="C710" s="13">
        <f>IF($A710="","",IF(WEEKDAY($A710,2)&gt;5,0,IF(COUNTIF(Holidays!$A$5:$A$104,$A710)&gt;0,0,1)))</f>
        <v/>
      </c>
      <c r="D710" s="13">
        <f>IF($A710="","",$D709+$C710)</f>
        <v/>
      </c>
    </row>
    <row r="711">
      <c r="A711" s="9">
        <f>IF($A710="","",$A710+1)</f>
        <v/>
      </c>
      <c r="B711" s="14">
        <f>IF($A711="","",TEXT($A711,"ddd"))</f>
        <v/>
      </c>
      <c r="C711" s="13">
        <f>IF($A711="","",IF(WEEKDAY($A711,2)&gt;5,0,IF(COUNTIF(Holidays!$A$5:$A$104,$A711)&gt;0,0,1)))</f>
        <v/>
      </c>
      <c r="D711" s="13">
        <f>IF($A711="","",$D710+$C711)</f>
        <v/>
      </c>
    </row>
    <row r="712">
      <c r="A712" s="9">
        <f>IF($A711="","",$A711+1)</f>
        <v/>
      </c>
      <c r="B712" s="14">
        <f>IF($A712="","",TEXT($A712,"ddd"))</f>
        <v/>
      </c>
      <c r="C712" s="13">
        <f>IF($A712="","",IF(WEEKDAY($A712,2)&gt;5,0,IF(COUNTIF(Holidays!$A$5:$A$104,$A712)&gt;0,0,1)))</f>
        <v/>
      </c>
      <c r="D712" s="13">
        <f>IF($A712="","",$D711+$C712)</f>
        <v/>
      </c>
    </row>
    <row r="713">
      <c r="A713" s="9">
        <f>IF($A712="","",$A712+1)</f>
        <v/>
      </c>
      <c r="B713" s="14">
        <f>IF($A713="","",TEXT($A713,"ddd"))</f>
        <v/>
      </c>
      <c r="C713" s="13">
        <f>IF($A713="","",IF(WEEKDAY($A713,2)&gt;5,0,IF(COUNTIF(Holidays!$A$5:$A$104,$A713)&gt;0,0,1)))</f>
        <v/>
      </c>
      <c r="D713" s="13">
        <f>IF($A713="","",$D712+$C713)</f>
        <v/>
      </c>
    </row>
    <row r="714">
      <c r="A714" s="9">
        <f>IF($A713="","",$A713+1)</f>
        <v/>
      </c>
      <c r="B714" s="14">
        <f>IF($A714="","",TEXT($A714,"ddd"))</f>
        <v/>
      </c>
      <c r="C714" s="13">
        <f>IF($A714="","",IF(WEEKDAY($A714,2)&gt;5,0,IF(COUNTIF(Holidays!$A$5:$A$104,$A714)&gt;0,0,1)))</f>
        <v/>
      </c>
      <c r="D714" s="13">
        <f>IF($A714="","",$D713+$C714)</f>
        <v/>
      </c>
    </row>
    <row r="715">
      <c r="A715" s="9">
        <f>IF($A714="","",$A714+1)</f>
        <v/>
      </c>
      <c r="B715" s="14">
        <f>IF($A715="","",TEXT($A715,"ddd"))</f>
        <v/>
      </c>
      <c r="C715" s="13">
        <f>IF($A715="","",IF(WEEKDAY($A715,2)&gt;5,0,IF(COUNTIF(Holidays!$A$5:$A$104,$A715)&gt;0,0,1)))</f>
        <v/>
      </c>
      <c r="D715" s="13">
        <f>IF($A715="","",$D714+$C715)</f>
        <v/>
      </c>
    </row>
    <row r="716">
      <c r="A716" s="9">
        <f>IF($A715="","",$A715+1)</f>
        <v/>
      </c>
      <c r="B716" s="14">
        <f>IF($A716="","",TEXT($A716,"ddd"))</f>
        <v/>
      </c>
      <c r="C716" s="13">
        <f>IF($A716="","",IF(WEEKDAY($A716,2)&gt;5,0,IF(COUNTIF(Holidays!$A$5:$A$104,$A716)&gt;0,0,1)))</f>
        <v/>
      </c>
      <c r="D716" s="13">
        <f>IF($A716="","",$D715+$C716)</f>
        <v/>
      </c>
    </row>
    <row r="717">
      <c r="A717" s="9">
        <f>IF($A716="","",$A716+1)</f>
        <v/>
      </c>
      <c r="B717" s="14">
        <f>IF($A717="","",TEXT($A717,"ddd"))</f>
        <v/>
      </c>
      <c r="C717" s="13">
        <f>IF($A717="","",IF(WEEKDAY($A717,2)&gt;5,0,IF(COUNTIF(Holidays!$A$5:$A$104,$A717)&gt;0,0,1)))</f>
        <v/>
      </c>
      <c r="D717" s="13">
        <f>IF($A717="","",$D716+$C717)</f>
        <v/>
      </c>
    </row>
    <row r="718">
      <c r="A718" s="9">
        <f>IF($A717="","",$A717+1)</f>
        <v/>
      </c>
      <c r="B718" s="14">
        <f>IF($A718="","",TEXT($A718,"ddd"))</f>
        <v/>
      </c>
      <c r="C718" s="13">
        <f>IF($A718="","",IF(WEEKDAY($A718,2)&gt;5,0,IF(COUNTIF(Holidays!$A$5:$A$104,$A718)&gt;0,0,1)))</f>
        <v/>
      </c>
      <c r="D718" s="13">
        <f>IF($A718="","",$D717+$C718)</f>
        <v/>
      </c>
    </row>
    <row r="719">
      <c r="A719" s="9">
        <f>IF($A718="","",$A718+1)</f>
        <v/>
      </c>
      <c r="B719" s="14">
        <f>IF($A719="","",TEXT($A719,"ddd"))</f>
        <v/>
      </c>
      <c r="C719" s="13">
        <f>IF($A719="","",IF(WEEKDAY($A719,2)&gt;5,0,IF(COUNTIF(Holidays!$A$5:$A$104,$A719)&gt;0,0,1)))</f>
        <v/>
      </c>
      <c r="D719" s="13">
        <f>IF($A719="","",$D718+$C719)</f>
        <v/>
      </c>
    </row>
    <row r="720">
      <c r="A720" s="9">
        <f>IF($A719="","",$A719+1)</f>
        <v/>
      </c>
      <c r="B720" s="14">
        <f>IF($A720="","",TEXT($A720,"ddd"))</f>
        <v/>
      </c>
      <c r="C720" s="13">
        <f>IF($A720="","",IF(WEEKDAY($A720,2)&gt;5,0,IF(COUNTIF(Holidays!$A$5:$A$104,$A720)&gt;0,0,1)))</f>
        <v/>
      </c>
      <c r="D720" s="13">
        <f>IF($A720="","",$D719+$C720)</f>
        <v/>
      </c>
    </row>
    <row r="721">
      <c r="A721" s="9">
        <f>IF($A720="","",$A720+1)</f>
        <v/>
      </c>
      <c r="B721" s="14">
        <f>IF($A721="","",TEXT($A721,"ddd"))</f>
        <v/>
      </c>
      <c r="C721" s="13">
        <f>IF($A721="","",IF(WEEKDAY($A721,2)&gt;5,0,IF(COUNTIF(Holidays!$A$5:$A$104,$A721)&gt;0,0,1)))</f>
        <v/>
      </c>
      <c r="D721" s="13">
        <f>IF($A721="","",$D720+$C721)</f>
        <v/>
      </c>
    </row>
    <row r="722">
      <c r="A722" s="9">
        <f>IF($A721="","",$A721+1)</f>
        <v/>
      </c>
      <c r="B722" s="14">
        <f>IF($A722="","",TEXT($A722,"ddd"))</f>
        <v/>
      </c>
      <c r="C722" s="13">
        <f>IF($A722="","",IF(WEEKDAY($A722,2)&gt;5,0,IF(COUNTIF(Holidays!$A$5:$A$104,$A722)&gt;0,0,1)))</f>
        <v/>
      </c>
      <c r="D722" s="13">
        <f>IF($A722="","",$D721+$C722)</f>
        <v/>
      </c>
    </row>
    <row r="723">
      <c r="A723" s="9">
        <f>IF($A722="","",$A722+1)</f>
        <v/>
      </c>
      <c r="B723" s="14">
        <f>IF($A723="","",TEXT($A723,"ddd"))</f>
        <v/>
      </c>
      <c r="C723" s="13">
        <f>IF($A723="","",IF(WEEKDAY($A723,2)&gt;5,0,IF(COUNTIF(Holidays!$A$5:$A$104,$A723)&gt;0,0,1)))</f>
        <v/>
      </c>
      <c r="D723" s="13">
        <f>IF($A723="","",$D722+$C723)</f>
        <v/>
      </c>
    </row>
    <row r="724">
      <c r="A724" s="9">
        <f>IF($A723="","",$A723+1)</f>
        <v/>
      </c>
      <c r="B724" s="14">
        <f>IF($A724="","",TEXT($A724,"ddd"))</f>
        <v/>
      </c>
      <c r="C724" s="13">
        <f>IF($A724="","",IF(WEEKDAY($A724,2)&gt;5,0,IF(COUNTIF(Holidays!$A$5:$A$104,$A724)&gt;0,0,1)))</f>
        <v/>
      </c>
      <c r="D724" s="13">
        <f>IF($A724="","",$D723+$C724)</f>
        <v/>
      </c>
    </row>
    <row r="725">
      <c r="A725" s="9">
        <f>IF($A724="","",$A724+1)</f>
        <v/>
      </c>
      <c r="B725" s="14">
        <f>IF($A725="","",TEXT($A725,"ddd"))</f>
        <v/>
      </c>
      <c r="C725" s="13">
        <f>IF($A725="","",IF(WEEKDAY($A725,2)&gt;5,0,IF(COUNTIF(Holidays!$A$5:$A$104,$A725)&gt;0,0,1)))</f>
        <v/>
      </c>
      <c r="D725" s="13">
        <f>IF($A725="","",$D724+$C725)</f>
        <v/>
      </c>
    </row>
    <row r="726">
      <c r="A726" s="9">
        <f>IF($A725="","",$A725+1)</f>
        <v/>
      </c>
      <c r="B726" s="14">
        <f>IF($A726="","",TEXT($A726,"ddd"))</f>
        <v/>
      </c>
      <c r="C726" s="13">
        <f>IF($A726="","",IF(WEEKDAY($A726,2)&gt;5,0,IF(COUNTIF(Holidays!$A$5:$A$104,$A726)&gt;0,0,1)))</f>
        <v/>
      </c>
      <c r="D726" s="13">
        <f>IF($A726="","",$D725+$C726)</f>
        <v/>
      </c>
    </row>
    <row r="727">
      <c r="A727" s="9">
        <f>IF($A726="","",$A726+1)</f>
        <v/>
      </c>
      <c r="B727" s="14">
        <f>IF($A727="","",TEXT($A727,"ddd"))</f>
        <v/>
      </c>
      <c r="C727" s="13">
        <f>IF($A727="","",IF(WEEKDAY($A727,2)&gt;5,0,IF(COUNTIF(Holidays!$A$5:$A$104,$A727)&gt;0,0,1)))</f>
        <v/>
      </c>
      <c r="D727" s="13">
        <f>IF($A727="","",$D726+$C727)</f>
        <v/>
      </c>
    </row>
    <row r="728">
      <c r="A728" s="9">
        <f>IF($A727="","",$A727+1)</f>
        <v/>
      </c>
      <c r="B728" s="14">
        <f>IF($A728="","",TEXT($A728,"ddd"))</f>
        <v/>
      </c>
      <c r="C728" s="13">
        <f>IF($A728="","",IF(WEEKDAY($A728,2)&gt;5,0,IF(COUNTIF(Holidays!$A$5:$A$104,$A728)&gt;0,0,1)))</f>
        <v/>
      </c>
      <c r="D728" s="13">
        <f>IF($A728="","",$D727+$C728)</f>
        <v/>
      </c>
    </row>
    <row r="729">
      <c r="A729" s="9">
        <f>IF($A728="","",$A728+1)</f>
        <v/>
      </c>
      <c r="B729" s="14">
        <f>IF($A729="","",TEXT($A729,"ddd"))</f>
        <v/>
      </c>
      <c r="C729" s="13">
        <f>IF($A729="","",IF(WEEKDAY($A729,2)&gt;5,0,IF(COUNTIF(Holidays!$A$5:$A$104,$A729)&gt;0,0,1)))</f>
        <v/>
      </c>
      <c r="D729" s="13">
        <f>IF($A729="","",$D728+$C729)</f>
        <v/>
      </c>
    </row>
    <row r="730">
      <c r="A730" s="9">
        <f>IF($A729="","",$A729+1)</f>
        <v/>
      </c>
      <c r="B730" s="14">
        <f>IF($A730="","",TEXT($A730,"ddd"))</f>
        <v/>
      </c>
      <c r="C730" s="13">
        <f>IF($A730="","",IF(WEEKDAY($A730,2)&gt;5,0,IF(COUNTIF(Holidays!$A$5:$A$104,$A730)&gt;0,0,1)))</f>
        <v/>
      </c>
      <c r="D730" s="13">
        <f>IF($A730="","",$D729+$C730)</f>
        <v/>
      </c>
    </row>
    <row r="731">
      <c r="A731" s="9">
        <f>IF($A730="","",$A730+1)</f>
        <v/>
      </c>
      <c r="B731" s="14">
        <f>IF($A731="","",TEXT($A731,"ddd"))</f>
        <v/>
      </c>
      <c r="C731" s="13">
        <f>IF($A731="","",IF(WEEKDAY($A731,2)&gt;5,0,IF(COUNTIF(Holidays!$A$5:$A$104,$A731)&gt;0,0,1)))</f>
        <v/>
      </c>
      <c r="D731" s="13">
        <f>IF($A731="","",$D730+$C731)</f>
        <v/>
      </c>
    </row>
    <row r="732">
      <c r="A732" s="9">
        <f>IF($A731="","",$A731+1)</f>
        <v/>
      </c>
      <c r="B732" s="14">
        <f>IF($A732="","",TEXT($A732,"ddd"))</f>
        <v/>
      </c>
      <c r="C732" s="13">
        <f>IF($A732="","",IF(WEEKDAY($A732,2)&gt;5,0,IF(COUNTIF(Holidays!$A$5:$A$104,$A732)&gt;0,0,1)))</f>
        <v/>
      </c>
      <c r="D732" s="13">
        <f>IF($A732="","",$D731+$C732)</f>
        <v/>
      </c>
    </row>
    <row r="733">
      <c r="A733" s="9">
        <f>IF($A732="","",$A732+1)</f>
        <v/>
      </c>
      <c r="B733" s="14">
        <f>IF($A733="","",TEXT($A733,"ddd"))</f>
        <v/>
      </c>
      <c r="C733" s="13">
        <f>IF($A733="","",IF(WEEKDAY($A733,2)&gt;5,0,IF(COUNTIF(Holidays!$A$5:$A$104,$A733)&gt;0,0,1)))</f>
        <v/>
      </c>
      <c r="D733" s="13">
        <f>IF($A733="","",$D732+$C733)</f>
        <v/>
      </c>
    </row>
    <row r="734">
      <c r="A734" s="9">
        <f>IF($A733="","",$A733+1)</f>
        <v/>
      </c>
      <c r="B734" s="14">
        <f>IF($A734="","",TEXT($A734,"ddd"))</f>
        <v/>
      </c>
      <c r="C734" s="13">
        <f>IF($A734="","",IF(WEEKDAY($A734,2)&gt;5,0,IF(COUNTIF(Holidays!$A$5:$A$104,$A734)&gt;0,0,1)))</f>
        <v/>
      </c>
      <c r="D734" s="13">
        <f>IF($A734="","",$D733+$C734)</f>
        <v/>
      </c>
    </row>
  </sheetData>
  <conditionalFormatting sqref="A5:D734">
    <cfRule type="expression" priority="1" dxfId="6">
      <formula>$C5=0</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2026-09-12T19:13:43Z</dcterms:created>
  <dcterms:modified xsi:type="dcterms:W3CDTF">2026-09-12T19:13:44Z</dcterms:modified>
</cp:coreProperties>
</file>