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Reviews" sheetId="2" state="visible" r:id="rId2"/>
    <sheet name="Goals" sheetId="3" state="visible" r:id="rId3"/>
    <sheet name="Headcount" sheetId="4" state="visible" r:id="rId4"/>
    <sheet name="Leavers" sheetId="5" state="visible" r:id="rId5"/>
  </sheets>
  <definedNames>
    <definedName name="StartDate">Leavers!$J$4</definedName>
    <definedName name="EndDate">Leavers!$J$5</definedName>
    <definedName name="RatingMin">README!$B$32</definedName>
    <definedName name="RatingMax">README!$B$33</definedName>
    <definedName name="RatingMeets">README!$B$34</definedName>
    <definedName name="RatingExceeds">README!$B$35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5" fillId="0" borderId="0" pivotButton="0" quotePrefix="0" xfId="0"/>
    <xf numFmtId="4" fontId="4" fillId="3" borderId="1" pivotButton="0" quotePrefix="0" xfId="0"/>
    <xf numFmtId="0" fontId="3" fillId="2" borderId="1" applyAlignment="1" pivotButton="0" quotePrefix="0" xfId="0">
      <alignment horizontal="center" vertical="center" wrapText="1"/>
    </xf>
    <xf numFmtId="0" fontId="4" fillId="3" borderId="1" pivotButton="0" quotePrefix="0" xfId="0"/>
    <xf numFmtId="0" fontId="5" fillId="0" borderId="1" pivotButton="0" quotePrefix="0" xfId="0"/>
    <xf numFmtId="3" fontId="5" fillId="0" borderId="1" pivotButton="0" quotePrefix="0" xfId="0"/>
    <xf numFmtId="164" fontId="5" fillId="0" borderId="1" pivotButton="0" quotePrefix="0" xfId="0"/>
    <xf numFmtId="4" fontId="5" fillId="0" borderId="1" pivotButton="0" quotePrefix="0" xfId="0"/>
    <xf numFmtId="3" fontId="6" fillId="0" borderId="1" pivotButton="0" quotePrefix="0" xfId="0"/>
    <xf numFmtId="4" fontId="6" fillId="0" borderId="1" pivotButton="0" quotePrefix="0" xfId="0"/>
    <xf numFmtId="164" fontId="4" fillId="3" borderId="1" pivotButton="0" quotePrefix="0" xfId="0"/>
    <xf numFmtId="165" fontId="6" fillId="0" borderId="1" pivotButton="0" quotePrefix="0" xfId="0"/>
    <xf numFmtId="165"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104" customWidth="1" min="1" max="1"/>
    <col width="14" customWidth="1" min="2" max="2"/>
  </cols>
  <sheetData>
    <row r="1">
      <c r="A1" s="1" t="inlineStr">
        <is>
          <t>HR &amp; Employee Performance Dashboard</t>
        </is>
      </c>
    </row>
    <row r="2">
      <c r="A2" s="2" t="inlineStr">
        <is>
          <t>Free template from spreadsheet.partners — free for commercial use, no attribution needed.</t>
        </is>
      </c>
    </row>
    <row r="4">
      <c r="A4" s="3" t="inlineStr">
        <is>
          <t>What this workbook is for</t>
        </is>
      </c>
    </row>
    <row r="5">
      <c r="A5" s="4" t="inlineStr">
        <is>
          <t>Ratings, goals and retention on one grain. Reviews holds one row per employee per cycle; everything derivable — goals met, tenure, the team baseline, turnover — is calculated, so the same fact cannot be recorded twice with two different values.</t>
        </is>
      </c>
    </row>
    <row r="7">
      <c r="A7" s="3" t="inlineStr">
        <is>
          <t>Fill the tabs in this order</t>
        </is>
      </c>
    </row>
    <row r="8">
      <c r="A8" s="4" t="inlineStr">
        <is>
          <t>1. Headcount: every employee, with team, role and start date. Employee ids on this tab are the ids the other tabs must use.  2. Goals: one row per goal per person per cycle.  3. Reviews: one row per employee per cycle, with the rating and the reviewer.  4. Leavers: departures as they happen. The turnover block on Leavers reads the window in J4 and J5.</t>
        </is>
      </c>
    </row>
    <row r="10">
      <c r="A10" s="3" t="inlineStr">
        <is>
          <t>The rating scale is an input</t>
        </is>
      </c>
    </row>
    <row r="11">
      <c r="A11" s="4" t="inlineStr">
        <is>
          <t>The four yellow cells below set the scale. The Band column on Reviews reads them: at or above the Exceeds figure it reads Exceeds, at or above the Meets figure it reads Meets, otherwise Below. Moving to a 1-3 scale or to percentages is a change to these cells, not to any formula.</t>
        </is>
      </c>
    </row>
    <row r="13">
      <c r="A13" s="3" t="inlineStr">
        <is>
          <t>Goals met, and why it is not typed</t>
        </is>
      </c>
    </row>
    <row r="14">
      <c r="A14" s="4" t="inlineStr">
        <is>
          <t>Reviews column D counts rows on the Goals sheet for that employee and that cycle whose status is exactly Met, over the total number of goals set. It reads "4 / 5". Because it is counted rather than typed, the ratio and the goal list can never disagree; the trade is that the status word must match exactly, which is why column E on Goals has a dropdown.</t>
        </is>
      </c>
    </row>
    <row r="16">
      <c r="A16" s="3" t="inlineStr">
        <is>
          <t>Tenure</t>
        </is>
      </c>
    </row>
    <row r="17">
      <c r="A17" s="4" t="inlineStr">
        <is>
          <t>Tenure is whole months, computed from the start date on the roster to today (on Reviews) or to the leave date (on Headcount and Leavers). DATEDIF is not used anywhere: it is undocumented in Excel and does not behave identically in Google Sheets.</t>
        </is>
      </c>
    </row>
    <row r="19">
      <c r="A19" s="3" t="inlineStr">
        <is>
          <t>Reading a rating</t>
        </is>
      </c>
    </row>
    <row r="20">
      <c r="A20" s="4" t="inlineStr">
        <is>
          <t>An individual rating means little on its own, so each row also shows the average for that team in that cycle and the difference from it. Pairing that with tenure is what turns a review table into a retention signal: in one 90-person company the H1 distribution looked normal, but a cluster of strong performers 12 to 18 months in had a falling goals-met ratio. Four of the six were promoted; the two who were not both left within five months. The block at N4 on Reviews counts that band for you.</t>
        </is>
      </c>
    </row>
    <row r="22">
      <c r="A22" s="3" t="inlineStr">
        <is>
          <t>Turnover</t>
        </is>
      </c>
    </row>
    <row r="23">
      <c r="A23" s="4" t="inlineStr">
        <is>
          <t>Leavers rows 7 to 21 divide leavers in the window by current headcount per team. Set the window in J4 and J5 — a half-year is usually the shortest window worth reading, because one departure in a small team swings the percentage hard.</t>
        </is>
      </c>
    </row>
    <row r="25">
      <c r="A25" s="3" t="inlineStr">
        <is>
          <t>Who should see this file</t>
        </is>
      </c>
    </row>
    <row r="26">
      <c r="A26" s="4" t="inlineStr">
        <is>
          <t>Up to roughly 150 employees a spreadsheet is appropriate, provided access is controlled: protected ranges in Google Sheets, or a separate file per reviewer in Excel. Beyond that, or where you need per-field permissions and an audit trail, use an HR system. Free-text notes are the part most likely to be seen by someone who should not see them — column L on Reviews is there for convenience, and keeping it in a separate restricted file is the safer default.</t>
        </is>
      </c>
    </row>
    <row r="29">
      <c r="A29" s="5" t="inlineStr">
        <is>
          <t>Blue text on a yellow fill = type here. Black = calculated, leave alone.</t>
        </is>
      </c>
    </row>
    <row r="31">
      <c r="A31" s="3" t="inlineStr">
        <is>
          <t>Rating scale (the Band column on Reviews reads these cells)</t>
        </is>
      </c>
    </row>
    <row r="32">
      <c r="A32" s="6" t="inlineStr">
        <is>
          <t>Lowest rating on the scale</t>
        </is>
      </c>
      <c r="B32" s="7" t="n">
        <v>1</v>
      </c>
    </row>
    <row r="33">
      <c r="A33" s="6" t="inlineStr">
        <is>
          <t>Highest rating on the scale</t>
        </is>
      </c>
      <c r="B33" s="7" t="n">
        <v>5</v>
      </c>
    </row>
    <row r="34">
      <c r="A34" s="6" t="inlineStr">
        <is>
          <t>Meets expectations at or above</t>
        </is>
      </c>
      <c r="B34" s="7" t="n">
        <v>3</v>
      </c>
    </row>
    <row r="35">
      <c r="A35" s="6" t="inlineStr">
        <is>
          <t>Exceeds expectations at or above</t>
        </is>
      </c>
      <c r="B35" s="7" t="n">
        <v>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4"/>
  <sheetViews>
    <sheetView workbookViewId="0">
      <pane ySplit="4" topLeftCell="A5" activePane="bottomLeft" state="frozen"/>
      <selection pane="bottomLeft" activeCell="A1" sqref="A1"/>
    </sheetView>
  </sheetViews>
  <sheetFormatPr baseColWidth="8" defaultRowHeight="15"/>
  <cols>
    <col width="12" customWidth="1" min="1" max="1"/>
    <col width="16" customWidth="1" min="2" max="2"/>
    <col width="11" customWidth="1" min="3" max="3"/>
    <col width="11" customWidth="1" min="4" max="4"/>
    <col width="9" customWidth="1" min="5" max="5"/>
    <col width="12" customWidth="1" min="6" max="6"/>
    <col width="13" customWidth="1" min="7" max="7"/>
    <col width="15" customWidth="1" min="8" max="8"/>
    <col width="10" customWidth="1" min="9" max="9"/>
    <col width="11" customWidth="1" min="10" max="10"/>
    <col width="18" customWidth="1" min="11" max="11"/>
    <col width="44" customWidth="1" min="12" max="12"/>
    <col width="26" customWidth="1" min="14" max="14"/>
    <col width="10" customWidth="1" min="15" max="15"/>
  </cols>
  <sheetData>
    <row r="1">
      <c r="A1" s="1" t="inlineStr">
        <is>
          <t>Reviews — one row per employee per cycle</t>
        </is>
      </c>
    </row>
    <row r="2">
      <c r="A2" s="2" t="inlineStr">
        <is>
          <t>Type the employee, team, cycle, rating, reviewer and notes. Goals met, tenure and the team baseline are read from the other tabs.</t>
        </is>
      </c>
    </row>
    <row r="4">
      <c r="A4" s="8" t="inlineStr">
        <is>
          <t>Employee</t>
        </is>
      </c>
      <c r="B4" s="8" t="inlineStr">
        <is>
          <t>Team</t>
        </is>
      </c>
      <c r="C4" s="8" t="inlineStr">
        <is>
          <t>Cycle</t>
        </is>
      </c>
      <c r="D4" s="8" t="inlineStr">
        <is>
          <t>Goals met</t>
        </is>
      </c>
      <c r="E4" s="8" t="inlineStr">
        <is>
          <t>Rating</t>
        </is>
      </c>
      <c r="F4" s="8" t="inlineStr">
        <is>
          <t>Tenure (mo)</t>
        </is>
      </c>
      <c r="G4" s="8" t="inlineStr">
        <is>
          <t>Start date</t>
        </is>
      </c>
      <c r="H4" s="8" t="inlineStr">
        <is>
          <t>Team avg rating</t>
        </is>
      </c>
      <c r="I4" s="8" t="inlineStr">
        <is>
          <t>vs team</t>
        </is>
      </c>
      <c r="J4" s="8" t="inlineStr">
        <is>
          <t>Band</t>
        </is>
      </c>
      <c r="K4" s="8" t="inlineStr">
        <is>
          <t>Reviewer</t>
        </is>
      </c>
      <c r="L4" s="8" t="inlineStr">
        <is>
          <t>Notes</t>
        </is>
      </c>
      <c r="N4" s="3" t="inlineStr">
        <is>
          <t>This cycle</t>
        </is>
      </c>
    </row>
    <row r="5">
      <c r="A5" s="9" t="inlineStr">
        <is>
          <t>E-104</t>
        </is>
      </c>
      <c r="B5" s="9" t="inlineStr">
        <is>
          <t>Engineering</t>
        </is>
      </c>
      <c r="C5" s="9" t="inlineStr">
        <is>
          <t>2026-H1</t>
        </is>
      </c>
      <c r="D5" s="10">
        <f>IF($A5="","",COUNTIFS(Goals!$A$5:$A$404,$A5,Goals!$B$5:$B$404,$C5,Goals!$E$5:$E$404,"Met")&amp;" / "&amp;COUNTIFS(Goals!$A$5:$A$404,$A5,Goals!$B$5:$B$404,$C5))</f>
        <v/>
      </c>
      <c r="E5" s="7" t="n">
        <v>3.6</v>
      </c>
      <c r="F5" s="11">
        <f>IF($A5="","",IF($G5="","",(YEAR(TODAY())-YEAR($G5))*12+MONTH(TODAY())-MONTH($G5)-IF(DAY(TODAY())&lt;DAY($G5),1,0)))</f>
        <v/>
      </c>
      <c r="G5" s="12">
        <f>IF($A5="","",IFERROR(VLOOKUP($A5,Headcount!$A$5:$E$204,5,FALSE),""))</f>
        <v/>
      </c>
      <c r="H5" s="13">
        <f>IF($A5="","",IFERROR(AVERAGEIFS($E$5:$E$204,$B$5:$B$204,$B5,$C$5:$C$204,$C5),""))</f>
        <v/>
      </c>
      <c r="I5" s="13">
        <f>IF($A5="","",IF($E5="","",IFERROR($E5-$H5,"")))</f>
        <v/>
      </c>
      <c r="J5" s="10">
        <f>IF($A5="","",IF($E5="","",IF($E5&gt;=RatingExceeds,"Exceeds",IF($E5&gt;=RatingMeets,"Meets","Below"))))</f>
        <v/>
      </c>
      <c r="K5" s="9" t="inlineStr">
        <is>
          <t>M-002</t>
        </is>
      </c>
      <c r="L5" s="9" t="inlineStr">
        <is>
          <t>Scope has outgrown the role; promotion case to review at H2.</t>
        </is>
      </c>
      <c r="N5" s="6" t="inlineStr">
        <is>
          <t>Reviews recorded</t>
        </is>
      </c>
      <c r="O5" s="14">
        <f>COUNTA($A$5:$A$204)</f>
        <v/>
      </c>
    </row>
    <row r="6">
      <c r="A6" s="9" t="n"/>
      <c r="B6" s="9" t="n"/>
      <c r="C6" s="9" t="n"/>
      <c r="D6" s="10">
        <f>IF($A6="","",COUNTIFS(Goals!$A$5:$A$404,$A6,Goals!$B$5:$B$404,$C6,Goals!$E$5:$E$404,"Met")&amp;" / "&amp;COUNTIFS(Goals!$A$5:$A$404,$A6,Goals!$B$5:$B$404,$C6))</f>
        <v/>
      </c>
      <c r="E6" s="7" t="n"/>
      <c r="F6" s="11">
        <f>IF($A6="","",IF($G6="","",(YEAR(TODAY())-YEAR($G6))*12+MONTH(TODAY())-MONTH($G6)-IF(DAY(TODAY())&lt;DAY($G6),1,0)))</f>
        <v/>
      </c>
      <c r="G6" s="12">
        <f>IF($A6="","",IFERROR(VLOOKUP($A6,Headcount!$A$5:$E$204,5,FALSE),""))</f>
        <v/>
      </c>
      <c r="H6" s="13">
        <f>IF($A6="","",IFERROR(AVERAGEIFS($E$5:$E$204,$B$5:$B$204,$B6,$C$5:$C$204,$C6),""))</f>
        <v/>
      </c>
      <c r="I6" s="13">
        <f>IF($A6="","",IF($E6="","",IFERROR($E6-$H6,"")))</f>
        <v/>
      </c>
      <c r="J6" s="10">
        <f>IF($A6="","",IF($E6="","",IF($E6&gt;=RatingExceeds,"Exceeds",IF($E6&gt;=RatingMeets,"Meets","Below"))))</f>
        <v/>
      </c>
      <c r="K6" s="9" t="n"/>
      <c r="L6" s="9" t="n"/>
      <c r="N6" s="6" t="inlineStr">
        <is>
          <t>Average rating</t>
        </is>
      </c>
      <c r="O6" s="15">
        <f>IFERROR(AVERAGE($E$5:$E$204),0)</f>
        <v/>
      </c>
    </row>
    <row r="7">
      <c r="A7" s="9" t="n"/>
      <c r="B7" s="9" t="n"/>
      <c r="C7" s="9" t="n"/>
      <c r="D7" s="10">
        <f>IF($A7="","",COUNTIFS(Goals!$A$5:$A$404,$A7,Goals!$B$5:$B$404,$C7,Goals!$E$5:$E$404,"Met")&amp;" / "&amp;COUNTIFS(Goals!$A$5:$A$404,$A7,Goals!$B$5:$B$404,$C7))</f>
        <v/>
      </c>
      <c r="E7" s="7" t="n"/>
      <c r="F7" s="11">
        <f>IF($A7="","",IF($G7="","",(YEAR(TODAY())-YEAR($G7))*12+MONTH(TODAY())-MONTH($G7)-IF(DAY(TODAY())&lt;DAY($G7),1,0)))</f>
        <v/>
      </c>
      <c r="G7" s="12">
        <f>IF($A7="","",IFERROR(VLOOKUP($A7,Headcount!$A$5:$E$204,5,FALSE),""))</f>
        <v/>
      </c>
      <c r="H7" s="13">
        <f>IF($A7="","",IFERROR(AVERAGEIFS($E$5:$E$204,$B$5:$B$204,$B7,$C$5:$C$204,$C7),""))</f>
        <v/>
      </c>
      <c r="I7" s="13">
        <f>IF($A7="","",IF($E7="","",IFERROR($E7-$H7,"")))</f>
        <v/>
      </c>
      <c r="J7" s="10">
        <f>IF($A7="","",IF($E7="","",IF($E7&gt;=RatingExceeds,"Exceeds",IF($E7&gt;=RatingMeets,"Meets","Below"))))</f>
        <v/>
      </c>
      <c r="K7" s="9" t="n"/>
      <c r="L7" s="9" t="n"/>
      <c r="N7" s="6" t="inlineStr">
        <is>
          <t>Median rating</t>
        </is>
      </c>
      <c r="O7" s="15">
        <f>IFERROR(MEDIAN($E$5:$E$204),0)</f>
        <v/>
      </c>
    </row>
    <row r="8">
      <c r="A8" s="9" t="n"/>
      <c r="B8" s="9" t="n"/>
      <c r="C8" s="9" t="n"/>
      <c r="D8" s="10">
        <f>IF($A8="","",COUNTIFS(Goals!$A$5:$A$404,$A8,Goals!$B$5:$B$404,$C8,Goals!$E$5:$E$404,"Met")&amp;" / "&amp;COUNTIFS(Goals!$A$5:$A$404,$A8,Goals!$B$5:$B$404,$C8))</f>
        <v/>
      </c>
      <c r="E8" s="7" t="n"/>
      <c r="F8" s="11">
        <f>IF($A8="","",IF($G8="","",(YEAR(TODAY())-YEAR($G8))*12+MONTH(TODAY())-MONTH($G8)-IF(DAY(TODAY())&lt;DAY($G8),1,0)))</f>
        <v/>
      </c>
      <c r="G8" s="12">
        <f>IF($A8="","",IFERROR(VLOOKUP($A8,Headcount!$A$5:$E$204,5,FALSE),""))</f>
        <v/>
      </c>
      <c r="H8" s="13">
        <f>IF($A8="","",IFERROR(AVERAGEIFS($E$5:$E$204,$B$5:$B$204,$B8,$C$5:$C$204,$C8),""))</f>
        <v/>
      </c>
      <c r="I8" s="13">
        <f>IF($A8="","",IF($E8="","",IFERROR($E8-$H8,"")))</f>
        <v/>
      </c>
      <c r="J8" s="10">
        <f>IF($A8="","",IF($E8="","",IF($E8&gt;=RatingExceeds,"Exceeds",IF($E8&gt;=RatingMeets,"Meets","Below"))))</f>
        <v/>
      </c>
      <c r="K8" s="9" t="n"/>
      <c r="L8" s="9" t="n"/>
      <c r="N8" s="6" t="inlineStr">
        <is>
          <t>Exceeds</t>
        </is>
      </c>
      <c r="O8" s="14">
        <f>COUNTIF($J$5:$J$204,"Exceeds")</f>
        <v/>
      </c>
    </row>
    <row r="9">
      <c r="A9" s="9" t="n"/>
      <c r="B9" s="9" t="n"/>
      <c r="C9" s="9" t="n"/>
      <c r="D9" s="10">
        <f>IF($A9="","",COUNTIFS(Goals!$A$5:$A$404,$A9,Goals!$B$5:$B$404,$C9,Goals!$E$5:$E$404,"Met")&amp;" / "&amp;COUNTIFS(Goals!$A$5:$A$404,$A9,Goals!$B$5:$B$404,$C9))</f>
        <v/>
      </c>
      <c r="E9" s="7" t="n"/>
      <c r="F9" s="11">
        <f>IF($A9="","",IF($G9="","",(YEAR(TODAY())-YEAR($G9))*12+MONTH(TODAY())-MONTH($G9)-IF(DAY(TODAY())&lt;DAY($G9),1,0)))</f>
        <v/>
      </c>
      <c r="G9" s="12">
        <f>IF($A9="","",IFERROR(VLOOKUP($A9,Headcount!$A$5:$E$204,5,FALSE),""))</f>
        <v/>
      </c>
      <c r="H9" s="13">
        <f>IF($A9="","",IFERROR(AVERAGEIFS($E$5:$E$204,$B$5:$B$204,$B9,$C$5:$C$204,$C9),""))</f>
        <v/>
      </c>
      <c r="I9" s="13">
        <f>IF($A9="","",IF($E9="","",IFERROR($E9-$H9,"")))</f>
        <v/>
      </c>
      <c r="J9" s="10">
        <f>IF($A9="","",IF($E9="","",IF($E9&gt;=RatingExceeds,"Exceeds",IF($E9&gt;=RatingMeets,"Meets","Below"))))</f>
        <v/>
      </c>
      <c r="K9" s="9" t="n"/>
      <c r="L9" s="9" t="n"/>
      <c r="N9" s="6" t="inlineStr">
        <is>
          <t>Meets</t>
        </is>
      </c>
      <c r="O9" s="14">
        <f>COUNTIF($J$5:$J$204,"Meets")</f>
        <v/>
      </c>
    </row>
    <row r="10">
      <c r="A10" s="9" t="n"/>
      <c r="B10" s="9" t="n"/>
      <c r="C10" s="9" t="n"/>
      <c r="D10" s="10">
        <f>IF($A10="","",COUNTIFS(Goals!$A$5:$A$404,$A10,Goals!$B$5:$B$404,$C10,Goals!$E$5:$E$404,"Met")&amp;" / "&amp;COUNTIFS(Goals!$A$5:$A$404,$A10,Goals!$B$5:$B$404,$C10))</f>
        <v/>
      </c>
      <c r="E10" s="7" t="n"/>
      <c r="F10" s="11">
        <f>IF($A10="","",IF($G10="","",(YEAR(TODAY())-YEAR($G10))*12+MONTH(TODAY())-MONTH($G10)-IF(DAY(TODAY())&lt;DAY($G10),1,0)))</f>
        <v/>
      </c>
      <c r="G10" s="12">
        <f>IF($A10="","",IFERROR(VLOOKUP($A10,Headcount!$A$5:$E$204,5,FALSE),""))</f>
        <v/>
      </c>
      <c r="H10" s="13">
        <f>IF($A10="","",IFERROR(AVERAGEIFS($E$5:$E$204,$B$5:$B$204,$B10,$C$5:$C$204,$C10),""))</f>
        <v/>
      </c>
      <c r="I10" s="13">
        <f>IF($A10="","",IF($E10="","",IFERROR($E10-$H10,"")))</f>
        <v/>
      </c>
      <c r="J10" s="10">
        <f>IF($A10="","",IF($E10="","",IF($E10&gt;=RatingExceeds,"Exceeds",IF($E10&gt;=RatingMeets,"Meets","Below"))))</f>
        <v/>
      </c>
      <c r="K10" s="9" t="n"/>
      <c r="L10" s="9" t="n"/>
      <c r="N10" s="6" t="inlineStr">
        <is>
          <t>Below</t>
        </is>
      </c>
      <c r="O10" s="14">
        <f>COUNTIF($J$5:$J$204,"Below")</f>
        <v/>
      </c>
    </row>
    <row r="11">
      <c r="A11" s="9" t="n"/>
      <c r="B11" s="9" t="n"/>
      <c r="C11" s="9" t="n"/>
      <c r="D11" s="10">
        <f>IF($A11="","",COUNTIFS(Goals!$A$5:$A$404,$A11,Goals!$B$5:$B$404,$C11,Goals!$E$5:$E$404,"Met")&amp;" / "&amp;COUNTIFS(Goals!$A$5:$A$404,$A11,Goals!$B$5:$B$404,$C11))</f>
        <v/>
      </c>
      <c r="E11" s="7" t="n"/>
      <c r="F11" s="11">
        <f>IF($A11="","",IF($G11="","",(YEAR(TODAY())-YEAR($G11))*12+MONTH(TODAY())-MONTH($G11)-IF(DAY(TODAY())&lt;DAY($G11),1,0)))</f>
        <v/>
      </c>
      <c r="G11" s="12">
        <f>IF($A11="","",IFERROR(VLOOKUP($A11,Headcount!$A$5:$E$204,5,FALSE),""))</f>
        <v/>
      </c>
      <c r="H11" s="13">
        <f>IF($A11="","",IFERROR(AVERAGEIFS($E$5:$E$204,$B$5:$B$204,$B11,$C$5:$C$204,$C11),""))</f>
        <v/>
      </c>
      <c r="I11" s="13">
        <f>IF($A11="","",IF($E11="","",IFERROR($E11-$H11,"")))</f>
        <v/>
      </c>
      <c r="J11" s="10">
        <f>IF($A11="","",IF($E11="","",IF($E11&gt;=RatingExceeds,"Exceeds",IF($E11&gt;=RatingMeets,"Meets","Below"))))</f>
        <v/>
      </c>
      <c r="K11" s="9" t="n"/>
      <c r="L11" s="9" t="n"/>
      <c r="N11" s="6" t="inlineStr">
        <is>
          <t>Rated 12-18 months in</t>
        </is>
      </c>
      <c r="O11" s="14">
        <f>COUNTIFS($F$5:$F$204,"&gt;=12",$F$5:$F$204,"&lt;=18")</f>
        <v/>
      </c>
    </row>
    <row r="12">
      <c r="A12" s="9" t="n"/>
      <c r="B12" s="9" t="n"/>
      <c r="C12" s="9" t="n"/>
      <c r="D12" s="10">
        <f>IF($A12="","",COUNTIFS(Goals!$A$5:$A$404,$A12,Goals!$B$5:$B$404,$C12,Goals!$E$5:$E$404,"Met")&amp;" / "&amp;COUNTIFS(Goals!$A$5:$A$404,$A12,Goals!$B$5:$B$404,$C12))</f>
        <v/>
      </c>
      <c r="E12" s="7" t="n"/>
      <c r="F12" s="11">
        <f>IF($A12="","",IF($G12="","",(YEAR(TODAY())-YEAR($G12))*12+MONTH(TODAY())-MONTH($G12)-IF(DAY(TODAY())&lt;DAY($G12),1,0)))</f>
        <v/>
      </c>
      <c r="G12" s="12">
        <f>IF($A12="","",IFERROR(VLOOKUP($A12,Headcount!$A$5:$E$204,5,FALSE),""))</f>
        <v/>
      </c>
      <c r="H12" s="13">
        <f>IF($A12="","",IFERROR(AVERAGEIFS($E$5:$E$204,$B$5:$B$204,$B12,$C$5:$C$204,$C12),""))</f>
        <v/>
      </c>
      <c r="I12" s="13">
        <f>IF($A12="","",IF($E12="","",IFERROR($E12-$H12,"")))</f>
        <v/>
      </c>
      <c r="J12" s="10">
        <f>IF($A12="","",IF($E12="","",IF($E12&gt;=RatingExceeds,"Exceeds",IF($E12&gt;=RatingMeets,"Meets","Below"))))</f>
        <v/>
      </c>
      <c r="K12" s="9" t="n"/>
      <c r="L12" s="9" t="n"/>
      <c r="N12" s="6" t="inlineStr">
        <is>
          <t>...of those, above team avg</t>
        </is>
      </c>
      <c r="O12" s="14">
        <f>COUNTIFS($F$5:$F$204,"&gt;=12",$F$5:$F$204,"&lt;=18",$I$5:$I$204,"&gt;0")</f>
        <v/>
      </c>
    </row>
    <row r="13">
      <c r="A13" s="9" t="n"/>
      <c r="B13" s="9" t="n"/>
      <c r="C13" s="9" t="n"/>
      <c r="D13" s="10">
        <f>IF($A13="","",COUNTIFS(Goals!$A$5:$A$404,$A13,Goals!$B$5:$B$404,$C13,Goals!$E$5:$E$404,"Met")&amp;" / "&amp;COUNTIFS(Goals!$A$5:$A$404,$A13,Goals!$B$5:$B$404,$C13))</f>
        <v/>
      </c>
      <c r="E13" s="7" t="n"/>
      <c r="F13" s="11">
        <f>IF($A13="","",IF($G13="","",(YEAR(TODAY())-YEAR($G13))*12+MONTH(TODAY())-MONTH($G13)-IF(DAY(TODAY())&lt;DAY($G13),1,0)))</f>
        <v/>
      </c>
      <c r="G13" s="12">
        <f>IF($A13="","",IFERROR(VLOOKUP($A13,Headcount!$A$5:$E$204,5,FALSE),""))</f>
        <v/>
      </c>
      <c r="H13" s="13">
        <f>IF($A13="","",IFERROR(AVERAGEIFS($E$5:$E$204,$B$5:$B$204,$B13,$C$5:$C$204,$C13),""))</f>
        <v/>
      </c>
      <c r="I13" s="13">
        <f>IF($A13="","",IF($E13="","",IFERROR($E13-$H13,"")))</f>
        <v/>
      </c>
      <c r="J13" s="10">
        <f>IF($A13="","",IF($E13="","",IF($E13&gt;=RatingExceeds,"Exceeds",IF($E13&gt;=RatingMeets,"Meets","Below"))))</f>
        <v/>
      </c>
      <c r="K13" s="9" t="n"/>
      <c r="L13" s="9" t="n"/>
    </row>
    <row r="14">
      <c r="A14" s="9" t="n"/>
      <c r="B14" s="9" t="n"/>
      <c r="C14" s="9" t="n"/>
      <c r="D14" s="10">
        <f>IF($A14="","",COUNTIFS(Goals!$A$5:$A$404,$A14,Goals!$B$5:$B$404,$C14,Goals!$E$5:$E$404,"Met")&amp;" / "&amp;COUNTIFS(Goals!$A$5:$A$404,$A14,Goals!$B$5:$B$404,$C14))</f>
        <v/>
      </c>
      <c r="E14" s="7" t="n"/>
      <c r="F14" s="11">
        <f>IF($A14="","",IF($G14="","",(YEAR(TODAY())-YEAR($G14))*12+MONTH(TODAY())-MONTH($G14)-IF(DAY(TODAY())&lt;DAY($G14),1,0)))</f>
        <v/>
      </c>
      <c r="G14" s="12">
        <f>IF($A14="","",IFERROR(VLOOKUP($A14,Headcount!$A$5:$E$204,5,FALSE),""))</f>
        <v/>
      </c>
      <c r="H14" s="13">
        <f>IF($A14="","",IFERROR(AVERAGEIFS($E$5:$E$204,$B$5:$B$204,$B14,$C$5:$C$204,$C14),""))</f>
        <v/>
      </c>
      <c r="I14" s="13">
        <f>IF($A14="","",IF($E14="","",IFERROR($E14-$H14,"")))</f>
        <v/>
      </c>
      <c r="J14" s="10">
        <f>IF($A14="","",IF($E14="","",IF($E14&gt;=RatingExceeds,"Exceeds",IF($E14&gt;=RatingMeets,"Meets","Below"))))</f>
        <v/>
      </c>
      <c r="K14" s="9" t="n"/>
      <c r="L14" s="9" t="n"/>
      <c r="N14" s="2" t="inlineStr">
        <is>
          <t>The 12-18 month band is where strong ratings and a falling goals-met ratio usually mean someone has outgrown their scope.</t>
        </is>
      </c>
    </row>
    <row r="15">
      <c r="A15" s="9" t="n"/>
      <c r="B15" s="9" t="n"/>
      <c r="C15" s="9" t="n"/>
      <c r="D15" s="10">
        <f>IF($A15="","",COUNTIFS(Goals!$A$5:$A$404,$A15,Goals!$B$5:$B$404,$C15,Goals!$E$5:$E$404,"Met")&amp;" / "&amp;COUNTIFS(Goals!$A$5:$A$404,$A15,Goals!$B$5:$B$404,$C15))</f>
        <v/>
      </c>
      <c r="E15" s="7" t="n"/>
      <c r="F15" s="11">
        <f>IF($A15="","",IF($G15="","",(YEAR(TODAY())-YEAR($G15))*12+MONTH(TODAY())-MONTH($G15)-IF(DAY(TODAY())&lt;DAY($G15),1,0)))</f>
        <v/>
      </c>
      <c r="G15" s="12">
        <f>IF($A15="","",IFERROR(VLOOKUP($A15,Headcount!$A$5:$E$204,5,FALSE),""))</f>
        <v/>
      </c>
      <c r="H15" s="13">
        <f>IF($A15="","",IFERROR(AVERAGEIFS($E$5:$E$204,$B$5:$B$204,$B15,$C$5:$C$204,$C15),""))</f>
        <v/>
      </c>
      <c r="I15" s="13">
        <f>IF($A15="","",IF($E15="","",IFERROR($E15-$H15,"")))</f>
        <v/>
      </c>
      <c r="J15" s="10">
        <f>IF($A15="","",IF($E15="","",IF($E15&gt;=RatingExceeds,"Exceeds",IF($E15&gt;=RatingMeets,"Meets","Below"))))</f>
        <v/>
      </c>
      <c r="K15" s="9" t="n"/>
      <c r="L15" s="9" t="n"/>
    </row>
    <row r="16">
      <c r="A16" s="9" t="n"/>
      <c r="B16" s="9" t="n"/>
      <c r="C16" s="9" t="n"/>
      <c r="D16" s="10">
        <f>IF($A16="","",COUNTIFS(Goals!$A$5:$A$404,$A16,Goals!$B$5:$B$404,$C16,Goals!$E$5:$E$404,"Met")&amp;" / "&amp;COUNTIFS(Goals!$A$5:$A$404,$A16,Goals!$B$5:$B$404,$C16))</f>
        <v/>
      </c>
      <c r="E16" s="7" t="n"/>
      <c r="F16" s="11">
        <f>IF($A16="","",IF($G16="","",(YEAR(TODAY())-YEAR($G16))*12+MONTH(TODAY())-MONTH($G16)-IF(DAY(TODAY())&lt;DAY($G16),1,0)))</f>
        <v/>
      </c>
      <c r="G16" s="12">
        <f>IF($A16="","",IFERROR(VLOOKUP($A16,Headcount!$A$5:$E$204,5,FALSE),""))</f>
        <v/>
      </c>
      <c r="H16" s="13">
        <f>IF($A16="","",IFERROR(AVERAGEIFS($E$5:$E$204,$B$5:$B$204,$B16,$C$5:$C$204,$C16),""))</f>
        <v/>
      </c>
      <c r="I16" s="13">
        <f>IF($A16="","",IF($E16="","",IFERROR($E16-$H16,"")))</f>
        <v/>
      </c>
      <c r="J16" s="10">
        <f>IF($A16="","",IF($E16="","",IF($E16&gt;=RatingExceeds,"Exceeds",IF($E16&gt;=RatingMeets,"Meets","Below"))))</f>
        <v/>
      </c>
      <c r="K16" s="9" t="n"/>
      <c r="L16" s="9" t="n"/>
    </row>
    <row r="17">
      <c r="A17" s="9" t="n"/>
      <c r="B17" s="9" t="n"/>
      <c r="C17" s="9" t="n"/>
      <c r="D17" s="10">
        <f>IF($A17="","",COUNTIFS(Goals!$A$5:$A$404,$A17,Goals!$B$5:$B$404,$C17,Goals!$E$5:$E$404,"Met")&amp;" / "&amp;COUNTIFS(Goals!$A$5:$A$404,$A17,Goals!$B$5:$B$404,$C17))</f>
        <v/>
      </c>
      <c r="E17" s="7" t="n"/>
      <c r="F17" s="11">
        <f>IF($A17="","",IF($G17="","",(YEAR(TODAY())-YEAR($G17))*12+MONTH(TODAY())-MONTH($G17)-IF(DAY(TODAY())&lt;DAY($G17),1,0)))</f>
        <v/>
      </c>
      <c r="G17" s="12">
        <f>IF($A17="","",IFERROR(VLOOKUP($A17,Headcount!$A$5:$E$204,5,FALSE),""))</f>
        <v/>
      </c>
      <c r="H17" s="13">
        <f>IF($A17="","",IFERROR(AVERAGEIFS($E$5:$E$204,$B$5:$B$204,$B17,$C$5:$C$204,$C17),""))</f>
        <v/>
      </c>
      <c r="I17" s="13">
        <f>IF($A17="","",IF($E17="","",IFERROR($E17-$H17,"")))</f>
        <v/>
      </c>
      <c r="J17" s="10">
        <f>IF($A17="","",IF($E17="","",IF($E17&gt;=RatingExceeds,"Exceeds",IF($E17&gt;=RatingMeets,"Meets","Below"))))</f>
        <v/>
      </c>
      <c r="K17" s="9" t="n"/>
      <c r="L17" s="9" t="n"/>
    </row>
    <row r="18">
      <c r="A18" s="9" t="n"/>
      <c r="B18" s="9" t="n"/>
      <c r="C18" s="9" t="n"/>
      <c r="D18" s="10">
        <f>IF($A18="","",COUNTIFS(Goals!$A$5:$A$404,$A18,Goals!$B$5:$B$404,$C18,Goals!$E$5:$E$404,"Met")&amp;" / "&amp;COUNTIFS(Goals!$A$5:$A$404,$A18,Goals!$B$5:$B$404,$C18))</f>
        <v/>
      </c>
      <c r="E18" s="7" t="n"/>
      <c r="F18" s="11">
        <f>IF($A18="","",IF($G18="","",(YEAR(TODAY())-YEAR($G18))*12+MONTH(TODAY())-MONTH($G18)-IF(DAY(TODAY())&lt;DAY($G18),1,0)))</f>
        <v/>
      </c>
      <c r="G18" s="12">
        <f>IF($A18="","",IFERROR(VLOOKUP($A18,Headcount!$A$5:$E$204,5,FALSE),""))</f>
        <v/>
      </c>
      <c r="H18" s="13">
        <f>IF($A18="","",IFERROR(AVERAGEIFS($E$5:$E$204,$B$5:$B$204,$B18,$C$5:$C$204,$C18),""))</f>
        <v/>
      </c>
      <c r="I18" s="13">
        <f>IF($A18="","",IF($E18="","",IFERROR($E18-$H18,"")))</f>
        <v/>
      </c>
      <c r="J18" s="10">
        <f>IF($A18="","",IF($E18="","",IF($E18&gt;=RatingExceeds,"Exceeds",IF($E18&gt;=RatingMeets,"Meets","Below"))))</f>
        <v/>
      </c>
      <c r="K18" s="9" t="n"/>
      <c r="L18" s="9" t="n"/>
    </row>
    <row r="19">
      <c r="A19" s="9" t="n"/>
      <c r="B19" s="9" t="n"/>
      <c r="C19" s="9" t="n"/>
      <c r="D19" s="10">
        <f>IF($A19="","",COUNTIFS(Goals!$A$5:$A$404,$A19,Goals!$B$5:$B$404,$C19,Goals!$E$5:$E$404,"Met")&amp;" / "&amp;COUNTIFS(Goals!$A$5:$A$404,$A19,Goals!$B$5:$B$404,$C19))</f>
        <v/>
      </c>
      <c r="E19" s="7" t="n"/>
      <c r="F19" s="11">
        <f>IF($A19="","",IF($G19="","",(YEAR(TODAY())-YEAR($G19))*12+MONTH(TODAY())-MONTH($G19)-IF(DAY(TODAY())&lt;DAY($G19),1,0)))</f>
        <v/>
      </c>
      <c r="G19" s="12">
        <f>IF($A19="","",IFERROR(VLOOKUP($A19,Headcount!$A$5:$E$204,5,FALSE),""))</f>
        <v/>
      </c>
      <c r="H19" s="13">
        <f>IF($A19="","",IFERROR(AVERAGEIFS($E$5:$E$204,$B$5:$B$204,$B19,$C$5:$C$204,$C19),""))</f>
        <v/>
      </c>
      <c r="I19" s="13">
        <f>IF($A19="","",IF($E19="","",IFERROR($E19-$H19,"")))</f>
        <v/>
      </c>
      <c r="J19" s="10">
        <f>IF($A19="","",IF($E19="","",IF($E19&gt;=RatingExceeds,"Exceeds",IF($E19&gt;=RatingMeets,"Meets","Below"))))</f>
        <v/>
      </c>
      <c r="K19" s="9" t="n"/>
      <c r="L19" s="9" t="n"/>
    </row>
    <row r="20">
      <c r="A20" s="9" t="n"/>
      <c r="B20" s="9" t="n"/>
      <c r="C20" s="9" t="n"/>
      <c r="D20" s="10">
        <f>IF($A20="","",COUNTIFS(Goals!$A$5:$A$404,$A20,Goals!$B$5:$B$404,$C20,Goals!$E$5:$E$404,"Met")&amp;" / "&amp;COUNTIFS(Goals!$A$5:$A$404,$A20,Goals!$B$5:$B$404,$C20))</f>
        <v/>
      </c>
      <c r="E20" s="7" t="n"/>
      <c r="F20" s="11">
        <f>IF($A20="","",IF($G20="","",(YEAR(TODAY())-YEAR($G20))*12+MONTH(TODAY())-MONTH($G20)-IF(DAY(TODAY())&lt;DAY($G20),1,0)))</f>
        <v/>
      </c>
      <c r="G20" s="12">
        <f>IF($A20="","",IFERROR(VLOOKUP($A20,Headcount!$A$5:$E$204,5,FALSE),""))</f>
        <v/>
      </c>
      <c r="H20" s="13">
        <f>IF($A20="","",IFERROR(AVERAGEIFS($E$5:$E$204,$B$5:$B$204,$B20,$C$5:$C$204,$C20),""))</f>
        <v/>
      </c>
      <c r="I20" s="13">
        <f>IF($A20="","",IF($E20="","",IFERROR($E20-$H20,"")))</f>
        <v/>
      </c>
      <c r="J20" s="10">
        <f>IF($A20="","",IF($E20="","",IF($E20&gt;=RatingExceeds,"Exceeds",IF($E20&gt;=RatingMeets,"Meets","Below"))))</f>
        <v/>
      </c>
      <c r="K20" s="9" t="n"/>
      <c r="L20" s="9" t="n"/>
    </row>
    <row r="21">
      <c r="A21" s="9" t="n"/>
      <c r="B21" s="9" t="n"/>
      <c r="C21" s="9" t="n"/>
      <c r="D21" s="10">
        <f>IF($A21="","",COUNTIFS(Goals!$A$5:$A$404,$A21,Goals!$B$5:$B$404,$C21,Goals!$E$5:$E$404,"Met")&amp;" / "&amp;COUNTIFS(Goals!$A$5:$A$404,$A21,Goals!$B$5:$B$404,$C21))</f>
        <v/>
      </c>
      <c r="E21" s="7" t="n"/>
      <c r="F21" s="11">
        <f>IF($A21="","",IF($G21="","",(YEAR(TODAY())-YEAR($G21))*12+MONTH(TODAY())-MONTH($G21)-IF(DAY(TODAY())&lt;DAY($G21),1,0)))</f>
        <v/>
      </c>
      <c r="G21" s="12">
        <f>IF($A21="","",IFERROR(VLOOKUP($A21,Headcount!$A$5:$E$204,5,FALSE),""))</f>
        <v/>
      </c>
      <c r="H21" s="13">
        <f>IF($A21="","",IFERROR(AVERAGEIFS($E$5:$E$204,$B$5:$B$204,$B21,$C$5:$C$204,$C21),""))</f>
        <v/>
      </c>
      <c r="I21" s="13">
        <f>IF($A21="","",IF($E21="","",IFERROR($E21-$H21,"")))</f>
        <v/>
      </c>
      <c r="J21" s="10">
        <f>IF($A21="","",IF($E21="","",IF($E21&gt;=RatingExceeds,"Exceeds",IF($E21&gt;=RatingMeets,"Meets","Below"))))</f>
        <v/>
      </c>
      <c r="K21" s="9" t="n"/>
      <c r="L21" s="9" t="n"/>
    </row>
    <row r="22">
      <c r="A22" s="9" t="n"/>
      <c r="B22" s="9" t="n"/>
      <c r="C22" s="9" t="n"/>
      <c r="D22" s="10">
        <f>IF($A22="","",COUNTIFS(Goals!$A$5:$A$404,$A22,Goals!$B$5:$B$404,$C22,Goals!$E$5:$E$404,"Met")&amp;" / "&amp;COUNTIFS(Goals!$A$5:$A$404,$A22,Goals!$B$5:$B$404,$C22))</f>
        <v/>
      </c>
      <c r="E22" s="7" t="n"/>
      <c r="F22" s="11">
        <f>IF($A22="","",IF($G22="","",(YEAR(TODAY())-YEAR($G22))*12+MONTH(TODAY())-MONTH($G22)-IF(DAY(TODAY())&lt;DAY($G22),1,0)))</f>
        <v/>
      </c>
      <c r="G22" s="12">
        <f>IF($A22="","",IFERROR(VLOOKUP($A22,Headcount!$A$5:$E$204,5,FALSE),""))</f>
        <v/>
      </c>
      <c r="H22" s="13">
        <f>IF($A22="","",IFERROR(AVERAGEIFS($E$5:$E$204,$B$5:$B$204,$B22,$C$5:$C$204,$C22),""))</f>
        <v/>
      </c>
      <c r="I22" s="13">
        <f>IF($A22="","",IF($E22="","",IFERROR($E22-$H22,"")))</f>
        <v/>
      </c>
      <c r="J22" s="10">
        <f>IF($A22="","",IF($E22="","",IF($E22&gt;=RatingExceeds,"Exceeds",IF($E22&gt;=RatingMeets,"Meets","Below"))))</f>
        <v/>
      </c>
      <c r="K22" s="9" t="n"/>
      <c r="L22" s="9" t="n"/>
    </row>
    <row r="23">
      <c r="A23" s="9" t="n"/>
      <c r="B23" s="9" t="n"/>
      <c r="C23" s="9" t="n"/>
      <c r="D23" s="10">
        <f>IF($A23="","",COUNTIFS(Goals!$A$5:$A$404,$A23,Goals!$B$5:$B$404,$C23,Goals!$E$5:$E$404,"Met")&amp;" / "&amp;COUNTIFS(Goals!$A$5:$A$404,$A23,Goals!$B$5:$B$404,$C23))</f>
        <v/>
      </c>
      <c r="E23" s="7" t="n"/>
      <c r="F23" s="11">
        <f>IF($A23="","",IF($G23="","",(YEAR(TODAY())-YEAR($G23))*12+MONTH(TODAY())-MONTH($G23)-IF(DAY(TODAY())&lt;DAY($G23),1,0)))</f>
        <v/>
      </c>
      <c r="G23" s="12">
        <f>IF($A23="","",IFERROR(VLOOKUP($A23,Headcount!$A$5:$E$204,5,FALSE),""))</f>
        <v/>
      </c>
      <c r="H23" s="13">
        <f>IF($A23="","",IFERROR(AVERAGEIFS($E$5:$E$204,$B$5:$B$204,$B23,$C$5:$C$204,$C23),""))</f>
        <v/>
      </c>
      <c r="I23" s="13">
        <f>IF($A23="","",IF($E23="","",IFERROR($E23-$H23,"")))</f>
        <v/>
      </c>
      <c r="J23" s="10">
        <f>IF($A23="","",IF($E23="","",IF($E23&gt;=RatingExceeds,"Exceeds",IF($E23&gt;=RatingMeets,"Meets","Below"))))</f>
        <v/>
      </c>
      <c r="K23" s="9" t="n"/>
      <c r="L23" s="9" t="n"/>
    </row>
    <row r="24">
      <c r="A24" s="9" t="n"/>
      <c r="B24" s="9" t="n"/>
      <c r="C24" s="9" t="n"/>
      <c r="D24" s="10">
        <f>IF($A24="","",COUNTIFS(Goals!$A$5:$A$404,$A24,Goals!$B$5:$B$404,$C24,Goals!$E$5:$E$404,"Met")&amp;" / "&amp;COUNTIFS(Goals!$A$5:$A$404,$A24,Goals!$B$5:$B$404,$C24))</f>
        <v/>
      </c>
      <c r="E24" s="7" t="n"/>
      <c r="F24" s="11">
        <f>IF($A24="","",IF($G24="","",(YEAR(TODAY())-YEAR($G24))*12+MONTH(TODAY())-MONTH($G24)-IF(DAY(TODAY())&lt;DAY($G24),1,0)))</f>
        <v/>
      </c>
      <c r="G24" s="12">
        <f>IF($A24="","",IFERROR(VLOOKUP($A24,Headcount!$A$5:$E$204,5,FALSE),""))</f>
        <v/>
      </c>
      <c r="H24" s="13">
        <f>IF($A24="","",IFERROR(AVERAGEIFS($E$5:$E$204,$B$5:$B$204,$B24,$C$5:$C$204,$C24),""))</f>
        <v/>
      </c>
      <c r="I24" s="13">
        <f>IF($A24="","",IF($E24="","",IFERROR($E24-$H24,"")))</f>
        <v/>
      </c>
      <c r="J24" s="10">
        <f>IF($A24="","",IF($E24="","",IF($E24&gt;=RatingExceeds,"Exceeds",IF($E24&gt;=RatingMeets,"Meets","Below"))))</f>
        <v/>
      </c>
      <c r="K24" s="9" t="n"/>
      <c r="L24" s="9" t="n"/>
    </row>
    <row r="25">
      <c r="A25" s="9" t="n"/>
      <c r="B25" s="9" t="n"/>
      <c r="C25" s="9" t="n"/>
      <c r="D25" s="10">
        <f>IF($A25="","",COUNTIFS(Goals!$A$5:$A$404,$A25,Goals!$B$5:$B$404,$C25,Goals!$E$5:$E$404,"Met")&amp;" / "&amp;COUNTIFS(Goals!$A$5:$A$404,$A25,Goals!$B$5:$B$404,$C25))</f>
        <v/>
      </c>
      <c r="E25" s="7" t="n"/>
      <c r="F25" s="11">
        <f>IF($A25="","",IF($G25="","",(YEAR(TODAY())-YEAR($G25))*12+MONTH(TODAY())-MONTH($G25)-IF(DAY(TODAY())&lt;DAY($G25),1,0)))</f>
        <v/>
      </c>
      <c r="G25" s="12">
        <f>IF($A25="","",IFERROR(VLOOKUP($A25,Headcount!$A$5:$E$204,5,FALSE),""))</f>
        <v/>
      </c>
      <c r="H25" s="13">
        <f>IF($A25="","",IFERROR(AVERAGEIFS($E$5:$E$204,$B$5:$B$204,$B25,$C$5:$C$204,$C25),""))</f>
        <v/>
      </c>
      <c r="I25" s="13">
        <f>IF($A25="","",IF($E25="","",IFERROR($E25-$H25,"")))</f>
        <v/>
      </c>
      <c r="J25" s="10">
        <f>IF($A25="","",IF($E25="","",IF($E25&gt;=RatingExceeds,"Exceeds",IF($E25&gt;=RatingMeets,"Meets","Below"))))</f>
        <v/>
      </c>
      <c r="K25" s="9" t="n"/>
      <c r="L25" s="9" t="n"/>
    </row>
    <row r="26">
      <c r="A26" s="9" t="n"/>
      <c r="B26" s="9" t="n"/>
      <c r="C26" s="9" t="n"/>
      <c r="D26" s="10">
        <f>IF($A26="","",COUNTIFS(Goals!$A$5:$A$404,$A26,Goals!$B$5:$B$404,$C26,Goals!$E$5:$E$404,"Met")&amp;" / "&amp;COUNTIFS(Goals!$A$5:$A$404,$A26,Goals!$B$5:$B$404,$C26))</f>
        <v/>
      </c>
      <c r="E26" s="7" t="n"/>
      <c r="F26" s="11">
        <f>IF($A26="","",IF($G26="","",(YEAR(TODAY())-YEAR($G26))*12+MONTH(TODAY())-MONTH($G26)-IF(DAY(TODAY())&lt;DAY($G26),1,0)))</f>
        <v/>
      </c>
      <c r="G26" s="12">
        <f>IF($A26="","",IFERROR(VLOOKUP($A26,Headcount!$A$5:$E$204,5,FALSE),""))</f>
        <v/>
      </c>
      <c r="H26" s="13">
        <f>IF($A26="","",IFERROR(AVERAGEIFS($E$5:$E$204,$B$5:$B$204,$B26,$C$5:$C$204,$C26),""))</f>
        <v/>
      </c>
      <c r="I26" s="13">
        <f>IF($A26="","",IF($E26="","",IFERROR($E26-$H26,"")))</f>
        <v/>
      </c>
      <c r="J26" s="10">
        <f>IF($A26="","",IF($E26="","",IF($E26&gt;=RatingExceeds,"Exceeds",IF($E26&gt;=RatingMeets,"Meets","Below"))))</f>
        <v/>
      </c>
      <c r="K26" s="9" t="n"/>
      <c r="L26" s="9" t="n"/>
    </row>
    <row r="27">
      <c r="A27" s="9" t="n"/>
      <c r="B27" s="9" t="n"/>
      <c r="C27" s="9" t="n"/>
      <c r="D27" s="10">
        <f>IF($A27="","",COUNTIFS(Goals!$A$5:$A$404,$A27,Goals!$B$5:$B$404,$C27,Goals!$E$5:$E$404,"Met")&amp;" / "&amp;COUNTIFS(Goals!$A$5:$A$404,$A27,Goals!$B$5:$B$404,$C27))</f>
        <v/>
      </c>
      <c r="E27" s="7" t="n"/>
      <c r="F27" s="11">
        <f>IF($A27="","",IF($G27="","",(YEAR(TODAY())-YEAR($G27))*12+MONTH(TODAY())-MONTH($G27)-IF(DAY(TODAY())&lt;DAY($G27),1,0)))</f>
        <v/>
      </c>
      <c r="G27" s="12">
        <f>IF($A27="","",IFERROR(VLOOKUP($A27,Headcount!$A$5:$E$204,5,FALSE),""))</f>
        <v/>
      </c>
      <c r="H27" s="13">
        <f>IF($A27="","",IFERROR(AVERAGEIFS($E$5:$E$204,$B$5:$B$204,$B27,$C$5:$C$204,$C27),""))</f>
        <v/>
      </c>
      <c r="I27" s="13">
        <f>IF($A27="","",IF($E27="","",IFERROR($E27-$H27,"")))</f>
        <v/>
      </c>
      <c r="J27" s="10">
        <f>IF($A27="","",IF($E27="","",IF($E27&gt;=RatingExceeds,"Exceeds",IF($E27&gt;=RatingMeets,"Meets","Below"))))</f>
        <v/>
      </c>
      <c r="K27" s="9" t="n"/>
      <c r="L27" s="9" t="n"/>
    </row>
    <row r="28">
      <c r="A28" s="9" t="n"/>
      <c r="B28" s="9" t="n"/>
      <c r="C28" s="9" t="n"/>
      <c r="D28" s="10">
        <f>IF($A28="","",COUNTIFS(Goals!$A$5:$A$404,$A28,Goals!$B$5:$B$404,$C28,Goals!$E$5:$E$404,"Met")&amp;" / "&amp;COUNTIFS(Goals!$A$5:$A$404,$A28,Goals!$B$5:$B$404,$C28))</f>
        <v/>
      </c>
      <c r="E28" s="7" t="n"/>
      <c r="F28" s="11">
        <f>IF($A28="","",IF($G28="","",(YEAR(TODAY())-YEAR($G28))*12+MONTH(TODAY())-MONTH($G28)-IF(DAY(TODAY())&lt;DAY($G28),1,0)))</f>
        <v/>
      </c>
      <c r="G28" s="12">
        <f>IF($A28="","",IFERROR(VLOOKUP($A28,Headcount!$A$5:$E$204,5,FALSE),""))</f>
        <v/>
      </c>
      <c r="H28" s="13">
        <f>IF($A28="","",IFERROR(AVERAGEIFS($E$5:$E$204,$B$5:$B$204,$B28,$C$5:$C$204,$C28),""))</f>
        <v/>
      </c>
      <c r="I28" s="13">
        <f>IF($A28="","",IF($E28="","",IFERROR($E28-$H28,"")))</f>
        <v/>
      </c>
      <c r="J28" s="10">
        <f>IF($A28="","",IF($E28="","",IF($E28&gt;=RatingExceeds,"Exceeds",IF($E28&gt;=RatingMeets,"Meets","Below"))))</f>
        <v/>
      </c>
      <c r="K28" s="9" t="n"/>
      <c r="L28" s="9" t="n"/>
    </row>
    <row r="29">
      <c r="A29" s="9" t="n"/>
      <c r="B29" s="9" t="n"/>
      <c r="C29" s="9" t="n"/>
      <c r="D29" s="10">
        <f>IF($A29="","",COUNTIFS(Goals!$A$5:$A$404,$A29,Goals!$B$5:$B$404,$C29,Goals!$E$5:$E$404,"Met")&amp;" / "&amp;COUNTIFS(Goals!$A$5:$A$404,$A29,Goals!$B$5:$B$404,$C29))</f>
        <v/>
      </c>
      <c r="E29" s="7" t="n"/>
      <c r="F29" s="11">
        <f>IF($A29="","",IF($G29="","",(YEAR(TODAY())-YEAR($G29))*12+MONTH(TODAY())-MONTH($G29)-IF(DAY(TODAY())&lt;DAY($G29),1,0)))</f>
        <v/>
      </c>
      <c r="G29" s="12">
        <f>IF($A29="","",IFERROR(VLOOKUP($A29,Headcount!$A$5:$E$204,5,FALSE),""))</f>
        <v/>
      </c>
      <c r="H29" s="13">
        <f>IF($A29="","",IFERROR(AVERAGEIFS($E$5:$E$204,$B$5:$B$204,$B29,$C$5:$C$204,$C29),""))</f>
        <v/>
      </c>
      <c r="I29" s="13">
        <f>IF($A29="","",IF($E29="","",IFERROR($E29-$H29,"")))</f>
        <v/>
      </c>
      <c r="J29" s="10">
        <f>IF($A29="","",IF($E29="","",IF($E29&gt;=RatingExceeds,"Exceeds",IF($E29&gt;=RatingMeets,"Meets","Below"))))</f>
        <v/>
      </c>
      <c r="K29" s="9" t="n"/>
      <c r="L29" s="9" t="n"/>
    </row>
    <row r="30">
      <c r="A30" s="9" t="n"/>
      <c r="B30" s="9" t="n"/>
      <c r="C30" s="9" t="n"/>
      <c r="D30" s="10">
        <f>IF($A30="","",COUNTIFS(Goals!$A$5:$A$404,$A30,Goals!$B$5:$B$404,$C30,Goals!$E$5:$E$404,"Met")&amp;" / "&amp;COUNTIFS(Goals!$A$5:$A$404,$A30,Goals!$B$5:$B$404,$C30))</f>
        <v/>
      </c>
      <c r="E30" s="7" t="n"/>
      <c r="F30" s="11">
        <f>IF($A30="","",IF($G30="","",(YEAR(TODAY())-YEAR($G30))*12+MONTH(TODAY())-MONTH($G30)-IF(DAY(TODAY())&lt;DAY($G30),1,0)))</f>
        <v/>
      </c>
      <c r="G30" s="12">
        <f>IF($A30="","",IFERROR(VLOOKUP($A30,Headcount!$A$5:$E$204,5,FALSE),""))</f>
        <v/>
      </c>
      <c r="H30" s="13">
        <f>IF($A30="","",IFERROR(AVERAGEIFS($E$5:$E$204,$B$5:$B$204,$B30,$C$5:$C$204,$C30),""))</f>
        <v/>
      </c>
      <c r="I30" s="13">
        <f>IF($A30="","",IF($E30="","",IFERROR($E30-$H30,"")))</f>
        <v/>
      </c>
      <c r="J30" s="10">
        <f>IF($A30="","",IF($E30="","",IF($E30&gt;=RatingExceeds,"Exceeds",IF($E30&gt;=RatingMeets,"Meets","Below"))))</f>
        <v/>
      </c>
      <c r="K30" s="9" t="n"/>
      <c r="L30" s="9" t="n"/>
    </row>
    <row r="31">
      <c r="A31" s="9" t="n"/>
      <c r="B31" s="9" t="n"/>
      <c r="C31" s="9" t="n"/>
      <c r="D31" s="10">
        <f>IF($A31="","",COUNTIFS(Goals!$A$5:$A$404,$A31,Goals!$B$5:$B$404,$C31,Goals!$E$5:$E$404,"Met")&amp;" / "&amp;COUNTIFS(Goals!$A$5:$A$404,$A31,Goals!$B$5:$B$404,$C31))</f>
        <v/>
      </c>
      <c r="E31" s="7" t="n"/>
      <c r="F31" s="11">
        <f>IF($A31="","",IF($G31="","",(YEAR(TODAY())-YEAR($G31))*12+MONTH(TODAY())-MONTH($G31)-IF(DAY(TODAY())&lt;DAY($G31),1,0)))</f>
        <v/>
      </c>
      <c r="G31" s="12">
        <f>IF($A31="","",IFERROR(VLOOKUP($A31,Headcount!$A$5:$E$204,5,FALSE),""))</f>
        <v/>
      </c>
      <c r="H31" s="13">
        <f>IF($A31="","",IFERROR(AVERAGEIFS($E$5:$E$204,$B$5:$B$204,$B31,$C$5:$C$204,$C31),""))</f>
        <v/>
      </c>
      <c r="I31" s="13">
        <f>IF($A31="","",IF($E31="","",IFERROR($E31-$H31,"")))</f>
        <v/>
      </c>
      <c r="J31" s="10">
        <f>IF($A31="","",IF($E31="","",IF($E31&gt;=RatingExceeds,"Exceeds",IF($E31&gt;=RatingMeets,"Meets","Below"))))</f>
        <v/>
      </c>
      <c r="K31" s="9" t="n"/>
      <c r="L31" s="9" t="n"/>
    </row>
    <row r="32">
      <c r="A32" s="9" t="n"/>
      <c r="B32" s="9" t="n"/>
      <c r="C32" s="9" t="n"/>
      <c r="D32" s="10">
        <f>IF($A32="","",COUNTIFS(Goals!$A$5:$A$404,$A32,Goals!$B$5:$B$404,$C32,Goals!$E$5:$E$404,"Met")&amp;" / "&amp;COUNTIFS(Goals!$A$5:$A$404,$A32,Goals!$B$5:$B$404,$C32))</f>
        <v/>
      </c>
      <c r="E32" s="7" t="n"/>
      <c r="F32" s="11">
        <f>IF($A32="","",IF($G32="","",(YEAR(TODAY())-YEAR($G32))*12+MONTH(TODAY())-MONTH($G32)-IF(DAY(TODAY())&lt;DAY($G32),1,0)))</f>
        <v/>
      </c>
      <c r="G32" s="12">
        <f>IF($A32="","",IFERROR(VLOOKUP($A32,Headcount!$A$5:$E$204,5,FALSE),""))</f>
        <v/>
      </c>
      <c r="H32" s="13">
        <f>IF($A32="","",IFERROR(AVERAGEIFS($E$5:$E$204,$B$5:$B$204,$B32,$C$5:$C$204,$C32),""))</f>
        <v/>
      </c>
      <c r="I32" s="13">
        <f>IF($A32="","",IF($E32="","",IFERROR($E32-$H32,"")))</f>
        <v/>
      </c>
      <c r="J32" s="10">
        <f>IF($A32="","",IF($E32="","",IF($E32&gt;=RatingExceeds,"Exceeds",IF($E32&gt;=RatingMeets,"Meets","Below"))))</f>
        <v/>
      </c>
      <c r="K32" s="9" t="n"/>
      <c r="L32" s="9" t="n"/>
    </row>
    <row r="33">
      <c r="A33" s="9" t="n"/>
      <c r="B33" s="9" t="n"/>
      <c r="C33" s="9" t="n"/>
      <c r="D33" s="10">
        <f>IF($A33="","",COUNTIFS(Goals!$A$5:$A$404,$A33,Goals!$B$5:$B$404,$C33,Goals!$E$5:$E$404,"Met")&amp;" / "&amp;COUNTIFS(Goals!$A$5:$A$404,$A33,Goals!$B$5:$B$404,$C33))</f>
        <v/>
      </c>
      <c r="E33" s="7" t="n"/>
      <c r="F33" s="11">
        <f>IF($A33="","",IF($G33="","",(YEAR(TODAY())-YEAR($G33))*12+MONTH(TODAY())-MONTH($G33)-IF(DAY(TODAY())&lt;DAY($G33),1,0)))</f>
        <v/>
      </c>
      <c r="G33" s="12">
        <f>IF($A33="","",IFERROR(VLOOKUP($A33,Headcount!$A$5:$E$204,5,FALSE),""))</f>
        <v/>
      </c>
      <c r="H33" s="13">
        <f>IF($A33="","",IFERROR(AVERAGEIFS($E$5:$E$204,$B$5:$B$204,$B33,$C$5:$C$204,$C33),""))</f>
        <v/>
      </c>
      <c r="I33" s="13">
        <f>IF($A33="","",IF($E33="","",IFERROR($E33-$H33,"")))</f>
        <v/>
      </c>
      <c r="J33" s="10">
        <f>IF($A33="","",IF($E33="","",IF($E33&gt;=RatingExceeds,"Exceeds",IF($E33&gt;=RatingMeets,"Meets","Below"))))</f>
        <v/>
      </c>
      <c r="K33" s="9" t="n"/>
      <c r="L33" s="9" t="n"/>
    </row>
    <row r="34">
      <c r="A34" s="9" t="n"/>
      <c r="B34" s="9" t="n"/>
      <c r="C34" s="9" t="n"/>
      <c r="D34" s="10">
        <f>IF($A34="","",COUNTIFS(Goals!$A$5:$A$404,$A34,Goals!$B$5:$B$404,$C34,Goals!$E$5:$E$404,"Met")&amp;" / "&amp;COUNTIFS(Goals!$A$5:$A$404,$A34,Goals!$B$5:$B$404,$C34))</f>
        <v/>
      </c>
      <c r="E34" s="7" t="n"/>
      <c r="F34" s="11">
        <f>IF($A34="","",IF($G34="","",(YEAR(TODAY())-YEAR($G34))*12+MONTH(TODAY())-MONTH($G34)-IF(DAY(TODAY())&lt;DAY($G34),1,0)))</f>
        <v/>
      </c>
      <c r="G34" s="12">
        <f>IF($A34="","",IFERROR(VLOOKUP($A34,Headcount!$A$5:$E$204,5,FALSE),""))</f>
        <v/>
      </c>
      <c r="H34" s="13">
        <f>IF($A34="","",IFERROR(AVERAGEIFS($E$5:$E$204,$B$5:$B$204,$B34,$C$5:$C$204,$C34),""))</f>
        <v/>
      </c>
      <c r="I34" s="13">
        <f>IF($A34="","",IF($E34="","",IFERROR($E34-$H34,"")))</f>
        <v/>
      </c>
      <c r="J34" s="10">
        <f>IF($A34="","",IF($E34="","",IF($E34&gt;=RatingExceeds,"Exceeds",IF($E34&gt;=RatingMeets,"Meets","Below"))))</f>
        <v/>
      </c>
      <c r="K34" s="9" t="n"/>
      <c r="L34" s="9" t="n"/>
    </row>
    <row r="35">
      <c r="A35" s="9" t="n"/>
      <c r="B35" s="9" t="n"/>
      <c r="C35" s="9" t="n"/>
      <c r="D35" s="10">
        <f>IF($A35="","",COUNTIFS(Goals!$A$5:$A$404,$A35,Goals!$B$5:$B$404,$C35,Goals!$E$5:$E$404,"Met")&amp;" / "&amp;COUNTIFS(Goals!$A$5:$A$404,$A35,Goals!$B$5:$B$404,$C35))</f>
        <v/>
      </c>
      <c r="E35" s="7" t="n"/>
      <c r="F35" s="11">
        <f>IF($A35="","",IF($G35="","",(YEAR(TODAY())-YEAR($G35))*12+MONTH(TODAY())-MONTH($G35)-IF(DAY(TODAY())&lt;DAY($G35),1,0)))</f>
        <v/>
      </c>
      <c r="G35" s="12">
        <f>IF($A35="","",IFERROR(VLOOKUP($A35,Headcount!$A$5:$E$204,5,FALSE),""))</f>
        <v/>
      </c>
      <c r="H35" s="13">
        <f>IF($A35="","",IFERROR(AVERAGEIFS($E$5:$E$204,$B$5:$B$204,$B35,$C$5:$C$204,$C35),""))</f>
        <v/>
      </c>
      <c r="I35" s="13">
        <f>IF($A35="","",IF($E35="","",IFERROR($E35-$H35,"")))</f>
        <v/>
      </c>
      <c r="J35" s="10">
        <f>IF($A35="","",IF($E35="","",IF($E35&gt;=RatingExceeds,"Exceeds",IF($E35&gt;=RatingMeets,"Meets","Below"))))</f>
        <v/>
      </c>
      <c r="K35" s="9" t="n"/>
      <c r="L35" s="9" t="n"/>
    </row>
    <row r="36">
      <c r="A36" s="9" t="n"/>
      <c r="B36" s="9" t="n"/>
      <c r="C36" s="9" t="n"/>
      <c r="D36" s="10">
        <f>IF($A36="","",COUNTIFS(Goals!$A$5:$A$404,$A36,Goals!$B$5:$B$404,$C36,Goals!$E$5:$E$404,"Met")&amp;" / "&amp;COUNTIFS(Goals!$A$5:$A$404,$A36,Goals!$B$5:$B$404,$C36))</f>
        <v/>
      </c>
      <c r="E36" s="7" t="n"/>
      <c r="F36" s="11">
        <f>IF($A36="","",IF($G36="","",(YEAR(TODAY())-YEAR($G36))*12+MONTH(TODAY())-MONTH($G36)-IF(DAY(TODAY())&lt;DAY($G36),1,0)))</f>
        <v/>
      </c>
      <c r="G36" s="12">
        <f>IF($A36="","",IFERROR(VLOOKUP($A36,Headcount!$A$5:$E$204,5,FALSE),""))</f>
        <v/>
      </c>
      <c r="H36" s="13">
        <f>IF($A36="","",IFERROR(AVERAGEIFS($E$5:$E$204,$B$5:$B$204,$B36,$C$5:$C$204,$C36),""))</f>
        <v/>
      </c>
      <c r="I36" s="13">
        <f>IF($A36="","",IF($E36="","",IFERROR($E36-$H36,"")))</f>
        <v/>
      </c>
      <c r="J36" s="10">
        <f>IF($A36="","",IF($E36="","",IF($E36&gt;=RatingExceeds,"Exceeds",IF($E36&gt;=RatingMeets,"Meets","Below"))))</f>
        <v/>
      </c>
      <c r="K36" s="9" t="n"/>
      <c r="L36" s="9" t="n"/>
    </row>
    <row r="37">
      <c r="A37" s="9" t="n"/>
      <c r="B37" s="9" t="n"/>
      <c r="C37" s="9" t="n"/>
      <c r="D37" s="10">
        <f>IF($A37="","",COUNTIFS(Goals!$A$5:$A$404,$A37,Goals!$B$5:$B$404,$C37,Goals!$E$5:$E$404,"Met")&amp;" / "&amp;COUNTIFS(Goals!$A$5:$A$404,$A37,Goals!$B$5:$B$404,$C37))</f>
        <v/>
      </c>
      <c r="E37" s="7" t="n"/>
      <c r="F37" s="11">
        <f>IF($A37="","",IF($G37="","",(YEAR(TODAY())-YEAR($G37))*12+MONTH(TODAY())-MONTH($G37)-IF(DAY(TODAY())&lt;DAY($G37),1,0)))</f>
        <v/>
      </c>
      <c r="G37" s="12">
        <f>IF($A37="","",IFERROR(VLOOKUP($A37,Headcount!$A$5:$E$204,5,FALSE),""))</f>
        <v/>
      </c>
      <c r="H37" s="13">
        <f>IF($A37="","",IFERROR(AVERAGEIFS($E$5:$E$204,$B$5:$B$204,$B37,$C$5:$C$204,$C37),""))</f>
        <v/>
      </c>
      <c r="I37" s="13">
        <f>IF($A37="","",IF($E37="","",IFERROR($E37-$H37,"")))</f>
        <v/>
      </c>
      <c r="J37" s="10">
        <f>IF($A37="","",IF($E37="","",IF($E37&gt;=RatingExceeds,"Exceeds",IF($E37&gt;=RatingMeets,"Meets","Below"))))</f>
        <v/>
      </c>
      <c r="K37" s="9" t="n"/>
      <c r="L37" s="9" t="n"/>
    </row>
    <row r="38">
      <c r="A38" s="9" t="n"/>
      <c r="B38" s="9" t="n"/>
      <c r="C38" s="9" t="n"/>
      <c r="D38" s="10">
        <f>IF($A38="","",COUNTIFS(Goals!$A$5:$A$404,$A38,Goals!$B$5:$B$404,$C38,Goals!$E$5:$E$404,"Met")&amp;" / "&amp;COUNTIFS(Goals!$A$5:$A$404,$A38,Goals!$B$5:$B$404,$C38))</f>
        <v/>
      </c>
      <c r="E38" s="7" t="n"/>
      <c r="F38" s="11">
        <f>IF($A38="","",IF($G38="","",(YEAR(TODAY())-YEAR($G38))*12+MONTH(TODAY())-MONTH($G38)-IF(DAY(TODAY())&lt;DAY($G38),1,0)))</f>
        <v/>
      </c>
      <c r="G38" s="12">
        <f>IF($A38="","",IFERROR(VLOOKUP($A38,Headcount!$A$5:$E$204,5,FALSE),""))</f>
        <v/>
      </c>
      <c r="H38" s="13">
        <f>IF($A38="","",IFERROR(AVERAGEIFS($E$5:$E$204,$B$5:$B$204,$B38,$C$5:$C$204,$C38),""))</f>
        <v/>
      </c>
      <c r="I38" s="13">
        <f>IF($A38="","",IF($E38="","",IFERROR($E38-$H38,"")))</f>
        <v/>
      </c>
      <c r="J38" s="10">
        <f>IF($A38="","",IF($E38="","",IF($E38&gt;=RatingExceeds,"Exceeds",IF($E38&gt;=RatingMeets,"Meets","Below"))))</f>
        <v/>
      </c>
      <c r="K38" s="9" t="n"/>
      <c r="L38" s="9" t="n"/>
    </row>
    <row r="39">
      <c r="A39" s="9" t="n"/>
      <c r="B39" s="9" t="n"/>
      <c r="C39" s="9" t="n"/>
      <c r="D39" s="10">
        <f>IF($A39="","",COUNTIFS(Goals!$A$5:$A$404,$A39,Goals!$B$5:$B$404,$C39,Goals!$E$5:$E$404,"Met")&amp;" / "&amp;COUNTIFS(Goals!$A$5:$A$404,$A39,Goals!$B$5:$B$404,$C39))</f>
        <v/>
      </c>
      <c r="E39" s="7" t="n"/>
      <c r="F39" s="11">
        <f>IF($A39="","",IF($G39="","",(YEAR(TODAY())-YEAR($G39))*12+MONTH(TODAY())-MONTH($G39)-IF(DAY(TODAY())&lt;DAY($G39),1,0)))</f>
        <v/>
      </c>
      <c r="G39" s="12">
        <f>IF($A39="","",IFERROR(VLOOKUP($A39,Headcount!$A$5:$E$204,5,FALSE),""))</f>
        <v/>
      </c>
      <c r="H39" s="13">
        <f>IF($A39="","",IFERROR(AVERAGEIFS($E$5:$E$204,$B$5:$B$204,$B39,$C$5:$C$204,$C39),""))</f>
        <v/>
      </c>
      <c r="I39" s="13">
        <f>IF($A39="","",IF($E39="","",IFERROR($E39-$H39,"")))</f>
        <v/>
      </c>
      <c r="J39" s="10">
        <f>IF($A39="","",IF($E39="","",IF($E39&gt;=RatingExceeds,"Exceeds",IF($E39&gt;=RatingMeets,"Meets","Below"))))</f>
        <v/>
      </c>
      <c r="K39" s="9" t="n"/>
      <c r="L39" s="9" t="n"/>
    </row>
    <row r="40">
      <c r="A40" s="9" t="n"/>
      <c r="B40" s="9" t="n"/>
      <c r="C40" s="9" t="n"/>
      <c r="D40" s="10">
        <f>IF($A40="","",COUNTIFS(Goals!$A$5:$A$404,$A40,Goals!$B$5:$B$404,$C40,Goals!$E$5:$E$404,"Met")&amp;" / "&amp;COUNTIFS(Goals!$A$5:$A$404,$A40,Goals!$B$5:$B$404,$C40))</f>
        <v/>
      </c>
      <c r="E40" s="7" t="n"/>
      <c r="F40" s="11">
        <f>IF($A40="","",IF($G40="","",(YEAR(TODAY())-YEAR($G40))*12+MONTH(TODAY())-MONTH($G40)-IF(DAY(TODAY())&lt;DAY($G40),1,0)))</f>
        <v/>
      </c>
      <c r="G40" s="12">
        <f>IF($A40="","",IFERROR(VLOOKUP($A40,Headcount!$A$5:$E$204,5,FALSE),""))</f>
        <v/>
      </c>
      <c r="H40" s="13">
        <f>IF($A40="","",IFERROR(AVERAGEIFS($E$5:$E$204,$B$5:$B$204,$B40,$C$5:$C$204,$C40),""))</f>
        <v/>
      </c>
      <c r="I40" s="13">
        <f>IF($A40="","",IF($E40="","",IFERROR($E40-$H40,"")))</f>
        <v/>
      </c>
      <c r="J40" s="10">
        <f>IF($A40="","",IF($E40="","",IF($E40&gt;=RatingExceeds,"Exceeds",IF($E40&gt;=RatingMeets,"Meets","Below"))))</f>
        <v/>
      </c>
      <c r="K40" s="9" t="n"/>
      <c r="L40" s="9" t="n"/>
    </row>
    <row r="41">
      <c r="A41" s="9" t="n"/>
      <c r="B41" s="9" t="n"/>
      <c r="C41" s="9" t="n"/>
      <c r="D41" s="10">
        <f>IF($A41="","",COUNTIFS(Goals!$A$5:$A$404,$A41,Goals!$B$5:$B$404,$C41,Goals!$E$5:$E$404,"Met")&amp;" / "&amp;COUNTIFS(Goals!$A$5:$A$404,$A41,Goals!$B$5:$B$404,$C41))</f>
        <v/>
      </c>
      <c r="E41" s="7" t="n"/>
      <c r="F41" s="11">
        <f>IF($A41="","",IF($G41="","",(YEAR(TODAY())-YEAR($G41))*12+MONTH(TODAY())-MONTH($G41)-IF(DAY(TODAY())&lt;DAY($G41),1,0)))</f>
        <v/>
      </c>
      <c r="G41" s="12">
        <f>IF($A41="","",IFERROR(VLOOKUP($A41,Headcount!$A$5:$E$204,5,FALSE),""))</f>
        <v/>
      </c>
      <c r="H41" s="13">
        <f>IF($A41="","",IFERROR(AVERAGEIFS($E$5:$E$204,$B$5:$B$204,$B41,$C$5:$C$204,$C41),""))</f>
        <v/>
      </c>
      <c r="I41" s="13">
        <f>IF($A41="","",IF($E41="","",IFERROR($E41-$H41,"")))</f>
        <v/>
      </c>
      <c r="J41" s="10">
        <f>IF($A41="","",IF($E41="","",IF($E41&gt;=RatingExceeds,"Exceeds",IF($E41&gt;=RatingMeets,"Meets","Below"))))</f>
        <v/>
      </c>
      <c r="K41" s="9" t="n"/>
      <c r="L41" s="9" t="n"/>
    </row>
    <row r="42">
      <c r="A42" s="9" t="n"/>
      <c r="B42" s="9" t="n"/>
      <c r="C42" s="9" t="n"/>
      <c r="D42" s="10">
        <f>IF($A42="","",COUNTIFS(Goals!$A$5:$A$404,$A42,Goals!$B$5:$B$404,$C42,Goals!$E$5:$E$404,"Met")&amp;" / "&amp;COUNTIFS(Goals!$A$5:$A$404,$A42,Goals!$B$5:$B$404,$C42))</f>
        <v/>
      </c>
      <c r="E42" s="7" t="n"/>
      <c r="F42" s="11">
        <f>IF($A42="","",IF($G42="","",(YEAR(TODAY())-YEAR($G42))*12+MONTH(TODAY())-MONTH($G42)-IF(DAY(TODAY())&lt;DAY($G42),1,0)))</f>
        <v/>
      </c>
      <c r="G42" s="12">
        <f>IF($A42="","",IFERROR(VLOOKUP($A42,Headcount!$A$5:$E$204,5,FALSE),""))</f>
        <v/>
      </c>
      <c r="H42" s="13">
        <f>IF($A42="","",IFERROR(AVERAGEIFS($E$5:$E$204,$B$5:$B$204,$B42,$C$5:$C$204,$C42),""))</f>
        <v/>
      </c>
      <c r="I42" s="13">
        <f>IF($A42="","",IF($E42="","",IFERROR($E42-$H42,"")))</f>
        <v/>
      </c>
      <c r="J42" s="10">
        <f>IF($A42="","",IF($E42="","",IF($E42&gt;=RatingExceeds,"Exceeds",IF($E42&gt;=RatingMeets,"Meets","Below"))))</f>
        <v/>
      </c>
      <c r="K42" s="9" t="n"/>
      <c r="L42" s="9" t="n"/>
    </row>
    <row r="43">
      <c r="A43" s="9" t="n"/>
      <c r="B43" s="9" t="n"/>
      <c r="C43" s="9" t="n"/>
      <c r="D43" s="10">
        <f>IF($A43="","",COUNTIFS(Goals!$A$5:$A$404,$A43,Goals!$B$5:$B$404,$C43,Goals!$E$5:$E$404,"Met")&amp;" / "&amp;COUNTIFS(Goals!$A$5:$A$404,$A43,Goals!$B$5:$B$404,$C43))</f>
        <v/>
      </c>
      <c r="E43" s="7" t="n"/>
      <c r="F43" s="11">
        <f>IF($A43="","",IF($G43="","",(YEAR(TODAY())-YEAR($G43))*12+MONTH(TODAY())-MONTH($G43)-IF(DAY(TODAY())&lt;DAY($G43),1,0)))</f>
        <v/>
      </c>
      <c r="G43" s="12">
        <f>IF($A43="","",IFERROR(VLOOKUP($A43,Headcount!$A$5:$E$204,5,FALSE),""))</f>
        <v/>
      </c>
      <c r="H43" s="13">
        <f>IF($A43="","",IFERROR(AVERAGEIFS($E$5:$E$204,$B$5:$B$204,$B43,$C$5:$C$204,$C43),""))</f>
        <v/>
      </c>
      <c r="I43" s="13">
        <f>IF($A43="","",IF($E43="","",IFERROR($E43-$H43,"")))</f>
        <v/>
      </c>
      <c r="J43" s="10">
        <f>IF($A43="","",IF($E43="","",IF($E43&gt;=RatingExceeds,"Exceeds",IF($E43&gt;=RatingMeets,"Meets","Below"))))</f>
        <v/>
      </c>
      <c r="K43" s="9" t="n"/>
      <c r="L43" s="9" t="n"/>
    </row>
    <row r="44">
      <c r="A44" s="9" t="n"/>
      <c r="B44" s="9" t="n"/>
      <c r="C44" s="9" t="n"/>
      <c r="D44" s="10">
        <f>IF($A44="","",COUNTIFS(Goals!$A$5:$A$404,$A44,Goals!$B$5:$B$404,$C44,Goals!$E$5:$E$404,"Met")&amp;" / "&amp;COUNTIFS(Goals!$A$5:$A$404,$A44,Goals!$B$5:$B$404,$C44))</f>
        <v/>
      </c>
      <c r="E44" s="7" t="n"/>
      <c r="F44" s="11">
        <f>IF($A44="","",IF($G44="","",(YEAR(TODAY())-YEAR($G44))*12+MONTH(TODAY())-MONTH($G44)-IF(DAY(TODAY())&lt;DAY($G44),1,0)))</f>
        <v/>
      </c>
      <c r="G44" s="12">
        <f>IF($A44="","",IFERROR(VLOOKUP($A44,Headcount!$A$5:$E$204,5,FALSE),""))</f>
        <v/>
      </c>
      <c r="H44" s="13">
        <f>IF($A44="","",IFERROR(AVERAGEIFS($E$5:$E$204,$B$5:$B$204,$B44,$C$5:$C$204,$C44),""))</f>
        <v/>
      </c>
      <c r="I44" s="13">
        <f>IF($A44="","",IF($E44="","",IFERROR($E44-$H44,"")))</f>
        <v/>
      </c>
      <c r="J44" s="10">
        <f>IF($A44="","",IF($E44="","",IF($E44&gt;=RatingExceeds,"Exceeds",IF($E44&gt;=RatingMeets,"Meets","Below"))))</f>
        <v/>
      </c>
      <c r="K44" s="9" t="n"/>
      <c r="L44" s="9" t="n"/>
    </row>
    <row r="45">
      <c r="A45" s="9" t="n"/>
      <c r="B45" s="9" t="n"/>
      <c r="C45" s="9" t="n"/>
      <c r="D45" s="10">
        <f>IF($A45="","",COUNTIFS(Goals!$A$5:$A$404,$A45,Goals!$B$5:$B$404,$C45,Goals!$E$5:$E$404,"Met")&amp;" / "&amp;COUNTIFS(Goals!$A$5:$A$404,$A45,Goals!$B$5:$B$404,$C45))</f>
        <v/>
      </c>
      <c r="E45" s="7" t="n"/>
      <c r="F45" s="11">
        <f>IF($A45="","",IF($G45="","",(YEAR(TODAY())-YEAR($G45))*12+MONTH(TODAY())-MONTH($G45)-IF(DAY(TODAY())&lt;DAY($G45),1,0)))</f>
        <v/>
      </c>
      <c r="G45" s="12">
        <f>IF($A45="","",IFERROR(VLOOKUP($A45,Headcount!$A$5:$E$204,5,FALSE),""))</f>
        <v/>
      </c>
      <c r="H45" s="13">
        <f>IF($A45="","",IFERROR(AVERAGEIFS($E$5:$E$204,$B$5:$B$204,$B45,$C$5:$C$204,$C45),""))</f>
        <v/>
      </c>
      <c r="I45" s="13">
        <f>IF($A45="","",IF($E45="","",IFERROR($E45-$H45,"")))</f>
        <v/>
      </c>
      <c r="J45" s="10">
        <f>IF($A45="","",IF($E45="","",IF($E45&gt;=RatingExceeds,"Exceeds",IF($E45&gt;=RatingMeets,"Meets","Below"))))</f>
        <v/>
      </c>
      <c r="K45" s="9" t="n"/>
      <c r="L45" s="9" t="n"/>
    </row>
    <row r="46">
      <c r="A46" s="9" t="n"/>
      <c r="B46" s="9" t="n"/>
      <c r="C46" s="9" t="n"/>
      <c r="D46" s="10">
        <f>IF($A46="","",COUNTIFS(Goals!$A$5:$A$404,$A46,Goals!$B$5:$B$404,$C46,Goals!$E$5:$E$404,"Met")&amp;" / "&amp;COUNTIFS(Goals!$A$5:$A$404,$A46,Goals!$B$5:$B$404,$C46))</f>
        <v/>
      </c>
      <c r="E46" s="7" t="n"/>
      <c r="F46" s="11">
        <f>IF($A46="","",IF($G46="","",(YEAR(TODAY())-YEAR($G46))*12+MONTH(TODAY())-MONTH($G46)-IF(DAY(TODAY())&lt;DAY($G46),1,0)))</f>
        <v/>
      </c>
      <c r="G46" s="12">
        <f>IF($A46="","",IFERROR(VLOOKUP($A46,Headcount!$A$5:$E$204,5,FALSE),""))</f>
        <v/>
      </c>
      <c r="H46" s="13">
        <f>IF($A46="","",IFERROR(AVERAGEIFS($E$5:$E$204,$B$5:$B$204,$B46,$C$5:$C$204,$C46),""))</f>
        <v/>
      </c>
      <c r="I46" s="13">
        <f>IF($A46="","",IF($E46="","",IFERROR($E46-$H46,"")))</f>
        <v/>
      </c>
      <c r="J46" s="10">
        <f>IF($A46="","",IF($E46="","",IF($E46&gt;=RatingExceeds,"Exceeds",IF($E46&gt;=RatingMeets,"Meets","Below"))))</f>
        <v/>
      </c>
      <c r="K46" s="9" t="n"/>
      <c r="L46" s="9" t="n"/>
    </row>
    <row r="47">
      <c r="A47" s="9" t="n"/>
      <c r="B47" s="9" t="n"/>
      <c r="C47" s="9" t="n"/>
      <c r="D47" s="10">
        <f>IF($A47="","",COUNTIFS(Goals!$A$5:$A$404,$A47,Goals!$B$5:$B$404,$C47,Goals!$E$5:$E$404,"Met")&amp;" / "&amp;COUNTIFS(Goals!$A$5:$A$404,$A47,Goals!$B$5:$B$404,$C47))</f>
        <v/>
      </c>
      <c r="E47" s="7" t="n"/>
      <c r="F47" s="11">
        <f>IF($A47="","",IF($G47="","",(YEAR(TODAY())-YEAR($G47))*12+MONTH(TODAY())-MONTH($G47)-IF(DAY(TODAY())&lt;DAY($G47),1,0)))</f>
        <v/>
      </c>
      <c r="G47" s="12">
        <f>IF($A47="","",IFERROR(VLOOKUP($A47,Headcount!$A$5:$E$204,5,FALSE),""))</f>
        <v/>
      </c>
      <c r="H47" s="13">
        <f>IF($A47="","",IFERROR(AVERAGEIFS($E$5:$E$204,$B$5:$B$204,$B47,$C$5:$C$204,$C47),""))</f>
        <v/>
      </c>
      <c r="I47" s="13">
        <f>IF($A47="","",IF($E47="","",IFERROR($E47-$H47,"")))</f>
        <v/>
      </c>
      <c r="J47" s="10">
        <f>IF($A47="","",IF($E47="","",IF($E47&gt;=RatingExceeds,"Exceeds",IF($E47&gt;=RatingMeets,"Meets","Below"))))</f>
        <v/>
      </c>
      <c r="K47" s="9" t="n"/>
      <c r="L47" s="9" t="n"/>
    </row>
    <row r="48">
      <c r="A48" s="9" t="n"/>
      <c r="B48" s="9" t="n"/>
      <c r="C48" s="9" t="n"/>
      <c r="D48" s="10">
        <f>IF($A48="","",COUNTIFS(Goals!$A$5:$A$404,$A48,Goals!$B$5:$B$404,$C48,Goals!$E$5:$E$404,"Met")&amp;" / "&amp;COUNTIFS(Goals!$A$5:$A$404,$A48,Goals!$B$5:$B$404,$C48))</f>
        <v/>
      </c>
      <c r="E48" s="7" t="n"/>
      <c r="F48" s="11">
        <f>IF($A48="","",IF($G48="","",(YEAR(TODAY())-YEAR($G48))*12+MONTH(TODAY())-MONTH($G48)-IF(DAY(TODAY())&lt;DAY($G48),1,0)))</f>
        <v/>
      </c>
      <c r="G48" s="12">
        <f>IF($A48="","",IFERROR(VLOOKUP($A48,Headcount!$A$5:$E$204,5,FALSE),""))</f>
        <v/>
      </c>
      <c r="H48" s="13">
        <f>IF($A48="","",IFERROR(AVERAGEIFS($E$5:$E$204,$B$5:$B$204,$B48,$C$5:$C$204,$C48),""))</f>
        <v/>
      </c>
      <c r="I48" s="13">
        <f>IF($A48="","",IF($E48="","",IFERROR($E48-$H48,"")))</f>
        <v/>
      </c>
      <c r="J48" s="10">
        <f>IF($A48="","",IF($E48="","",IF($E48&gt;=RatingExceeds,"Exceeds",IF($E48&gt;=RatingMeets,"Meets","Below"))))</f>
        <v/>
      </c>
      <c r="K48" s="9" t="n"/>
      <c r="L48" s="9" t="n"/>
    </row>
    <row r="49">
      <c r="A49" s="9" t="n"/>
      <c r="B49" s="9" t="n"/>
      <c r="C49" s="9" t="n"/>
      <c r="D49" s="10">
        <f>IF($A49="","",COUNTIFS(Goals!$A$5:$A$404,$A49,Goals!$B$5:$B$404,$C49,Goals!$E$5:$E$404,"Met")&amp;" / "&amp;COUNTIFS(Goals!$A$5:$A$404,$A49,Goals!$B$5:$B$404,$C49))</f>
        <v/>
      </c>
      <c r="E49" s="7" t="n"/>
      <c r="F49" s="11">
        <f>IF($A49="","",IF($G49="","",(YEAR(TODAY())-YEAR($G49))*12+MONTH(TODAY())-MONTH($G49)-IF(DAY(TODAY())&lt;DAY($G49),1,0)))</f>
        <v/>
      </c>
      <c r="G49" s="12">
        <f>IF($A49="","",IFERROR(VLOOKUP($A49,Headcount!$A$5:$E$204,5,FALSE),""))</f>
        <v/>
      </c>
      <c r="H49" s="13">
        <f>IF($A49="","",IFERROR(AVERAGEIFS($E$5:$E$204,$B$5:$B$204,$B49,$C$5:$C$204,$C49),""))</f>
        <v/>
      </c>
      <c r="I49" s="13">
        <f>IF($A49="","",IF($E49="","",IFERROR($E49-$H49,"")))</f>
        <v/>
      </c>
      <c r="J49" s="10">
        <f>IF($A49="","",IF($E49="","",IF($E49&gt;=RatingExceeds,"Exceeds",IF($E49&gt;=RatingMeets,"Meets","Below"))))</f>
        <v/>
      </c>
      <c r="K49" s="9" t="n"/>
      <c r="L49" s="9" t="n"/>
    </row>
    <row r="50">
      <c r="A50" s="9" t="n"/>
      <c r="B50" s="9" t="n"/>
      <c r="C50" s="9" t="n"/>
      <c r="D50" s="10">
        <f>IF($A50="","",COUNTIFS(Goals!$A$5:$A$404,$A50,Goals!$B$5:$B$404,$C50,Goals!$E$5:$E$404,"Met")&amp;" / "&amp;COUNTIFS(Goals!$A$5:$A$404,$A50,Goals!$B$5:$B$404,$C50))</f>
        <v/>
      </c>
      <c r="E50" s="7" t="n"/>
      <c r="F50" s="11">
        <f>IF($A50="","",IF($G50="","",(YEAR(TODAY())-YEAR($G50))*12+MONTH(TODAY())-MONTH($G50)-IF(DAY(TODAY())&lt;DAY($G50),1,0)))</f>
        <v/>
      </c>
      <c r="G50" s="12">
        <f>IF($A50="","",IFERROR(VLOOKUP($A50,Headcount!$A$5:$E$204,5,FALSE),""))</f>
        <v/>
      </c>
      <c r="H50" s="13">
        <f>IF($A50="","",IFERROR(AVERAGEIFS($E$5:$E$204,$B$5:$B$204,$B50,$C$5:$C$204,$C50),""))</f>
        <v/>
      </c>
      <c r="I50" s="13">
        <f>IF($A50="","",IF($E50="","",IFERROR($E50-$H50,"")))</f>
        <v/>
      </c>
      <c r="J50" s="10">
        <f>IF($A50="","",IF($E50="","",IF($E50&gt;=RatingExceeds,"Exceeds",IF($E50&gt;=RatingMeets,"Meets","Below"))))</f>
        <v/>
      </c>
      <c r="K50" s="9" t="n"/>
      <c r="L50" s="9" t="n"/>
    </row>
    <row r="51">
      <c r="A51" s="9" t="n"/>
      <c r="B51" s="9" t="n"/>
      <c r="C51" s="9" t="n"/>
      <c r="D51" s="10">
        <f>IF($A51="","",COUNTIFS(Goals!$A$5:$A$404,$A51,Goals!$B$5:$B$404,$C51,Goals!$E$5:$E$404,"Met")&amp;" / "&amp;COUNTIFS(Goals!$A$5:$A$404,$A51,Goals!$B$5:$B$404,$C51))</f>
        <v/>
      </c>
      <c r="E51" s="7" t="n"/>
      <c r="F51" s="11">
        <f>IF($A51="","",IF($G51="","",(YEAR(TODAY())-YEAR($G51))*12+MONTH(TODAY())-MONTH($G51)-IF(DAY(TODAY())&lt;DAY($G51),1,0)))</f>
        <v/>
      </c>
      <c r="G51" s="12">
        <f>IF($A51="","",IFERROR(VLOOKUP($A51,Headcount!$A$5:$E$204,5,FALSE),""))</f>
        <v/>
      </c>
      <c r="H51" s="13">
        <f>IF($A51="","",IFERROR(AVERAGEIFS($E$5:$E$204,$B$5:$B$204,$B51,$C$5:$C$204,$C51),""))</f>
        <v/>
      </c>
      <c r="I51" s="13">
        <f>IF($A51="","",IF($E51="","",IFERROR($E51-$H51,"")))</f>
        <v/>
      </c>
      <c r="J51" s="10">
        <f>IF($A51="","",IF($E51="","",IF($E51&gt;=RatingExceeds,"Exceeds",IF($E51&gt;=RatingMeets,"Meets","Below"))))</f>
        <v/>
      </c>
      <c r="K51" s="9" t="n"/>
      <c r="L51" s="9" t="n"/>
    </row>
    <row r="52">
      <c r="A52" s="9" t="n"/>
      <c r="B52" s="9" t="n"/>
      <c r="C52" s="9" t="n"/>
      <c r="D52" s="10">
        <f>IF($A52="","",COUNTIFS(Goals!$A$5:$A$404,$A52,Goals!$B$5:$B$404,$C52,Goals!$E$5:$E$404,"Met")&amp;" / "&amp;COUNTIFS(Goals!$A$5:$A$404,$A52,Goals!$B$5:$B$404,$C52))</f>
        <v/>
      </c>
      <c r="E52" s="7" t="n"/>
      <c r="F52" s="11">
        <f>IF($A52="","",IF($G52="","",(YEAR(TODAY())-YEAR($G52))*12+MONTH(TODAY())-MONTH($G52)-IF(DAY(TODAY())&lt;DAY($G52),1,0)))</f>
        <v/>
      </c>
      <c r="G52" s="12">
        <f>IF($A52="","",IFERROR(VLOOKUP($A52,Headcount!$A$5:$E$204,5,FALSE),""))</f>
        <v/>
      </c>
      <c r="H52" s="13">
        <f>IF($A52="","",IFERROR(AVERAGEIFS($E$5:$E$204,$B$5:$B$204,$B52,$C$5:$C$204,$C52),""))</f>
        <v/>
      </c>
      <c r="I52" s="13">
        <f>IF($A52="","",IF($E52="","",IFERROR($E52-$H52,"")))</f>
        <v/>
      </c>
      <c r="J52" s="10">
        <f>IF($A52="","",IF($E52="","",IF($E52&gt;=RatingExceeds,"Exceeds",IF($E52&gt;=RatingMeets,"Meets","Below"))))</f>
        <v/>
      </c>
      <c r="K52" s="9" t="n"/>
      <c r="L52" s="9" t="n"/>
    </row>
    <row r="53">
      <c r="A53" s="9" t="n"/>
      <c r="B53" s="9" t="n"/>
      <c r="C53" s="9" t="n"/>
      <c r="D53" s="10">
        <f>IF($A53="","",COUNTIFS(Goals!$A$5:$A$404,$A53,Goals!$B$5:$B$404,$C53,Goals!$E$5:$E$404,"Met")&amp;" / "&amp;COUNTIFS(Goals!$A$5:$A$404,$A53,Goals!$B$5:$B$404,$C53))</f>
        <v/>
      </c>
      <c r="E53" s="7" t="n"/>
      <c r="F53" s="11">
        <f>IF($A53="","",IF($G53="","",(YEAR(TODAY())-YEAR($G53))*12+MONTH(TODAY())-MONTH($G53)-IF(DAY(TODAY())&lt;DAY($G53),1,0)))</f>
        <v/>
      </c>
      <c r="G53" s="12">
        <f>IF($A53="","",IFERROR(VLOOKUP($A53,Headcount!$A$5:$E$204,5,FALSE),""))</f>
        <v/>
      </c>
      <c r="H53" s="13">
        <f>IF($A53="","",IFERROR(AVERAGEIFS($E$5:$E$204,$B$5:$B$204,$B53,$C$5:$C$204,$C53),""))</f>
        <v/>
      </c>
      <c r="I53" s="13">
        <f>IF($A53="","",IF($E53="","",IFERROR($E53-$H53,"")))</f>
        <v/>
      </c>
      <c r="J53" s="10">
        <f>IF($A53="","",IF($E53="","",IF($E53&gt;=RatingExceeds,"Exceeds",IF($E53&gt;=RatingMeets,"Meets","Below"))))</f>
        <v/>
      </c>
      <c r="K53" s="9" t="n"/>
      <c r="L53" s="9" t="n"/>
    </row>
    <row r="54">
      <c r="A54" s="9" t="n"/>
      <c r="B54" s="9" t="n"/>
      <c r="C54" s="9" t="n"/>
      <c r="D54" s="10">
        <f>IF($A54="","",COUNTIFS(Goals!$A$5:$A$404,$A54,Goals!$B$5:$B$404,$C54,Goals!$E$5:$E$404,"Met")&amp;" / "&amp;COUNTIFS(Goals!$A$5:$A$404,$A54,Goals!$B$5:$B$404,$C54))</f>
        <v/>
      </c>
      <c r="E54" s="7" t="n"/>
      <c r="F54" s="11">
        <f>IF($A54="","",IF($G54="","",(YEAR(TODAY())-YEAR($G54))*12+MONTH(TODAY())-MONTH($G54)-IF(DAY(TODAY())&lt;DAY($G54),1,0)))</f>
        <v/>
      </c>
      <c r="G54" s="12">
        <f>IF($A54="","",IFERROR(VLOOKUP($A54,Headcount!$A$5:$E$204,5,FALSE),""))</f>
        <v/>
      </c>
      <c r="H54" s="13">
        <f>IF($A54="","",IFERROR(AVERAGEIFS($E$5:$E$204,$B$5:$B$204,$B54,$C$5:$C$204,$C54),""))</f>
        <v/>
      </c>
      <c r="I54" s="13">
        <f>IF($A54="","",IF($E54="","",IFERROR($E54-$H54,"")))</f>
        <v/>
      </c>
      <c r="J54" s="10">
        <f>IF($A54="","",IF($E54="","",IF($E54&gt;=RatingExceeds,"Exceeds",IF($E54&gt;=RatingMeets,"Meets","Below"))))</f>
        <v/>
      </c>
      <c r="K54" s="9" t="n"/>
      <c r="L54" s="9" t="n"/>
    </row>
    <row r="55">
      <c r="A55" s="9" t="n"/>
      <c r="B55" s="9" t="n"/>
      <c r="C55" s="9" t="n"/>
      <c r="D55" s="10">
        <f>IF($A55="","",COUNTIFS(Goals!$A$5:$A$404,$A55,Goals!$B$5:$B$404,$C55,Goals!$E$5:$E$404,"Met")&amp;" / "&amp;COUNTIFS(Goals!$A$5:$A$404,$A55,Goals!$B$5:$B$404,$C55))</f>
        <v/>
      </c>
      <c r="E55" s="7" t="n"/>
      <c r="F55" s="11">
        <f>IF($A55="","",IF($G55="","",(YEAR(TODAY())-YEAR($G55))*12+MONTH(TODAY())-MONTH($G55)-IF(DAY(TODAY())&lt;DAY($G55),1,0)))</f>
        <v/>
      </c>
      <c r="G55" s="12">
        <f>IF($A55="","",IFERROR(VLOOKUP($A55,Headcount!$A$5:$E$204,5,FALSE),""))</f>
        <v/>
      </c>
      <c r="H55" s="13">
        <f>IF($A55="","",IFERROR(AVERAGEIFS($E$5:$E$204,$B$5:$B$204,$B55,$C$5:$C$204,$C55),""))</f>
        <v/>
      </c>
      <c r="I55" s="13">
        <f>IF($A55="","",IF($E55="","",IFERROR($E55-$H55,"")))</f>
        <v/>
      </c>
      <c r="J55" s="10">
        <f>IF($A55="","",IF($E55="","",IF($E55&gt;=RatingExceeds,"Exceeds",IF($E55&gt;=RatingMeets,"Meets","Below"))))</f>
        <v/>
      </c>
      <c r="K55" s="9" t="n"/>
      <c r="L55" s="9" t="n"/>
    </row>
    <row r="56">
      <c r="A56" s="9" t="n"/>
      <c r="B56" s="9" t="n"/>
      <c r="C56" s="9" t="n"/>
      <c r="D56" s="10">
        <f>IF($A56="","",COUNTIFS(Goals!$A$5:$A$404,$A56,Goals!$B$5:$B$404,$C56,Goals!$E$5:$E$404,"Met")&amp;" / "&amp;COUNTIFS(Goals!$A$5:$A$404,$A56,Goals!$B$5:$B$404,$C56))</f>
        <v/>
      </c>
      <c r="E56" s="7" t="n"/>
      <c r="F56" s="11">
        <f>IF($A56="","",IF($G56="","",(YEAR(TODAY())-YEAR($G56))*12+MONTH(TODAY())-MONTH($G56)-IF(DAY(TODAY())&lt;DAY($G56),1,0)))</f>
        <v/>
      </c>
      <c r="G56" s="12">
        <f>IF($A56="","",IFERROR(VLOOKUP($A56,Headcount!$A$5:$E$204,5,FALSE),""))</f>
        <v/>
      </c>
      <c r="H56" s="13">
        <f>IF($A56="","",IFERROR(AVERAGEIFS($E$5:$E$204,$B$5:$B$204,$B56,$C$5:$C$204,$C56),""))</f>
        <v/>
      </c>
      <c r="I56" s="13">
        <f>IF($A56="","",IF($E56="","",IFERROR($E56-$H56,"")))</f>
        <v/>
      </c>
      <c r="J56" s="10">
        <f>IF($A56="","",IF($E56="","",IF($E56&gt;=RatingExceeds,"Exceeds",IF($E56&gt;=RatingMeets,"Meets","Below"))))</f>
        <v/>
      </c>
      <c r="K56" s="9" t="n"/>
      <c r="L56" s="9" t="n"/>
    </row>
    <row r="57">
      <c r="A57" s="9" t="n"/>
      <c r="B57" s="9" t="n"/>
      <c r="C57" s="9" t="n"/>
      <c r="D57" s="10">
        <f>IF($A57="","",COUNTIFS(Goals!$A$5:$A$404,$A57,Goals!$B$5:$B$404,$C57,Goals!$E$5:$E$404,"Met")&amp;" / "&amp;COUNTIFS(Goals!$A$5:$A$404,$A57,Goals!$B$5:$B$404,$C57))</f>
        <v/>
      </c>
      <c r="E57" s="7" t="n"/>
      <c r="F57" s="11">
        <f>IF($A57="","",IF($G57="","",(YEAR(TODAY())-YEAR($G57))*12+MONTH(TODAY())-MONTH($G57)-IF(DAY(TODAY())&lt;DAY($G57),1,0)))</f>
        <v/>
      </c>
      <c r="G57" s="12">
        <f>IF($A57="","",IFERROR(VLOOKUP($A57,Headcount!$A$5:$E$204,5,FALSE),""))</f>
        <v/>
      </c>
      <c r="H57" s="13">
        <f>IF($A57="","",IFERROR(AVERAGEIFS($E$5:$E$204,$B$5:$B$204,$B57,$C$5:$C$204,$C57),""))</f>
        <v/>
      </c>
      <c r="I57" s="13">
        <f>IF($A57="","",IF($E57="","",IFERROR($E57-$H57,"")))</f>
        <v/>
      </c>
      <c r="J57" s="10">
        <f>IF($A57="","",IF($E57="","",IF($E57&gt;=RatingExceeds,"Exceeds",IF($E57&gt;=RatingMeets,"Meets","Below"))))</f>
        <v/>
      </c>
      <c r="K57" s="9" t="n"/>
      <c r="L57" s="9" t="n"/>
    </row>
    <row r="58">
      <c r="A58" s="9" t="n"/>
      <c r="B58" s="9" t="n"/>
      <c r="C58" s="9" t="n"/>
      <c r="D58" s="10">
        <f>IF($A58="","",COUNTIFS(Goals!$A$5:$A$404,$A58,Goals!$B$5:$B$404,$C58,Goals!$E$5:$E$404,"Met")&amp;" / "&amp;COUNTIFS(Goals!$A$5:$A$404,$A58,Goals!$B$5:$B$404,$C58))</f>
        <v/>
      </c>
      <c r="E58" s="7" t="n"/>
      <c r="F58" s="11">
        <f>IF($A58="","",IF($G58="","",(YEAR(TODAY())-YEAR($G58))*12+MONTH(TODAY())-MONTH($G58)-IF(DAY(TODAY())&lt;DAY($G58),1,0)))</f>
        <v/>
      </c>
      <c r="G58" s="12">
        <f>IF($A58="","",IFERROR(VLOOKUP($A58,Headcount!$A$5:$E$204,5,FALSE),""))</f>
        <v/>
      </c>
      <c r="H58" s="13">
        <f>IF($A58="","",IFERROR(AVERAGEIFS($E$5:$E$204,$B$5:$B$204,$B58,$C$5:$C$204,$C58),""))</f>
        <v/>
      </c>
      <c r="I58" s="13">
        <f>IF($A58="","",IF($E58="","",IFERROR($E58-$H58,"")))</f>
        <v/>
      </c>
      <c r="J58" s="10">
        <f>IF($A58="","",IF($E58="","",IF($E58&gt;=RatingExceeds,"Exceeds",IF($E58&gt;=RatingMeets,"Meets","Below"))))</f>
        <v/>
      </c>
      <c r="K58" s="9" t="n"/>
      <c r="L58" s="9" t="n"/>
    </row>
    <row r="59">
      <c r="A59" s="9" t="n"/>
      <c r="B59" s="9" t="n"/>
      <c r="C59" s="9" t="n"/>
      <c r="D59" s="10">
        <f>IF($A59="","",COUNTIFS(Goals!$A$5:$A$404,$A59,Goals!$B$5:$B$404,$C59,Goals!$E$5:$E$404,"Met")&amp;" / "&amp;COUNTIFS(Goals!$A$5:$A$404,$A59,Goals!$B$5:$B$404,$C59))</f>
        <v/>
      </c>
      <c r="E59" s="7" t="n"/>
      <c r="F59" s="11">
        <f>IF($A59="","",IF($G59="","",(YEAR(TODAY())-YEAR($G59))*12+MONTH(TODAY())-MONTH($G59)-IF(DAY(TODAY())&lt;DAY($G59),1,0)))</f>
        <v/>
      </c>
      <c r="G59" s="12">
        <f>IF($A59="","",IFERROR(VLOOKUP($A59,Headcount!$A$5:$E$204,5,FALSE),""))</f>
        <v/>
      </c>
      <c r="H59" s="13">
        <f>IF($A59="","",IFERROR(AVERAGEIFS($E$5:$E$204,$B$5:$B$204,$B59,$C$5:$C$204,$C59),""))</f>
        <v/>
      </c>
      <c r="I59" s="13">
        <f>IF($A59="","",IF($E59="","",IFERROR($E59-$H59,"")))</f>
        <v/>
      </c>
      <c r="J59" s="10">
        <f>IF($A59="","",IF($E59="","",IF($E59&gt;=RatingExceeds,"Exceeds",IF($E59&gt;=RatingMeets,"Meets","Below"))))</f>
        <v/>
      </c>
      <c r="K59" s="9" t="n"/>
      <c r="L59" s="9" t="n"/>
    </row>
    <row r="60">
      <c r="A60" s="9" t="n"/>
      <c r="B60" s="9" t="n"/>
      <c r="C60" s="9" t="n"/>
      <c r="D60" s="10">
        <f>IF($A60="","",COUNTIFS(Goals!$A$5:$A$404,$A60,Goals!$B$5:$B$404,$C60,Goals!$E$5:$E$404,"Met")&amp;" / "&amp;COUNTIFS(Goals!$A$5:$A$404,$A60,Goals!$B$5:$B$404,$C60))</f>
        <v/>
      </c>
      <c r="E60" s="7" t="n"/>
      <c r="F60" s="11">
        <f>IF($A60="","",IF($G60="","",(YEAR(TODAY())-YEAR($G60))*12+MONTH(TODAY())-MONTH($G60)-IF(DAY(TODAY())&lt;DAY($G60),1,0)))</f>
        <v/>
      </c>
      <c r="G60" s="12">
        <f>IF($A60="","",IFERROR(VLOOKUP($A60,Headcount!$A$5:$E$204,5,FALSE),""))</f>
        <v/>
      </c>
      <c r="H60" s="13">
        <f>IF($A60="","",IFERROR(AVERAGEIFS($E$5:$E$204,$B$5:$B$204,$B60,$C$5:$C$204,$C60),""))</f>
        <v/>
      </c>
      <c r="I60" s="13">
        <f>IF($A60="","",IF($E60="","",IFERROR($E60-$H60,"")))</f>
        <v/>
      </c>
      <c r="J60" s="10">
        <f>IF($A60="","",IF($E60="","",IF($E60&gt;=RatingExceeds,"Exceeds",IF($E60&gt;=RatingMeets,"Meets","Below"))))</f>
        <v/>
      </c>
      <c r="K60" s="9" t="n"/>
      <c r="L60" s="9" t="n"/>
    </row>
    <row r="61">
      <c r="A61" s="9" t="n"/>
      <c r="B61" s="9" t="n"/>
      <c r="C61" s="9" t="n"/>
      <c r="D61" s="10">
        <f>IF($A61="","",COUNTIFS(Goals!$A$5:$A$404,$A61,Goals!$B$5:$B$404,$C61,Goals!$E$5:$E$404,"Met")&amp;" / "&amp;COUNTIFS(Goals!$A$5:$A$404,$A61,Goals!$B$5:$B$404,$C61))</f>
        <v/>
      </c>
      <c r="E61" s="7" t="n"/>
      <c r="F61" s="11">
        <f>IF($A61="","",IF($G61="","",(YEAR(TODAY())-YEAR($G61))*12+MONTH(TODAY())-MONTH($G61)-IF(DAY(TODAY())&lt;DAY($G61),1,0)))</f>
        <v/>
      </c>
      <c r="G61" s="12">
        <f>IF($A61="","",IFERROR(VLOOKUP($A61,Headcount!$A$5:$E$204,5,FALSE),""))</f>
        <v/>
      </c>
      <c r="H61" s="13">
        <f>IF($A61="","",IFERROR(AVERAGEIFS($E$5:$E$204,$B$5:$B$204,$B61,$C$5:$C$204,$C61),""))</f>
        <v/>
      </c>
      <c r="I61" s="13">
        <f>IF($A61="","",IF($E61="","",IFERROR($E61-$H61,"")))</f>
        <v/>
      </c>
      <c r="J61" s="10">
        <f>IF($A61="","",IF($E61="","",IF($E61&gt;=RatingExceeds,"Exceeds",IF($E61&gt;=RatingMeets,"Meets","Below"))))</f>
        <v/>
      </c>
      <c r="K61" s="9" t="n"/>
      <c r="L61" s="9" t="n"/>
    </row>
    <row r="62">
      <c r="A62" s="9" t="n"/>
      <c r="B62" s="9" t="n"/>
      <c r="C62" s="9" t="n"/>
      <c r="D62" s="10">
        <f>IF($A62="","",COUNTIFS(Goals!$A$5:$A$404,$A62,Goals!$B$5:$B$404,$C62,Goals!$E$5:$E$404,"Met")&amp;" / "&amp;COUNTIFS(Goals!$A$5:$A$404,$A62,Goals!$B$5:$B$404,$C62))</f>
        <v/>
      </c>
      <c r="E62" s="7" t="n"/>
      <c r="F62" s="11">
        <f>IF($A62="","",IF($G62="","",(YEAR(TODAY())-YEAR($G62))*12+MONTH(TODAY())-MONTH($G62)-IF(DAY(TODAY())&lt;DAY($G62),1,0)))</f>
        <v/>
      </c>
      <c r="G62" s="12">
        <f>IF($A62="","",IFERROR(VLOOKUP($A62,Headcount!$A$5:$E$204,5,FALSE),""))</f>
        <v/>
      </c>
      <c r="H62" s="13">
        <f>IF($A62="","",IFERROR(AVERAGEIFS($E$5:$E$204,$B$5:$B$204,$B62,$C$5:$C$204,$C62),""))</f>
        <v/>
      </c>
      <c r="I62" s="13">
        <f>IF($A62="","",IF($E62="","",IFERROR($E62-$H62,"")))</f>
        <v/>
      </c>
      <c r="J62" s="10">
        <f>IF($A62="","",IF($E62="","",IF($E62&gt;=RatingExceeds,"Exceeds",IF($E62&gt;=RatingMeets,"Meets","Below"))))</f>
        <v/>
      </c>
      <c r="K62" s="9" t="n"/>
      <c r="L62" s="9" t="n"/>
    </row>
    <row r="63">
      <c r="A63" s="9" t="n"/>
      <c r="B63" s="9" t="n"/>
      <c r="C63" s="9" t="n"/>
      <c r="D63" s="10">
        <f>IF($A63="","",COUNTIFS(Goals!$A$5:$A$404,$A63,Goals!$B$5:$B$404,$C63,Goals!$E$5:$E$404,"Met")&amp;" / "&amp;COUNTIFS(Goals!$A$5:$A$404,$A63,Goals!$B$5:$B$404,$C63))</f>
        <v/>
      </c>
      <c r="E63" s="7" t="n"/>
      <c r="F63" s="11">
        <f>IF($A63="","",IF($G63="","",(YEAR(TODAY())-YEAR($G63))*12+MONTH(TODAY())-MONTH($G63)-IF(DAY(TODAY())&lt;DAY($G63),1,0)))</f>
        <v/>
      </c>
      <c r="G63" s="12">
        <f>IF($A63="","",IFERROR(VLOOKUP($A63,Headcount!$A$5:$E$204,5,FALSE),""))</f>
        <v/>
      </c>
      <c r="H63" s="13">
        <f>IF($A63="","",IFERROR(AVERAGEIFS($E$5:$E$204,$B$5:$B$204,$B63,$C$5:$C$204,$C63),""))</f>
        <v/>
      </c>
      <c r="I63" s="13">
        <f>IF($A63="","",IF($E63="","",IFERROR($E63-$H63,"")))</f>
        <v/>
      </c>
      <c r="J63" s="10">
        <f>IF($A63="","",IF($E63="","",IF($E63&gt;=RatingExceeds,"Exceeds",IF($E63&gt;=RatingMeets,"Meets","Below"))))</f>
        <v/>
      </c>
      <c r="K63" s="9" t="n"/>
      <c r="L63" s="9" t="n"/>
    </row>
    <row r="64">
      <c r="A64" s="9" t="n"/>
      <c r="B64" s="9" t="n"/>
      <c r="C64" s="9" t="n"/>
      <c r="D64" s="10">
        <f>IF($A64="","",COUNTIFS(Goals!$A$5:$A$404,$A64,Goals!$B$5:$B$404,$C64,Goals!$E$5:$E$404,"Met")&amp;" / "&amp;COUNTIFS(Goals!$A$5:$A$404,$A64,Goals!$B$5:$B$404,$C64))</f>
        <v/>
      </c>
      <c r="E64" s="7" t="n"/>
      <c r="F64" s="11">
        <f>IF($A64="","",IF($G64="","",(YEAR(TODAY())-YEAR($G64))*12+MONTH(TODAY())-MONTH($G64)-IF(DAY(TODAY())&lt;DAY($G64),1,0)))</f>
        <v/>
      </c>
      <c r="G64" s="12">
        <f>IF($A64="","",IFERROR(VLOOKUP($A64,Headcount!$A$5:$E$204,5,FALSE),""))</f>
        <v/>
      </c>
      <c r="H64" s="13">
        <f>IF($A64="","",IFERROR(AVERAGEIFS($E$5:$E$204,$B$5:$B$204,$B64,$C$5:$C$204,$C64),""))</f>
        <v/>
      </c>
      <c r="I64" s="13">
        <f>IF($A64="","",IF($E64="","",IFERROR($E64-$H64,"")))</f>
        <v/>
      </c>
      <c r="J64" s="10">
        <f>IF($A64="","",IF($E64="","",IF($E64&gt;=RatingExceeds,"Exceeds",IF($E64&gt;=RatingMeets,"Meets","Below"))))</f>
        <v/>
      </c>
      <c r="K64" s="9" t="n"/>
      <c r="L64" s="9" t="n"/>
    </row>
    <row r="65">
      <c r="A65" s="9" t="n"/>
      <c r="B65" s="9" t="n"/>
      <c r="C65" s="9" t="n"/>
      <c r="D65" s="10">
        <f>IF($A65="","",COUNTIFS(Goals!$A$5:$A$404,$A65,Goals!$B$5:$B$404,$C65,Goals!$E$5:$E$404,"Met")&amp;" / "&amp;COUNTIFS(Goals!$A$5:$A$404,$A65,Goals!$B$5:$B$404,$C65))</f>
        <v/>
      </c>
      <c r="E65" s="7" t="n"/>
      <c r="F65" s="11">
        <f>IF($A65="","",IF($G65="","",(YEAR(TODAY())-YEAR($G65))*12+MONTH(TODAY())-MONTH($G65)-IF(DAY(TODAY())&lt;DAY($G65),1,0)))</f>
        <v/>
      </c>
      <c r="G65" s="12">
        <f>IF($A65="","",IFERROR(VLOOKUP($A65,Headcount!$A$5:$E$204,5,FALSE),""))</f>
        <v/>
      </c>
      <c r="H65" s="13">
        <f>IF($A65="","",IFERROR(AVERAGEIFS($E$5:$E$204,$B$5:$B$204,$B65,$C$5:$C$204,$C65),""))</f>
        <v/>
      </c>
      <c r="I65" s="13">
        <f>IF($A65="","",IF($E65="","",IFERROR($E65-$H65,"")))</f>
        <v/>
      </c>
      <c r="J65" s="10">
        <f>IF($A65="","",IF($E65="","",IF($E65&gt;=RatingExceeds,"Exceeds",IF($E65&gt;=RatingMeets,"Meets","Below"))))</f>
        <v/>
      </c>
      <c r="K65" s="9" t="n"/>
      <c r="L65" s="9" t="n"/>
    </row>
    <row r="66">
      <c r="A66" s="9" t="n"/>
      <c r="B66" s="9" t="n"/>
      <c r="C66" s="9" t="n"/>
      <c r="D66" s="10">
        <f>IF($A66="","",COUNTIFS(Goals!$A$5:$A$404,$A66,Goals!$B$5:$B$404,$C66,Goals!$E$5:$E$404,"Met")&amp;" / "&amp;COUNTIFS(Goals!$A$5:$A$404,$A66,Goals!$B$5:$B$404,$C66))</f>
        <v/>
      </c>
      <c r="E66" s="7" t="n"/>
      <c r="F66" s="11">
        <f>IF($A66="","",IF($G66="","",(YEAR(TODAY())-YEAR($G66))*12+MONTH(TODAY())-MONTH($G66)-IF(DAY(TODAY())&lt;DAY($G66),1,0)))</f>
        <v/>
      </c>
      <c r="G66" s="12">
        <f>IF($A66="","",IFERROR(VLOOKUP($A66,Headcount!$A$5:$E$204,5,FALSE),""))</f>
        <v/>
      </c>
      <c r="H66" s="13">
        <f>IF($A66="","",IFERROR(AVERAGEIFS($E$5:$E$204,$B$5:$B$204,$B66,$C$5:$C$204,$C66),""))</f>
        <v/>
      </c>
      <c r="I66" s="13">
        <f>IF($A66="","",IF($E66="","",IFERROR($E66-$H66,"")))</f>
        <v/>
      </c>
      <c r="J66" s="10">
        <f>IF($A66="","",IF($E66="","",IF($E66&gt;=RatingExceeds,"Exceeds",IF($E66&gt;=RatingMeets,"Meets","Below"))))</f>
        <v/>
      </c>
      <c r="K66" s="9" t="n"/>
      <c r="L66" s="9" t="n"/>
    </row>
    <row r="67">
      <c r="A67" s="9" t="n"/>
      <c r="B67" s="9" t="n"/>
      <c r="C67" s="9" t="n"/>
      <c r="D67" s="10">
        <f>IF($A67="","",COUNTIFS(Goals!$A$5:$A$404,$A67,Goals!$B$5:$B$404,$C67,Goals!$E$5:$E$404,"Met")&amp;" / "&amp;COUNTIFS(Goals!$A$5:$A$404,$A67,Goals!$B$5:$B$404,$C67))</f>
        <v/>
      </c>
      <c r="E67" s="7" t="n"/>
      <c r="F67" s="11">
        <f>IF($A67="","",IF($G67="","",(YEAR(TODAY())-YEAR($G67))*12+MONTH(TODAY())-MONTH($G67)-IF(DAY(TODAY())&lt;DAY($G67),1,0)))</f>
        <v/>
      </c>
      <c r="G67" s="12">
        <f>IF($A67="","",IFERROR(VLOOKUP($A67,Headcount!$A$5:$E$204,5,FALSE),""))</f>
        <v/>
      </c>
      <c r="H67" s="13">
        <f>IF($A67="","",IFERROR(AVERAGEIFS($E$5:$E$204,$B$5:$B$204,$B67,$C$5:$C$204,$C67),""))</f>
        <v/>
      </c>
      <c r="I67" s="13">
        <f>IF($A67="","",IF($E67="","",IFERROR($E67-$H67,"")))</f>
        <v/>
      </c>
      <c r="J67" s="10">
        <f>IF($A67="","",IF($E67="","",IF($E67&gt;=RatingExceeds,"Exceeds",IF($E67&gt;=RatingMeets,"Meets","Below"))))</f>
        <v/>
      </c>
      <c r="K67" s="9" t="n"/>
      <c r="L67" s="9" t="n"/>
    </row>
    <row r="68">
      <c r="A68" s="9" t="n"/>
      <c r="B68" s="9" t="n"/>
      <c r="C68" s="9" t="n"/>
      <c r="D68" s="10">
        <f>IF($A68="","",COUNTIFS(Goals!$A$5:$A$404,$A68,Goals!$B$5:$B$404,$C68,Goals!$E$5:$E$404,"Met")&amp;" / "&amp;COUNTIFS(Goals!$A$5:$A$404,$A68,Goals!$B$5:$B$404,$C68))</f>
        <v/>
      </c>
      <c r="E68" s="7" t="n"/>
      <c r="F68" s="11">
        <f>IF($A68="","",IF($G68="","",(YEAR(TODAY())-YEAR($G68))*12+MONTH(TODAY())-MONTH($G68)-IF(DAY(TODAY())&lt;DAY($G68),1,0)))</f>
        <v/>
      </c>
      <c r="G68" s="12">
        <f>IF($A68="","",IFERROR(VLOOKUP($A68,Headcount!$A$5:$E$204,5,FALSE),""))</f>
        <v/>
      </c>
      <c r="H68" s="13">
        <f>IF($A68="","",IFERROR(AVERAGEIFS($E$5:$E$204,$B$5:$B$204,$B68,$C$5:$C$204,$C68),""))</f>
        <v/>
      </c>
      <c r="I68" s="13">
        <f>IF($A68="","",IF($E68="","",IFERROR($E68-$H68,"")))</f>
        <v/>
      </c>
      <c r="J68" s="10">
        <f>IF($A68="","",IF($E68="","",IF($E68&gt;=RatingExceeds,"Exceeds",IF($E68&gt;=RatingMeets,"Meets","Below"))))</f>
        <v/>
      </c>
      <c r="K68" s="9" t="n"/>
      <c r="L68" s="9" t="n"/>
    </row>
    <row r="69">
      <c r="A69" s="9" t="n"/>
      <c r="B69" s="9" t="n"/>
      <c r="C69" s="9" t="n"/>
      <c r="D69" s="10">
        <f>IF($A69="","",COUNTIFS(Goals!$A$5:$A$404,$A69,Goals!$B$5:$B$404,$C69,Goals!$E$5:$E$404,"Met")&amp;" / "&amp;COUNTIFS(Goals!$A$5:$A$404,$A69,Goals!$B$5:$B$404,$C69))</f>
        <v/>
      </c>
      <c r="E69" s="7" t="n"/>
      <c r="F69" s="11">
        <f>IF($A69="","",IF($G69="","",(YEAR(TODAY())-YEAR($G69))*12+MONTH(TODAY())-MONTH($G69)-IF(DAY(TODAY())&lt;DAY($G69),1,0)))</f>
        <v/>
      </c>
      <c r="G69" s="12">
        <f>IF($A69="","",IFERROR(VLOOKUP($A69,Headcount!$A$5:$E$204,5,FALSE),""))</f>
        <v/>
      </c>
      <c r="H69" s="13">
        <f>IF($A69="","",IFERROR(AVERAGEIFS($E$5:$E$204,$B$5:$B$204,$B69,$C$5:$C$204,$C69),""))</f>
        <v/>
      </c>
      <c r="I69" s="13">
        <f>IF($A69="","",IF($E69="","",IFERROR($E69-$H69,"")))</f>
        <v/>
      </c>
      <c r="J69" s="10">
        <f>IF($A69="","",IF($E69="","",IF($E69&gt;=RatingExceeds,"Exceeds",IF($E69&gt;=RatingMeets,"Meets","Below"))))</f>
        <v/>
      </c>
      <c r="K69" s="9" t="n"/>
      <c r="L69" s="9" t="n"/>
    </row>
    <row r="70">
      <c r="A70" s="9" t="n"/>
      <c r="B70" s="9" t="n"/>
      <c r="C70" s="9" t="n"/>
      <c r="D70" s="10">
        <f>IF($A70="","",COUNTIFS(Goals!$A$5:$A$404,$A70,Goals!$B$5:$B$404,$C70,Goals!$E$5:$E$404,"Met")&amp;" / "&amp;COUNTIFS(Goals!$A$5:$A$404,$A70,Goals!$B$5:$B$404,$C70))</f>
        <v/>
      </c>
      <c r="E70" s="7" t="n"/>
      <c r="F70" s="11">
        <f>IF($A70="","",IF($G70="","",(YEAR(TODAY())-YEAR($G70))*12+MONTH(TODAY())-MONTH($G70)-IF(DAY(TODAY())&lt;DAY($G70),1,0)))</f>
        <v/>
      </c>
      <c r="G70" s="12">
        <f>IF($A70="","",IFERROR(VLOOKUP($A70,Headcount!$A$5:$E$204,5,FALSE),""))</f>
        <v/>
      </c>
      <c r="H70" s="13">
        <f>IF($A70="","",IFERROR(AVERAGEIFS($E$5:$E$204,$B$5:$B$204,$B70,$C$5:$C$204,$C70),""))</f>
        <v/>
      </c>
      <c r="I70" s="13">
        <f>IF($A70="","",IF($E70="","",IFERROR($E70-$H70,"")))</f>
        <v/>
      </c>
      <c r="J70" s="10">
        <f>IF($A70="","",IF($E70="","",IF($E70&gt;=RatingExceeds,"Exceeds",IF($E70&gt;=RatingMeets,"Meets","Below"))))</f>
        <v/>
      </c>
      <c r="K70" s="9" t="n"/>
      <c r="L70" s="9" t="n"/>
    </row>
    <row r="71">
      <c r="A71" s="9" t="n"/>
      <c r="B71" s="9" t="n"/>
      <c r="C71" s="9" t="n"/>
      <c r="D71" s="10">
        <f>IF($A71="","",COUNTIFS(Goals!$A$5:$A$404,$A71,Goals!$B$5:$B$404,$C71,Goals!$E$5:$E$404,"Met")&amp;" / "&amp;COUNTIFS(Goals!$A$5:$A$404,$A71,Goals!$B$5:$B$404,$C71))</f>
        <v/>
      </c>
      <c r="E71" s="7" t="n"/>
      <c r="F71" s="11">
        <f>IF($A71="","",IF($G71="","",(YEAR(TODAY())-YEAR($G71))*12+MONTH(TODAY())-MONTH($G71)-IF(DAY(TODAY())&lt;DAY($G71),1,0)))</f>
        <v/>
      </c>
      <c r="G71" s="12">
        <f>IF($A71="","",IFERROR(VLOOKUP($A71,Headcount!$A$5:$E$204,5,FALSE),""))</f>
        <v/>
      </c>
      <c r="H71" s="13">
        <f>IF($A71="","",IFERROR(AVERAGEIFS($E$5:$E$204,$B$5:$B$204,$B71,$C$5:$C$204,$C71),""))</f>
        <v/>
      </c>
      <c r="I71" s="13">
        <f>IF($A71="","",IF($E71="","",IFERROR($E71-$H71,"")))</f>
        <v/>
      </c>
      <c r="J71" s="10">
        <f>IF($A71="","",IF($E71="","",IF($E71&gt;=RatingExceeds,"Exceeds",IF($E71&gt;=RatingMeets,"Meets","Below"))))</f>
        <v/>
      </c>
      <c r="K71" s="9" t="n"/>
      <c r="L71" s="9" t="n"/>
    </row>
    <row r="72">
      <c r="A72" s="9" t="n"/>
      <c r="B72" s="9" t="n"/>
      <c r="C72" s="9" t="n"/>
      <c r="D72" s="10">
        <f>IF($A72="","",COUNTIFS(Goals!$A$5:$A$404,$A72,Goals!$B$5:$B$404,$C72,Goals!$E$5:$E$404,"Met")&amp;" / "&amp;COUNTIFS(Goals!$A$5:$A$404,$A72,Goals!$B$5:$B$404,$C72))</f>
        <v/>
      </c>
      <c r="E72" s="7" t="n"/>
      <c r="F72" s="11">
        <f>IF($A72="","",IF($G72="","",(YEAR(TODAY())-YEAR($G72))*12+MONTH(TODAY())-MONTH($G72)-IF(DAY(TODAY())&lt;DAY($G72),1,0)))</f>
        <v/>
      </c>
      <c r="G72" s="12">
        <f>IF($A72="","",IFERROR(VLOOKUP($A72,Headcount!$A$5:$E$204,5,FALSE),""))</f>
        <v/>
      </c>
      <c r="H72" s="13">
        <f>IF($A72="","",IFERROR(AVERAGEIFS($E$5:$E$204,$B$5:$B$204,$B72,$C$5:$C$204,$C72),""))</f>
        <v/>
      </c>
      <c r="I72" s="13">
        <f>IF($A72="","",IF($E72="","",IFERROR($E72-$H72,"")))</f>
        <v/>
      </c>
      <c r="J72" s="10">
        <f>IF($A72="","",IF($E72="","",IF($E72&gt;=RatingExceeds,"Exceeds",IF($E72&gt;=RatingMeets,"Meets","Below"))))</f>
        <v/>
      </c>
      <c r="K72" s="9" t="n"/>
      <c r="L72" s="9" t="n"/>
    </row>
    <row r="73">
      <c r="A73" s="9" t="n"/>
      <c r="B73" s="9" t="n"/>
      <c r="C73" s="9" t="n"/>
      <c r="D73" s="10">
        <f>IF($A73="","",COUNTIFS(Goals!$A$5:$A$404,$A73,Goals!$B$5:$B$404,$C73,Goals!$E$5:$E$404,"Met")&amp;" / "&amp;COUNTIFS(Goals!$A$5:$A$404,$A73,Goals!$B$5:$B$404,$C73))</f>
        <v/>
      </c>
      <c r="E73" s="7" t="n"/>
      <c r="F73" s="11">
        <f>IF($A73="","",IF($G73="","",(YEAR(TODAY())-YEAR($G73))*12+MONTH(TODAY())-MONTH($G73)-IF(DAY(TODAY())&lt;DAY($G73),1,0)))</f>
        <v/>
      </c>
      <c r="G73" s="12">
        <f>IF($A73="","",IFERROR(VLOOKUP($A73,Headcount!$A$5:$E$204,5,FALSE),""))</f>
        <v/>
      </c>
      <c r="H73" s="13">
        <f>IF($A73="","",IFERROR(AVERAGEIFS($E$5:$E$204,$B$5:$B$204,$B73,$C$5:$C$204,$C73),""))</f>
        <v/>
      </c>
      <c r="I73" s="13">
        <f>IF($A73="","",IF($E73="","",IFERROR($E73-$H73,"")))</f>
        <v/>
      </c>
      <c r="J73" s="10">
        <f>IF($A73="","",IF($E73="","",IF($E73&gt;=RatingExceeds,"Exceeds",IF($E73&gt;=RatingMeets,"Meets","Below"))))</f>
        <v/>
      </c>
      <c r="K73" s="9" t="n"/>
      <c r="L73" s="9" t="n"/>
    </row>
    <row r="74">
      <c r="A74" s="9" t="n"/>
      <c r="B74" s="9" t="n"/>
      <c r="C74" s="9" t="n"/>
      <c r="D74" s="10">
        <f>IF($A74="","",COUNTIFS(Goals!$A$5:$A$404,$A74,Goals!$B$5:$B$404,$C74,Goals!$E$5:$E$404,"Met")&amp;" / "&amp;COUNTIFS(Goals!$A$5:$A$404,$A74,Goals!$B$5:$B$404,$C74))</f>
        <v/>
      </c>
      <c r="E74" s="7" t="n"/>
      <c r="F74" s="11">
        <f>IF($A74="","",IF($G74="","",(YEAR(TODAY())-YEAR($G74))*12+MONTH(TODAY())-MONTH($G74)-IF(DAY(TODAY())&lt;DAY($G74),1,0)))</f>
        <v/>
      </c>
      <c r="G74" s="12">
        <f>IF($A74="","",IFERROR(VLOOKUP($A74,Headcount!$A$5:$E$204,5,FALSE),""))</f>
        <v/>
      </c>
      <c r="H74" s="13">
        <f>IF($A74="","",IFERROR(AVERAGEIFS($E$5:$E$204,$B$5:$B$204,$B74,$C$5:$C$204,$C74),""))</f>
        <v/>
      </c>
      <c r="I74" s="13">
        <f>IF($A74="","",IF($E74="","",IFERROR($E74-$H74,"")))</f>
        <v/>
      </c>
      <c r="J74" s="10">
        <f>IF($A74="","",IF($E74="","",IF($E74&gt;=RatingExceeds,"Exceeds",IF($E74&gt;=RatingMeets,"Meets","Below"))))</f>
        <v/>
      </c>
      <c r="K74" s="9" t="n"/>
      <c r="L74" s="9" t="n"/>
    </row>
    <row r="75">
      <c r="A75" s="9" t="n"/>
      <c r="B75" s="9" t="n"/>
      <c r="C75" s="9" t="n"/>
      <c r="D75" s="10">
        <f>IF($A75="","",COUNTIFS(Goals!$A$5:$A$404,$A75,Goals!$B$5:$B$404,$C75,Goals!$E$5:$E$404,"Met")&amp;" / "&amp;COUNTIFS(Goals!$A$5:$A$404,$A75,Goals!$B$5:$B$404,$C75))</f>
        <v/>
      </c>
      <c r="E75" s="7" t="n"/>
      <c r="F75" s="11">
        <f>IF($A75="","",IF($G75="","",(YEAR(TODAY())-YEAR($G75))*12+MONTH(TODAY())-MONTH($G75)-IF(DAY(TODAY())&lt;DAY($G75),1,0)))</f>
        <v/>
      </c>
      <c r="G75" s="12">
        <f>IF($A75="","",IFERROR(VLOOKUP($A75,Headcount!$A$5:$E$204,5,FALSE),""))</f>
        <v/>
      </c>
      <c r="H75" s="13">
        <f>IF($A75="","",IFERROR(AVERAGEIFS($E$5:$E$204,$B$5:$B$204,$B75,$C$5:$C$204,$C75),""))</f>
        <v/>
      </c>
      <c r="I75" s="13">
        <f>IF($A75="","",IF($E75="","",IFERROR($E75-$H75,"")))</f>
        <v/>
      </c>
      <c r="J75" s="10">
        <f>IF($A75="","",IF($E75="","",IF($E75&gt;=RatingExceeds,"Exceeds",IF($E75&gt;=RatingMeets,"Meets","Below"))))</f>
        <v/>
      </c>
      <c r="K75" s="9" t="n"/>
      <c r="L75" s="9" t="n"/>
    </row>
    <row r="76">
      <c r="A76" s="9" t="n"/>
      <c r="B76" s="9" t="n"/>
      <c r="C76" s="9" t="n"/>
      <c r="D76" s="10">
        <f>IF($A76="","",COUNTIFS(Goals!$A$5:$A$404,$A76,Goals!$B$5:$B$404,$C76,Goals!$E$5:$E$404,"Met")&amp;" / "&amp;COUNTIFS(Goals!$A$5:$A$404,$A76,Goals!$B$5:$B$404,$C76))</f>
        <v/>
      </c>
      <c r="E76" s="7" t="n"/>
      <c r="F76" s="11">
        <f>IF($A76="","",IF($G76="","",(YEAR(TODAY())-YEAR($G76))*12+MONTH(TODAY())-MONTH($G76)-IF(DAY(TODAY())&lt;DAY($G76),1,0)))</f>
        <v/>
      </c>
      <c r="G76" s="12">
        <f>IF($A76="","",IFERROR(VLOOKUP($A76,Headcount!$A$5:$E$204,5,FALSE),""))</f>
        <v/>
      </c>
      <c r="H76" s="13">
        <f>IF($A76="","",IFERROR(AVERAGEIFS($E$5:$E$204,$B$5:$B$204,$B76,$C$5:$C$204,$C76),""))</f>
        <v/>
      </c>
      <c r="I76" s="13">
        <f>IF($A76="","",IF($E76="","",IFERROR($E76-$H76,"")))</f>
        <v/>
      </c>
      <c r="J76" s="10">
        <f>IF($A76="","",IF($E76="","",IF($E76&gt;=RatingExceeds,"Exceeds",IF($E76&gt;=RatingMeets,"Meets","Below"))))</f>
        <v/>
      </c>
      <c r="K76" s="9" t="n"/>
      <c r="L76" s="9" t="n"/>
    </row>
    <row r="77">
      <c r="A77" s="9" t="n"/>
      <c r="B77" s="9" t="n"/>
      <c r="C77" s="9" t="n"/>
      <c r="D77" s="10">
        <f>IF($A77="","",COUNTIFS(Goals!$A$5:$A$404,$A77,Goals!$B$5:$B$404,$C77,Goals!$E$5:$E$404,"Met")&amp;" / "&amp;COUNTIFS(Goals!$A$5:$A$404,$A77,Goals!$B$5:$B$404,$C77))</f>
        <v/>
      </c>
      <c r="E77" s="7" t="n"/>
      <c r="F77" s="11">
        <f>IF($A77="","",IF($G77="","",(YEAR(TODAY())-YEAR($G77))*12+MONTH(TODAY())-MONTH($G77)-IF(DAY(TODAY())&lt;DAY($G77),1,0)))</f>
        <v/>
      </c>
      <c r="G77" s="12">
        <f>IF($A77="","",IFERROR(VLOOKUP($A77,Headcount!$A$5:$E$204,5,FALSE),""))</f>
        <v/>
      </c>
      <c r="H77" s="13">
        <f>IF($A77="","",IFERROR(AVERAGEIFS($E$5:$E$204,$B$5:$B$204,$B77,$C$5:$C$204,$C77),""))</f>
        <v/>
      </c>
      <c r="I77" s="13">
        <f>IF($A77="","",IF($E77="","",IFERROR($E77-$H77,"")))</f>
        <v/>
      </c>
      <c r="J77" s="10">
        <f>IF($A77="","",IF($E77="","",IF($E77&gt;=RatingExceeds,"Exceeds",IF($E77&gt;=RatingMeets,"Meets","Below"))))</f>
        <v/>
      </c>
      <c r="K77" s="9" t="n"/>
      <c r="L77" s="9" t="n"/>
    </row>
    <row r="78">
      <c r="A78" s="9" t="n"/>
      <c r="B78" s="9" t="n"/>
      <c r="C78" s="9" t="n"/>
      <c r="D78" s="10">
        <f>IF($A78="","",COUNTIFS(Goals!$A$5:$A$404,$A78,Goals!$B$5:$B$404,$C78,Goals!$E$5:$E$404,"Met")&amp;" / "&amp;COUNTIFS(Goals!$A$5:$A$404,$A78,Goals!$B$5:$B$404,$C78))</f>
        <v/>
      </c>
      <c r="E78" s="7" t="n"/>
      <c r="F78" s="11">
        <f>IF($A78="","",IF($G78="","",(YEAR(TODAY())-YEAR($G78))*12+MONTH(TODAY())-MONTH($G78)-IF(DAY(TODAY())&lt;DAY($G78),1,0)))</f>
        <v/>
      </c>
      <c r="G78" s="12">
        <f>IF($A78="","",IFERROR(VLOOKUP($A78,Headcount!$A$5:$E$204,5,FALSE),""))</f>
        <v/>
      </c>
      <c r="H78" s="13">
        <f>IF($A78="","",IFERROR(AVERAGEIFS($E$5:$E$204,$B$5:$B$204,$B78,$C$5:$C$204,$C78),""))</f>
        <v/>
      </c>
      <c r="I78" s="13">
        <f>IF($A78="","",IF($E78="","",IFERROR($E78-$H78,"")))</f>
        <v/>
      </c>
      <c r="J78" s="10">
        <f>IF($A78="","",IF($E78="","",IF($E78&gt;=RatingExceeds,"Exceeds",IF($E78&gt;=RatingMeets,"Meets","Below"))))</f>
        <v/>
      </c>
      <c r="K78" s="9" t="n"/>
      <c r="L78" s="9" t="n"/>
    </row>
    <row r="79">
      <c r="A79" s="9" t="n"/>
      <c r="B79" s="9" t="n"/>
      <c r="C79" s="9" t="n"/>
      <c r="D79" s="10">
        <f>IF($A79="","",COUNTIFS(Goals!$A$5:$A$404,$A79,Goals!$B$5:$B$404,$C79,Goals!$E$5:$E$404,"Met")&amp;" / "&amp;COUNTIFS(Goals!$A$5:$A$404,$A79,Goals!$B$5:$B$404,$C79))</f>
        <v/>
      </c>
      <c r="E79" s="7" t="n"/>
      <c r="F79" s="11">
        <f>IF($A79="","",IF($G79="","",(YEAR(TODAY())-YEAR($G79))*12+MONTH(TODAY())-MONTH($G79)-IF(DAY(TODAY())&lt;DAY($G79),1,0)))</f>
        <v/>
      </c>
      <c r="G79" s="12">
        <f>IF($A79="","",IFERROR(VLOOKUP($A79,Headcount!$A$5:$E$204,5,FALSE),""))</f>
        <v/>
      </c>
      <c r="H79" s="13">
        <f>IF($A79="","",IFERROR(AVERAGEIFS($E$5:$E$204,$B$5:$B$204,$B79,$C$5:$C$204,$C79),""))</f>
        <v/>
      </c>
      <c r="I79" s="13">
        <f>IF($A79="","",IF($E79="","",IFERROR($E79-$H79,"")))</f>
        <v/>
      </c>
      <c r="J79" s="10">
        <f>IF($A79="","",IF($E79="","",IF($E79&gt;=RatingExceeds,"Exceeds",IF($E79&gt;=RatingMeets,"Meets","Below"))))</f>
        <v/>
      </c>
      <c r="K79" s="9" t="n"/>
      <c r="L79" s="9" t="n"/>
    </row>
    <row r="80">
      <c r="A80" s="9" t="n"/>
      <c r="B80" s="9" t="n"/>
      <c r="C80" s="9" t="n"/>
      <c r="D80" s="10">
        <f>IF($A80="","",COUNTIFS(Goals!$A$5:$A$404,$A80,Goals!$B$5:$B$404,$C80,Goals!$E$5:$E$404,"Met")&amp;" / "&amp;COUNTIFS(Goals!$A$5:$A$404,$A80,Goals!$B$5:$B$404,$C80))</f>
        <v/>
      </c>
      <c r="E80" s="7" t="n"/>
      <c r="F80" s="11">
        <f>IF($A80="","",IF($G80="","",(YEAR(TODAY())-YEAR($G80))*12+MONTH(TODAY())-MONTH($G80)-IF(DAY(TODAY())&lt;DAY($G80),1,0)))</f>
        <v/>
      </c>
      <c r="G80" s="12">
        <f>IF($A80="","",IFERROR(VLOOKUP($A80,Headcount!$A$5:$E$204,5,FALSE),""))</f>
        <v/>
      </c>
      <c r="H80" s="13">
        <f>IF($A80="","",IFERROR(AVERAGEIFS($E$5:$E$204,$B$5:$B$204,$B80,$C$5:$C$204,$C80),""))</f>
        <v/>
      </c>
      <c r="I80" s="13">
        <f>IF($A80="","",IF($E80="","",IFERROR($E80-$H80,"")))</f>
        <v/>
      </c>
      <c r="J80" s="10">
        <f>IF($A80="","",IF($E80="","",IF($E80&gt;=RatingExceeds,"Exceeds",IF($E80&gt;=RatingMeets,"Meets","Below"))))</f>
        <v/>
      </c>
      <c r="K80" s="9" t="n"/>
      <c r="L80" s="9" t="n"/>
    </row>
    <row r="81">
      <c r="A81" s="9" t="n"/>
      <c r="B81" s="9" t="n"/>
      <c r="C81" s="9" t="n"/>
      <c r="D81" s="10">
        <f>IF($A81="","",COUNTIFS(Goals!$A$5:$A$404,$A81,Goals!$B$5:$B$404,$C81,Goals!$E$5:$E$404,"Met")&amp;" / "&amp;COUNTIFS(Goals!$A$5:$A$404,$A81,Goals!$B$5:$B$404,$C81))</f>
        <v/>
      </c>
      <c r="E81" s="7" t="n"/>
      <c r="F81" s="11">
        <f>IF($A81="","",IF($G81="","",(YEAR(TODAY())-YEAR($G81))*12+MONTH(TODAY())-MONTH($G81)-IF(DAY(TODAY())&lt;DAY($G81),1,0)))</f>
        <v/>
      </c>
      <c r="G81" s="12">
        <f>IF($A81="","",IFERROR(VLOOKUP($A81,Headcount!$A$5:$E$204,5,FALSE),""))</f>
        <v/>
      </c>
      <c r="H81" s="13">
        <f>IF($A81="","",IFERROR(AVERAGEIFS($E$5:$E$204,$B$5:$B$204,$B81,$C$5:$C$204,$C81),""))</f>
        <v/>
      </c>
      <c r="I81" s="13">
        <f>IF($A81="","",IF($E81="","",IFERROR($E81-$H81,"")))</f>
        <v/>
      </c>
      <c r="J81" s="10">
        <f>IF($A81="","",IF($E81="","",IF($E81&gt;=RatingExceeds,"Exceeds",IF($E81&gt;=RatingMeets,"Meets","Below"))))</f>
        <v/>
      </c>
      <c r="K81" s="9" t="n"/>
      <c r="L81" s="9" t="n"/>
    </row>
    <row r="82">
      <c r="A82" s="9" t="n"/>
      <c r="B82" s="9" t="n"/>
      <c r="C82" s="9" t="n"/>
      <c r="D82" s="10">
        <f>IF($A82="","",COUNTIFS(Goals!$A$5:$A$404,$A82,Goals!$B$5:$B$404,$C82,Goals!$E$5:$E$404,"Met")&amp;" / "&amp;COUNTIFS(Goals!$A$5:$A$404,$A82,Goals!$B$5:$B$404,$C82))</f>
        <v/>
      </c>
      <c r="E82" s="7" t="n"/>
      <c r="F82" s="11">
        <f>IF($A82="","",IF($G82="","",(YEAR(TODAY())-YEAR($G82))*12+MONTH(TODAY())-MONTH($G82)-IF(DAY(TODAY())&lt;DAY($G82),1,0)))</f>
        <v/>
      </c>
      <c r="G82" s="12">
        <f>IF($A82="","",IFERROR(VLOOKUP($A82,Headcount!$A$5:$E$204,5,FALSE),""))</f>
        <v/>
      </c>
      <c r="H82" s="13">
        <f>IF($A82="","",IFERROR(AVERAGEIFS($E$5:$E$204,$B$5:$B$204,$B82,$C$5:$C$204,$C82),""))</f>
        <v/>
      </c>
      <c r="I82" s="13">
        <f>IF($A82="","",IF($E82="","",IFERROR($E82-$H82,"")))</f>
        <v/>
      </c>
      <c r="J82" s="10">
        <f>IF($A82="","",IF($E82="","",IF($E82&gt;=RatingExceeds,"Exceeds",IF($E82&gt;=RatingMeets,"Meets","Below"))))</f>
        <v/>
      </c>
      <c r="K82" s="9" t="n"/>
      <c r="L82" s="9" t="n"/>
    </row>
    <row r="83">
      <c r="A83" s="9" t="n"/>
      <c r="B83" s="9" t="n"/>
      <c r="C83" s="9" t="n"/>
      <c r="D83" s="10">
        <f>IF($A83="","",COUNTIFS(Goals!$A$5:$A$404,$A83,Goals!$B$5:$B$404,$C83,Goals!$E$5:$E$404,"Met")&amp;" / "&amp;COUNTIFS(Goals!$A$5:$A$404,$A83,Goals!$B$5:$B$404,$C83))</f>
        <v/>
      </c>
      <c r="E83" s="7" t="n"/>
      <c r="F83" s="11">
        <f>IF($A83="","",IF($G83="","",(YEAR(TODAY())-YEAR($G83))*12+MONTH(TODAY())-MONTH($G83)-IF(DAY(TODAY())&lt;DAY($G83),1,0)))</f>
        <v/>
      </c>
      <c r="G83" s="12">
        <f>IF($A83="","",IFERROR(VLOOKUP($A83,Headcount!$A$5:$E$204,5,FALSE),""))</f>
        <v/>
      </c>
      <c r="H83" s="13">
        <f>IF($A83="","",IFERROR(AVERAGEIFS($E$5:$E$204,$B$5:$B$204,$B83,$C$5:$C$204,$C83),""))</f>
        <v/>
      </c>
      <c r="I83" s="13">
        <f>IF($A83="","",IF($E83="","",IFERROR($E83-$H83,"")))</f>
        <v/>
      </c>
      <c r="J83" s="10">
        <f>IF($A83="","",IF($E83="","",IF($E83&gt;=RatingExceeds,"Exceeds",IF($E83&gt;=RatingMeets,"Meets","Below"))))</f>
        <v/>
      </c>
      <c r="K83" s="9" t="n"/>
      <c r="L83" s="9" t="n"/>
    </row>
    <row r="84">
      <c r="A84" s="9" t="n"/>
      <c r="B84" s="9" t="n"/>
      <c r="C84" s="9" t="n"/>
      <c r="D84" s="10">
        <f>IF($A84="","",COUNTIFS(Goals!$A$5:$A$404,$A84,Goals!$B$5:$B$404,$C84,Goals!$E$5:$E$404,"Met")&amp;" / "&amp;COUNTIFS(Goals!$A$5:$A$404,$A84,Goals!$B$5:$B$404,$C84))</f>
        <v/>
      </c>
      <c r="E84" s="7" t="n"/>
      <c r="F84" s="11">
        <f>IF($A84="","",IF($G84="","",(YEAR(TODAY())-YEAR($G84))*12+MONTH(TODAY())-MONTH($G84)-IF(DAY(TODAY())&lt;DAY($G84),1,0)))</f>
        <v/>
      </c>
      <c r="G84" s="12">
        <f>IF($A84="","",IFERROR(VLOOKUP($A84,Headcount!$A$5:$E$204,5,FALSE),""))</f>
        <v/>
      </c>
      <c r="H84" s="13">
        <f>IF($A84="","",IFERROR(AVERAGEIFS($E$5:$E$204,$B$5:$B$204,$B84,$C$5:$C$204,$C84),""))</f>
        <v/>
      </c>
      <c r="I84" s="13">
        <f>IF($A84="","",IF($E84="","",IFERROR($E84-$H84,"")))</f>
        <v/>
      </c>
      <c r="J84" s="10">
        <f>IF($A84="","",IF($E84="","",IF($E84&gt;=RatingExceeds,"Exceeds",IF($E84&gt;=RatingMeets,"Meets","Below"))))</f>
        <v/>
      </c>
      <c r="K84" s="9" t="n"/>
      <c r="L84" s="9" t="n"/>
    </row>
    <row r="85">
      <c r="A85" s="9" t="n"/>
      <c r="B85" s="9" t="n"/>
      <c r="C85" s="9" t="n"/>
      <c r="D85" s="10">
        <f>IF($A85="","",COUNTIFS(Goals!$A$5:$A$404,$A85,Goals!$B$5:$B$404,$C85,Goals!$E$5:$E$404,"Met")&amp;" / "&amp;COUNTIFS(Goals!$A$5:$A$404,$A85,Goals!$B$5:$B$404,$C85))</f>
        <v/>
      </c>
      <c r="E85" s="7" t="n"/>
      <c r="F85" s="11">
        <f>IF($A85="","",IF($G85="","",(YEAR(TODAY())-YEAR($G85))*12+MONTH(TODAY())-MONTH($G85)-IF(DAY(TODAY())&lt;DAY($G85),1,0)))</f>
        <v/>
      </c>
      <c r="G85" s="12">
        <f>IF($A85="","",IFERROR(VLOOKUP($A85,Headcount!$A$5:$E$204,5,FALSE),""))</f>
        <v/>
      </c>
      <c r="H85" s="13">
        <f>IF($A85="","",IFERROR(AVERAGEIFS($E$5:$E$204,$B$5:$B$204,$B85,$C$5:$C$204,$C85),""))</f>
        <v/>
      </c>
      <c r="I85" s="13">
        <f>IF($A85="","",IF($E85="","",IFERROR($E85-$H85,"")))</f>
        <v/>
      </c>
      <c r="J85" s="10">
        <f>IF($A85="","",IF($E85="","",IF($E85&gt;=RatingExceeds,"Exceeds",IF($E85&gt;=RatingMeets,"Meets","Below"))))</f>
        <v/>
      </c>
      <c r="K85" s="9" t="n"/>
      <c r="L85" s="9" t="n"/>
    </row>
    <row r="86">
      <c r="A86" s="9" t="n"/>
      <c r="B86" s="9" t="n"/>
      <c r="C86" s="9" t="n"/>
      <c r="D86" s="10">
        <f>IF($A86="","",COUNTIFS(Goals!$A$5:$A$404,$A86,Goals!$B$5:$B$404,$C86,Goals!$E$5:$E$404,"Met")&amp;" / "&amp;COUNTIFS(Goals!$A$5:$A$404,$A86,Goals!$B$5:$B$404,$C86))</f>
        <v/>
      </c>
      <c r="E86" s="7" t="n"/>
      <c r="F86" s="11">
        <f>IF($A86="","",IF($G86="","",(YEAR(TODAY())-YEAR($G86))*12+MONTH(TODAY())-MONTH($G86)-IF(DAY(TODAY())&lt;DAY($G86),1,0)))</f>
        <v/>
      </c>
      <c r="G86" s="12">
        <f>IF($A86="","",IFERROR(VLOOKUP($A86,Headcount!$A$5:$E$204,5,FALSE),""))</f>
        <v/>
      </c>
      <c r="H86" s="13">
        <f>IF($A86="","",IFERROR(AVERAGEIFS($E$5:$E$204,$B$5:$B$204,$B86,$C$5:$C$204,$C86),""))</f>
        <v/>
      </c>
      <c r="I86" s="13">
        <f>IF($A86="","",IF($E86="","",IFERROR($E86-$H86,"")))</f>
        <v/>
      </c>
      <c r="J86" s="10">
        <f>IF($A86="","",IF($E86="","",IF($E86&gt;=RatingExceeds,"Exceeds",IF($E86&gt;=RatingMeets,"Meets","Below"))))</f>
        <v/>
      </c>
      <c r="K86" s="9" t="n"/>
      <c r="L86" s="9" t="n"/>
    </row>
    <row r="87">
      <c r="A87" s="9" t="n"/>
      <c r="B87" s="9" t="n"/>
      <c r="C87" s="9" t="n"/>
      <c r="D87" s="10">
        <f>IF($A87="","",COUNTIFS(Goals!$A$5:$A$404,$A87,Goals!$B$5:$B$404,$C87,Goals!$E$5:$E$404,"Met")&amp;" / "&amp;COUNTIFS(Goals!$A$5:$A$404,$A87,Goals!$B$5:$B$404,$C87))</f>
        <v/>
      </c>
      <c r="E87" s="7" t="n"/>
      <c r="F87" s="11">
        <f>IF($A87="","",IF($G87="","",(YEAR(TODAY())-YEAR($G87))*12+MONTH(TODAY())-MONTH($G87)-IF(DAY(TODAY())&lt;DAY($G87),1,0)))</f>
        <v/>
      </c>
      <c r="G87" s="12">
        <f>IF($A87="","",IFERROR(VLOOKUP($A87,Headcount!$A$5:$E$204,5,FALSE),""))</f>
        <v/>
      </c>
      <c r="H87" s="13">
        <f>IF($A87="","",IFERROR(AVERAGEIFS($E$5:$E$204,$B$5:$B$204,$B87,$C$5:$C$204,$C87),""))</f>
        <v/>
      </c>
      <c r="I87" s="13">
        <f>IF($A87="","",IF($E87="","",IFERROR($E87-$H87,"")))</f>
        <v/>
      </c>
      <c r="J87" s="10">
        <f>IF($A87="","",IF($E87="","",IF($E87&gt;=RatingExceeds,"Exceeds",IF($E87&gt;=RatingMeets,"Meets","Below"))))</f>
        <v/>
      </c>
      <c r="K87" s="9" t="n"/>
      <c r="L87" s="9" t="n"/>
    </row>
    <row r="88">
      <c r="A88" s="9" t="n"/>
      <c r="B88" s="9" t="n"/>
      <c r="C88" s="9" t="n"/>
      <c r="D88" s="10">
        <f>IF($A88="","",COUNTIFS(Goals!$A$5:$A$404,$A88,Goals!$B$5:$B$404,$C88,Goals!$E$5:$E$404,"Met")&amp;" / "&amp;COUNTIFS(Goals!$A$5:$A$404,$A88,Goals!$B$5:$B$404,$C88))</f>
        <v/>
      </c>
      <c r="E88" s="7" t="n"/>
      <c r="F88" s="11">
        <f>IF($A88="","",IF($G88="","",(YEAR(TODAY())-YEAR($G88))*12+MONTH(TODAY())-MONTH($G88)-IF(DAY(TODAY())&lt;DAY($G88),1,0)))</f>
        <v/>
      </c>
      <c r="G88" s="12">
        <f>IF($A88="","",IFERROR(VLOOKUP($A88,Headcount!$A$5:$E$204,5,FALSE),""))</f>
        <v/>
      </c>
      <c r="H88" s="13">
        <f>IF($A88="","",IFERROR(AVERAGEIFS($E$5:$E$204,$B$5:$B$204,$B88,$C$5:$C$204,$C88),""))</f>
        <v/>
      </c>
      <c r="I88" s="13">
        <f>IF($A88="","",IF($E88="","",IFERROR($E88-$H88,"")))</f>
        <v/>
      </c>
      <c r="J88" s="10">
        <f>IF($A88="","",IF($E88="","",IF($E88&gt;=RatingExceeds,"Exceeds",IF($E88&gt;=RatingMeets,"Meets","Below"))))</f>
        <v/>
      </c>
      <c r="K88" s="9" t="n"/>
      <c r="L88" s="9" t="n"/>
    </row>
    <row r="89">
      <c r="A89" s="9" t="n"/>
      <c r="B89" s="9" t="n"/>
      <c r="C89" s="9" t="n"/>
      <c r="D89" s="10">
        <f>IF($A89="","",COUNTIFS(Goals!$A$5:$A$404,$A89,Goals!$B$5:$B$404,$C89,Goals!$E$5:$E$404,"Met")&amp;" / "&amp;COUNTIFS(Goals!$A$5:$A$404,$A89,Goals!$B$5:$B$404,$C89))</f>
        <v/>
      </c>
      <c r="E89" s="7" t="n"/>
      <c r="F89" s="11">
        <f>IF($A89="","",IF($G89="","",(YEAR(TODAY())-YEAR($G89))*12+MONTH(TODAY())-MONTH($G89)-IF(DAY(TODAY())&lt;DAY($G89),1,0)))</f>
        <v/>
      </c>
      <c r="G89" s="12">
        <f>IF($A89="","",IFERROR(VLOOKUP($A89,Headcount!$A$5:$E$204,5,FALSE),""))</f>
        <v/>
      </c>
      <c r="H89" s="13">
        <f>IF($A89="","",IFERROR(AVERAGEIFS($E$5:$E$204,$B$5:$B$204,$B89,$C$5:$C$204,$C89),""))</f>
        <v/>
      </c>
      <c r="I89" s="13">
        <f>IF($A89="","",IF($E89="","",IFERROR($E89-$H89,"")))</f>
        <v/>
      </c>
      <c r="J89" s="10">
        <f>IF($A89="","",IF($E89="","",IF($E89&gt;=RatingExceeds,"Exceeds",IF($E89&gt;=RatingMeets,"Meets","Below"))))</f>
        <v/>
      </c>
      <c r="K89" s="9" t="n"/>
      <c r="L89" s="9" t="n"/>
    </row>
    <row r="90">
      <c r="A90" s="9" t="n"/>
      <c r="B90" s="9" t="n"/>
      <c r="C90" s="9" t="n"/>
      <c r="D90" s="10">
        <f>IF($A90="","",COUNTIFS(Goals!$A$5:$A$404,$A90,Goals!$B$5:$B$404,$C90,Goals!$E$5:$E$404,"Met")&amp;" / "&amp;COUNTIFS(Goals!$A$5:$A$404,$A90,Goals!$B$5:$B$404,$C90))</f>
        <v/>
      </c>
      <c r="E90" s="7" t="n"/>
      <c r="F90" s="11">
        <f>IF($A90="","",IF($G90="","",(YEAR(TODAY())-YEAR($G90))*12+MONTH(TODAY())-MONTH($G90)-IF(DAY(TODAY())&lt;DAY($G90),1,0)))</f>
        <v/>
      </c>
      <c r="G90" s="12">
        <f>IF($A90="","",IFERROR(VLOOKUP($A90,Headcount!$A$5:$E$204,5,FALSE),""))</f>
        <v/>
      </c>
      <c r="H90" s="13">
        <f>IF($A90="","",IFERROR(AVERAGEIFS($E$5:$E$204,$B$5:$B$204,$B90,$C$5:$C$204,$C90),""))</f>
        <v/>
      </c>
      <c r="I90" s="13">
        <f>IF($A90="","",IF($E90="","",IFERROR($E90-$H90,"")))</f>
        <v/>
      </c>
      <c r="J90" s="10">
        <f>IF($A90="","",IF($E90="","",IF($E90&gt;=RatingExceeds,"Exceeds",IF($E90&gt;=RatingMeets,"Meets","Below"))))</f>
        <v/>
      </c>
      <c r="K90" s="9" t="n"/>
      <c r="L90" s="9" t="n"/>
    </row>
    <row r="91">
      <c r="A91" s="9" t="n"/>
      <c r="B91" s="9" t="n"/>
      <c r="C91" s="9" t="n"/>
      <c r="D91" s="10">
        <f>IF($A91="","",COUNTIFS(Goals!$A$5:$A$404,$A91,Goals!$B$5:$B$404,$C91,Goals!$E$5:$E$404,"Met")&amp;" / "&amp;COUNTIFS(Goals!$A$5:$A$404,$A91,Goals!$B$5:$B$404,$C91))</f>
        <v/>
      </c>
      <c r="E91" s="7" t="n"/>
      <c r="F91" s="11">
        <f>IF($A91="","",IF($G91="","",(YEAR(TODAY())-YEAR($G91))*12+MONTH(TODAY())-MONTH($G91)-IF(DAY(TODAY())&lt;DAY($G91),1,0)))</f>
        <v/>
      </c>
      <c r="G91" s="12">
        <f>IF($A91="","",IFERROR(VLOOKUP($A91,Headcount!$A$5:$E$204,5,FALSE),""))</f>
        <v/>
      </c>
      <c r="H91" s="13">
        <f>IF($A91="","",IFERROR(AVERAGEIFS($E$5:$E$204,$B$5:$B$204,$B91,$C$5:$C$204,$C91),""))</f>
        <v/>
      </c>
      <c r="I91" s="13">
        <f>IF($A91="","",IF($E91="","",IFERROR($E91-$H91,"")))</f>
        <v/>
      </c>
      <c r="J91" s="10">
        <f>IF($A91="","",IF($E91="","",IF($E91&gt;=RatingExceeds,"Exceeds",IF($E91&gt;=RatingMeets,"Meets","Below"))))</f>
        <v/>
      </c>
      <c r="K91" s="9" t="n"/>
      <c r="L91" s="9" t="n"/>
    </row>
    <row r="92">
      <c r="A92" s="9" t="n"/>
      <c r="B92" s="9" t="n"/>
      <c r="C92" s="9" t="n"/>
      <c r="D92" s="10">
        <f>IF($A92="","",COUNTIFS(Goals!$A$5:$A$404,$A92,Goals!$B$5:$B$404,$C92,Goals!$E$5:$E$404,"Met")&amp;" / "&amp;COUNTIFS(Goals!$A$5:$A$404,$A92,Goals!$B$5:$B$404,$C92))</f>
        <v/>
      </c>
      <c r="E92" s="7" t="n"/>
      <c r="F92" s="11">
        <f>IF($A92="","",IF($G92="","",(YEAR(TODAY())-YEAR($G92))*12+MONTH(TODAY())-MONTH($G92)-IF(DAY(TODAY())&lt;DAY($G92),1,0)))</f>
        <v/>
      </c>
      <c r="G92" s="12">
        <f>IF($A92="","",IFERROR(VLOOKUP($A92,Headcount!$A$5:$E$204,5,FALSE),""))</f>
        <v/>
      </c>
      <c r="H92" s="13">
        <f>IF($A92="","",IFERROR(AVERAGEIFS($E$5:$E$204,$B$5:$B$204,$B92,$C$5:$C$204,$C92),""))</f>
        <v/>
      </c>
      <c r="I92" s="13">
        <f>IF($A92="","",IF($E92="","",IFERROR($E92-$H92,"")))</f>
        <v/>
      </c>
      <c r="J92" s="10">
        <f>IF($A92="","",IF($E92="","",IF($E92&gt;=RatingExceeds,"Exceeds",IF($E92&gt;=RatingMeets,"Meets","Below"))))</f>
        <v/>
      </c>
      <c r="K92" s="9" t="n"/>
      <c r="L92" s="9" t="n"/>
    </row>
    <row r="93">
      <c r="A93" s="9" t="n"/>
      <c r="B93" s="9" t="n"/>
      <c r="C93" s="9" t="n"/>
      <c r="D93" s="10">
        <f>IF($A93="","",COUNTIFS(Goals!$A$5:$A$404,$A93,Goals!$B$5:$B$404,$C93,Goals!$E$5:$E$404,"Met")&amp;" / "&amp;COUNTIFS(Goals!$A$5:$A$404,$A93,Goals!$B$5:$B$404,$C93))</f>
        <v/>
      </c>
      <c r="E93" s="7" t="n"/>
      <c r="F93" s="11">
        <f>IF($A93="","",IF($G93="","",(YEAR(TODAY())-YEAR($G93))*12+MONTH(TODAY())-MONTH($G93)-IF(DAY(TODAY())&lt;DAY($G93),1,0)))</f>
        <v/>
      </c>
      <c r="G93" s="12">
        <f>IF($A93="","",IFERROR(VLOOKUP($A93,Headcount!$A$5:$E$204,5,FALSE),""))</f>
        <v/>
      </c>
      <c r="H93" s="13">
        <f>IF($A93="","",IFERROR(AVERAGEIFS($E$5:$E$204,$B$5:$B$204,$B93,$C$5:$C$204,$C93),""))</f>
        <v/>
      </c>
      <c r="I93" s="13">
        <f>IF($A93="","",IF($E93="","",IFERROR($E93-$H93,"")))</f>
        <v/>
      </c>
      <c r="J93" s="10">
        <f>IF($A93="","",IF($E93="","",IF($E93&gt;=RatingExceeds,"Exceeds",IF($E93&gt;=RatingMeets,"Meets","Below"))))</f>
        <v/>
      </c>
      <c r="K93" s="9" t="n"/>
      <c r="L93" s="9" t="n"/>
    </row>
    <row r="94">
      <c r="A94" s="9" t="n"/>
      <c r="B94" s="9" t="n"/>
      <c r="C94" s="9" t="n"/>
      <c r="D94" s="10">
        <f>IF($A94="","",COUNTIFS(Goals!$A$5:$A$404,$A94,Goals!$B$5:$B$404,$C94,Goals!$E$5:$E$404,"Met")&amp;" / "&amp;COUNTIFS(Goals!$A$5:$A$404,$A94,Goals!$B$5:$B$404,$C94))</f>
        <v/>
      </c>
      <c r="E94" s="7" t="n"/>
      <c r="F94" s="11">
        <f>IF($A94="","",IF($G94="","",(YEAR(TODAY())-YEAR($G94))*12+MONTH(TODAY())-MONTH($G94)-IF(DAY(TODAY())&lt;DAY($G94),1,0)))</f>
        <v/>
      </c>
      <c r="G94" s="12">
        <f>IF($A94="","",IFERROR(VLOOKUP($A94,Headcount!$A$5:$E$204,5,FALSE),""))</f>
        <v/>
      </c>
      <c r="H94" s="13">
        <f>IF($A94="","",IFERROR(AVERAGEIFS($E$5:$E$204,$B$5:$B$204,$B94,$C$5:$C$204,$C94),""))</f>
        <v/>
      </c>
      <c r="I94" s="13">
        <f>IF($A94="","",IF($E94="","",IFERROR($E94-$H94,"")))</f>
        <v/>
      </c>
      <c r="J94" s="10">
        <f>IF($A94="","",IF($E94="","",IF($E94&gt;=RatingExceeds,"Exceeds",IF($E94&gt;=RatingMeets,"Meets","Below"))))</f>
        <v/>
      </c>
      <c r="K94" s="9" t="n"/>
      <c r="L94" s="9" t="n"/>
    </row>
    <row r="95">
      <c r="A95" s="9" t="n"/>
      <c r="B95" s="9" t="n"/>
      <c r="C95" s="9" t="n"/>
      <c r="D95" s="10">
        <f>IF($A95="","",COUNTIFS(Goals!$A$5:$A$404,$A95,Goals!$B$5:$B$404,$C95,Goals!$E$5:$E$404,"Met")&amp;" / "&amp;COUNTIFS(Goals!$A$5:$A$404,$A95,Goals!$B$5:$B$404,$C95))</f>
        <v/>
      </c>
      <c r="E95" s="7" t="n"/>
      <c r="F95" s="11">
        <f>IF($A95="","",IF($G95="","",(YEAR(TODAY())-YEAR($G95))*12+MONTH(TODAY())-MONTH($G95)-IF(DAY(TODAY())&lt;DAY($G95),1,0)))</f>
        <v/>
      </c>
      <c r="G95" s="12">
        <f>IF($A95="","",IFERROR(VLOOKUP($A95,Headcount!$A$5:$E$204,5,FALSE),""))</f>
        <v/>
      </c>
      <c r="H95" s="13">
        <f>IF($A95="","",IFERROR(AVERAGEIFS($E$5:$E$204,$B$5:$B$204,$B95,$C$5:$C$204,$C95),""))</f>
        <v/>
      </c>
      <c r="I95" s="13">
        <f>IF($A95="","",IF($E95="","",IFERROR($E95-$H95,"")))</f>
        <v/>
      </c>
      <c r="J95" s="10">
        <f>IF($A95="","",IF($E95="","",IF($E95&gt;=RatingExceeds,"Exceeds",IF($E95&gt;=RatingMeets,"Meets","Below"))))</f>
        <v/>
      </c>
      <c r="K95" s="9" t="n"/>
      <c r="L95" s="9" t="n"/>
    </row>
    <row r="96">
      <c r="A96" s="9" t="n"/>
      <c r="B96" s="9" t="n"/>
      <c r="C96" s="9" t="n"/>
      <c r="D96" s="10">
        <f>IF($A96="","",COUNTIFS(Goals!$A$5:$A$404,$A96,Goals!$B$5:$B$404,$C96,Goals!$E$5:$E$404,"Met")&amp;" / "&amp;COUNTIFS(Goals!$A$5:$A$404,$A96,Goals!$B$5:$B$404,$C96))</f>
        <v/>
      </c>
      <c r="E96" s="7" t="n"/>
      <c r="F96" s="11">
        <f>IF($A96="","",IF($G96="","",(YEAR(TODAY())-YEAR($G96))*12+MONTH(TODAY())-MONTH($G96)-IF(DAY(TODAY())&lt;DAY($G96),1,0)))</f>
        <v/>
      </c>
      <c r="G96" s="12">
        <f>IF($A96="","",IFERROR(VLOOKUP($A96,Headcount!$A$5:$E$204,5,FALSE),""))</f>
        <v/>
      </c>
      <c r="H96" s="13">
        <f>IF($A96="","",IFERROR(AVERAGEIFS($E$5:$E$204,$B$5:$B$204,$B96,$C$5:$C$204,$C96),""))</f>
        <v/>
      </c>
      <c r="I96" s="13">
        <f>IF($A96="","",IF($E96="","",IFERROR($E96-$H96,"")))</f>
        <v/>
      </c>
      <c r="J96" s="10">
        <f>IF($A96="","",IF($E96="","",IF($E96&gt;=RatingExceeds,"Exceeds",IF($E96&gt;=RatingMeets,"Meets","Below"))))</f>
        <v/>
      </c>
      <c r="K96" s="9" t="n"/>
      <c r="L96" s="9" t="n"/>
    </row>
    <row r="97">
      <c r="A97" s="9" t="n"/>
      <c r="B97" s="9" t="n"/>
      <c r="C97" s="9" t="n"/>
      <c r="D97" s="10">
        <f>IF($A97="","",COUNTIFS(Goals!$A$5:$A$404,$A97,Goals!$B$5:$B$404,$C97,Goals!$E$5:$E$404,"Met")&amp;" / "&amp;COUNTIFS(Goals!$A$5:$A$404,$A97,Goals!$B$5:$B$404,$C97))</f>
        <v/>
      </c>
      <c r="E97" s="7" t="n"/>
      <c r="F97" s="11">
        <f>IF($A97="","",IF($G97="","",(YEAR(TODAY())-YEAR($G97))*12+MONTH(TODAY())-MONTH($G97)-IF(DAY(TODAY())&lt;DAY($G97),1,0)))</f>
        <v/>
      </c>
      <c r="G97" s="12">
        <f>IF($A97="","",IFERROR(VLOOKUP($A97,Headcount!$A$5:$E$204,5,FALSE),""))</f>
        <v/>
      </c>
      <c r="H97" s="13">
        <f>IF($A97="","",IFERROR(AVERAGEIFS($E$5:$E$204,$B$5:$B$204,$B97,$C$5:$C$204,$C97),""))</f>
        <v/>
      </c>
      <c r="I97" s="13">
        <f>IF($A97="","",IF($E97="","",IFERROR($E97-$H97,"")))</f>
        <v/>
      </c>
      <c r="J97" s="10">
        <f>IF($A97="","",IF($E97="","",IF($E97&gt;=RatingExceeds,"Exceeds",IF($E97&gt;=RatingMeets,"Meets","Below"))))</f>
        <v/>
      </c>
      <c r="K97" s="9" t="n"/>
      <c r="L97" s="9" t="n"/>
    </row>
    <row r="98">
      <c r="A98" s="9" t="n"/>
      <c r="B98" s="9" t="n"/>
      <c r="C98" s="9" t="n"/>
      <c r="D98" s="10">
        <f>IF($A98="","",COUNTIFS(Goals!$A$5:$A$404,$A98,Goals!$B$5:$B$404,$C98,Goals!$E$5:$E$404,"Met")&amp;" / "&amp;COUNTIFS(Goals!$A$5:$A$404,$A98,Goals!$B$5:$B$404,$C98))</f>
        <v/>
      </c>
      <c r="E98" s="7" t="n"/>
      <c r="F98" s="11">
        <f>IF($A98="","",IF($G98="","",(YEAR(TODAY())-YEAR($G98))*12+MONTH(TODAY())-MONTH($G98)-IF(DAY(TODAY())&lt;DAY($G98),1,0)))</f>
        <v/>
      </c>
      <c r="G98" s="12">
        <f>IF($A98="","",IFERROR(VLOOKUP($A98,Headcount!$A$5:$E$204,5,FALSE),""))</f>
        <v/>
      </c>
      <c r="H98" s="13">
        <f>IF($A98="","",IFERROR(AVERAGEIFS($E$5:$E$204,$B$5:$B$204,$B98,$C$5:$C$204,$C98),""))</f>
        <v/>
      </c>
      <c r="I98" s="13">
        <f>IF($A98="","",IF($E98="","",IFERROR($E98-$H98,"")))</f>
        <v/>
      </c>
      <c r="J98" s="10">
        <f>IF($A98="","",IF($E98="","",IF($E98&gt;=RatingExceeds,"Exceeds",IF($E98&gt;=RatingMeets,"Meets","Below"))))</f>
        <v/>
      </c>
      <c r="K98" s="9" t="n"/>
      <c r="L98" s="9" t="n"/>
    </row>
    <row r="99">
      <c r="A99" s="9" t="n"/>
      <c r="B99" s="9" t="n"/>
      <c r="C99" s="9" t="n"/>
      <c r="D99" s="10">
        <f>IF($A99="","",COUNTIFS(Goals!$A$5:$A$404,$A99,Goals!$B$5:$B$404,$C99,Goals!$E$5:$E$404,"Met")&amp;" / "&amp;COUNTIFS(Goals!$A$5:$A$404,$A99,Goals!$B$5:$B$404,$C99))</f>
        <v/>
      </c>
      <c r="E99" s="7" t="n"/>
      <c r="F99" s="11">
        <f>IF($A99="","",IF($G99="","",(YEAR(TODAY())-YEAR($G99))*12+MONTH(TODAY())-MONTH($G99)-IF(DAY(TODAY())&lt;DAY($G99),1,0)))</f>
        <v/>
      </c>
      <c r="G99" s="12">
        <f>IF($A99="","",IFERROR(VLOOKUP($A99,Headcount!$A$5:$E$204,5,FALSE),""))</f>
        <v/>
      </c>
      <c r="H99" s="13">
        <f>IF($A99="","",IFERROR(AVERAGEIFS($E$5:$E$204,$B$5:$B$204,$B99,$C$5:$C$204,$C99),""))</f>
        <v/>
      </c>
      <c r="I99" s="13">
        <f>IF($A99="","",IF($E99="","",IFERROR($E99-$H99,"")))</f>
        <v/>
      </c>
      <c r="J99" s="10">
        <f>IF($A99="","",IF($E99="","",IF($E99&gt;=RatingExceeds,"Exceeds",IF($E99&gt;=RatingMeets,"Meets","Below"))))</f>
        <v/>
      </c>
      <c r="K99" s="9" t="n"/>
      <c r="L99" s="9" t="n"/>
    </row>
    <row r="100">
      <c r="A100" s="9" t="n"/>
      <c r="B100" s="9" t="n"/>
      <c r="C100" s="9" t="n"/>
      <c r="D100" s="10">
        <f>IF($A100="","",COUNTIFS(Goals!$A$5:$A$404,$A100,Goals!$B$5:$B$404,$C100,Goals!$E$5:$E$404,"Met")&amp;" / "&amp;COUNTIFS(Goals!$A$5:$A$404,$A100,Goals!$B$5:$B$404,$C100))</f>
        <v/>
      </c>
      <c r="E100" s="7" t="n"/>
      <c r="F100" s="11">
        <f>IF($A100="","",IF($G100="","",(YEAR(TODAY())-YEAR($G100))*12+MONTH(TODAY())-MONTH($G100)-IF(DAY(TODAY())&lt;DAY($G100),1,0)))</f>
        <v/>
      </c>
      <c r="G100" s="12">
        <f>IF($A100="","",IFERROR(VLOOKUP($A100,Headcount!$A$5:$E$204,5,FALSE),""))</f>
        <v/>
      </c>
      <c r="H100" s="13">
        <f>IF($A100="","",IFERROR(AVERAGEIFS($E$5:$E$204,$B$5:$B$204,$B100,$C$5:$C$204,$C100),""))</f>
        <v/>
      </c>
      <c r="I100" s="13">
        <f>IF($A100="","",IF($E100="","",IFERROR($E100-$H100,"")))</f>
        <v/>
      </c>
      <c r="J100" s="10">
        <f>IF($A100="","",IF($E100="","",IF($E100&gt;=RatingExceeds,"Exceeds",IF($E100&gt;=RatingMeets,"Meets","Below"))))</f>
        <v/>
      </c>
      <c r="K100" s="9" t="n"/>
      <c r="L100" s="9" t="n"/>
    </row>
    <row r="101">
      <c r="A101" s="9" t="n"/>
      <c r="B101" s="9" t="n"/>
      <c r="C101" s="9" t="n"/>
      <c r="D101" s="10">
        <f>IF($A101="","",COUNTIFS(Goals!$A$5:$A$404,$A101,Goals!$B$5:$B$404,$C101,Goals!$E$5:$E$404,"Met")&amp;" / "&amp;COUNTIFS(Goals!$A$5:$A$404,$A101,Goals!$B$5:$B$404,$C101))</f>
        <v/>
      </c>
      <c r="E101" s="7" t="n"/>
      <c r="F101" s="11">
        <f>IF($A101="","",IF($G101="","",(YEAR(TODAY())-YEAR($G101))*12+MONTH(TODAY())-MONTH($G101)-IF(DAY(TODAY())&lt;DAY($G101),1,0)))</f>
        <v/>
      </c>
      <c r="G101" s="12">
        <f>IF($A101="","",IFERROR(VLOOKUP($A101,Headcount!$A$5:$E$204,5,FALSE),""))</f>
        <v/>
      </c>
      <c r="H101" s="13">
        <f>IF($A101="","",IFERROR(AVERAGEIFS($E$5:$E$204,$B$5:$B$204,$B101,$C$5:$C$204,$C101),""))</f>
        <v/>
      </c>
      <c r="I101" s="13">
        <f>IF($A101="","",IF($E101="","",IFERROR($E101-$H101,"")))</f>
        <v/>
      </c>
      <c r="J101" s="10">
        <f>IF($A101="","",IF($E101="","",IF($E101&gt;=RatingExceeds,"Exceeds",IF($E101&gt;=RatingMeets,"Meets","Below"))))</f>
        <v/>
      </c>
      <c r="K101" s="9" t="n"/>
      <c r="L101" s="9" t="n"/>
    </row>
    <row r="102">
      <c r="A102" s="9" t="n"/>
      <c r="B102" s="9" t="n"/>
      <c r="C102" s="9" t="n"/>
      <c r="D102" s="10">
        <f>IF($A102="","",COUNTIFS(Goals!$A$5:$A$404,$A102,Goals!$B$5:$B$404,$C102,Goals!$E$5:$E$404,"Met")&amp;" / "&amp;COUNTIFS(Goals!$A$5:$A$404,$A102,Goals!$B$5:$B$404,$C102))</f>
        <v/>
      </c>
      <c r="E102" s="7" t="n"/>
      <c r="F102" s="11">
        <f>IF($A102="","",IF($G102="","",(YEAR(TODAY())-YEAR($G102))*12+MONTH(TODAY())-MONTH($G102)-IF(DAY(TODAY())&lt;DAY($G102),1,0)))</f>
        <v/>
      </c>
      <c r="G102" s="12">
        <f>IF($A102="","",IFERROR(VLOOKUP($A102,Headcount!$A$5:$E$204,5,FALSE),""))</f>
        <v/>
      </c>
      <c r="H102" s="13">
        <f>IF($A102="","",IFERROR(AVERAGEIFS($E$5:$E$204,$B$5:$B$204,$B102,$C$5:$C$204,$C102),""))</f>
        <v/>
      </c>
      <c r="I102" s="13">
        <f>IF($A102="","",IF($E102="","",IFERROR($E102-$H102,"")))</f>
        <v/>
      </c>
      <c r="J102" s="10">
        <f>IF($A102="","",IF($E102="","",IF($E102&gt;=RatingExceeds,"Exceeds",IF($E102&gt;=RatingMeets,"Meets","Below"))))</f>
        <v/>
      </c>
      <c r="K102" s="9" t="n"/>
      <c r="L102" s="9" t="n"/>
    </row>
    <row r="103">
      <c r="A103" s="9" t="n"/>
      <c r="B103" s="9" t="n"/>
      <c r="C103" s="9" t="n"/>
      <c r="D103" s="10">
        <f>IF($A103="","",COUNTIFS(Goals!$A$5:$A$404,$A103,Goals!$B$5:$B$404,$C103,Goals!$E$5:$E$404,"Met")&amp;" / "&amp;COUNTIFS(Goals!$A$5:$A$404,$A103,Goals!$B$5:$B$404,$C103))</f>
        <v/>
      </c>
      <c r="E103" s="7" t="n"/>
      <c r="F103" s="11">
        <f>IF($A103="","",IF($G103="","",(YEAR(TODAY())-YEAR($G103))*12+MONTH(TODAY())-MONTH($G103)-IF(DAY(TODAY())&lt;DAY($G103),1,0)))</f>
        <v/>
      </c>
      <c r="G103" s="12">
        <f>IF($A103="","",IFERROR(VLOOKUP($A103,Headcount!$A$5:$E$204,5,FALSE),""))</f>
        <v/>
      </c>
      <c r="H103" s="13">
        <f>IF($A103="","",IFERROR(AVERAGEIFS($E$5:$E$204,$B$5:$B$204,$B103,$C$5:$C$204,$C103),""))</f>
        <v/>
      </c>
      <c r="I103" s="13">
        <f>IF($A103="","",IF($E103="","",IFERROR($E103-$H103,"")))</f>
        <v/>
      </c>
      <c r="J103" s="10">
        <f>IF($A103="","",IF($E103="","",IF($E103&gt;=RatingExceeds,"Exceeds",IF($E103&gt;=RatingMeets,"Meets","Below"))))</f>
        <v/>
      </c>
      <c r="K103" s="9" t="n"/>
      <c r="L103" s="9" t="n"/>
    </row>
    <row r="104">
      <c r="A104" s="9" t="n"/>
      <c r="B104" s="9" t="n"/>
      <c r="C104" s="9" t="n"/>
      <c r="D104" s="10">
        <f>IF($A104="","",COUNTIFS(Goals!$A$5:$A$404,$A104,Goals!$B$5:$B$404,$C104,Goals!$E$5:$E$404,"Met")&amp;" / "&amp;COUNTIFS(Goals!$A$5:$A$404,$A104,Goals!$B$5:$B$404,$C104))</f>
        <v/>
      </c>
      <c r="E104" s="7" t="n"/>
      <c r="F104" s="11">
        <f>IF($A104="","",IF($G104="","",(YEAR(TODAY())-YEAR($G104))*12+MONTH(TODAY())-MONTH($G104)-IF(DAY(TODAY())&lt;DAY($G104),1,0)))</f>
        <v/>
      </c>
      <c r="G104" s="12">
        <f>IF($A104="","",IFERROR(VLOOKUP($A104,Headcount!$A$5:$E$204,5,FALSE),""))</f>
        <v/>
      </c>
      <c r="H104" s="13">
        <f>IF($A104="","",IFERROR(AVERAGEIFS($E$5:$E$204,$B$5:$B$204,$B104,$C$5:$C$204,$C104),""))</f>
        <v/>
      </c>
      <c r="I104" s="13">
        <f>IF($A104="","",IF($E104="","",IFERROR($E104-$H104,"")))</f>
        <v/>
      </c>
      <c r="J104" s="10">
        <f>IF($A104="","",IF($E104="","",IF($E104&gt;=RatingExceeds,"Exceeds",IF($E104&gt;=RatingMeets,"Meets","Below"))))</f>
        <v/>
      </c>
      <c r="K104" s="9" t="n"/>
      <c r="L104" s="9" t="n"/>
    </row>
    <row r="105">
      <c r="A105" s="9" t="n"/>
      <c r="B105" s="9" t="n"/>
      <c r="C105" s="9" t="n"/>
      <c r="D105" s="10">
        <f>IF($A105="","",COUNTIFS(Goals!$A$5:$A$404,$A105,Goals!$B$5:$B$404,$C105,Goals!$E$5:$E$404,"Met")&amp;" / "&amp;COUNTIFS(Goals!$A$5:$A$404,$A105,Goals!$B$5:$B$404,$C105))</f>
        <v/>
      </c>
      <c r="E105" s="7" t="n"/>
      <c r="F105" s="11">
        <f>IF($A105="","",IF($G105="","",(YEAR(TODAY())-YEAR($G105))*12+MONTH(TODAY())-MONTH($G105)-IF(DAY(TODAY())&lt;DAY($G105),1,0)))</f>
        <v/>
      </c>
      <c r="G105" s="12">
        <f>IF($A105="","",IFERROR(VLOOKUP($A105,Headcount!$A$5:$E$204,5,FALSE),""))</f>
        <v/>
      </c>
      <c r="H105" s="13">
        <f>IF($A105="","",IFERROR(AVERAGEIFS($E$5:$E$204,$B$5:$B$204,$B105,$C$5:$C$204,$C105),""))</f>
        <v/>
      </c>
      <c r="I105" s="13">
        <f>IF($A105="","",IF($E105="","",IFERROR($E105-$H105,"")))</f>
        <v/>
      </c>
      <c r="J105" s="10">
        <f>IF($A105="","",IF($E105="","",IF($E105&gt;=RatingExceeds,"Exceeds",IF($E105&gt;=RatingMeets,"Meets","Below"))))</f>
        <v/>
      </c>
      <c r="K105" s="9" t="n"/>
      <c r="L105" s="9" t="n"/>
    </row>
    <row r="106">
      <c r="A106" s="9" t="n"/>
      <c r="B106" s="9" t="n"/>
      <c r="C106" s="9" t="n"/>
      <c r="D106" s="10">
        <f>IF($A106="","",COUNTIFS(Goals!$A$5:$A$404,$A106,Goals!$B$5:$B$404,$C106,Goals!$E$5:$E$404,"Met")&amp;" / "&amp;COUNTIFS(Goals!$A$5:$A$404,$A106,Goals!$B$5:$B$404,$C106))</f>
        <v/>
      </c>
      <c r="E106" s="7" t="n"/>
      <c r="F106" s="11">
        <f>IF($A106="","",IF($G106="","",(YEAR(TODAY())-YEAR($G106))*12+MONTH(TODAY())-MONTH($G106)-IF(DAY(TODAY())&lt;DAY($G106),1,0)))</f>
        <v/>
      </c>
      <c r="G106" s="12">
        <f>IF($A106="","",IFERROR(VLOOKUP($A106,Headcount!$A$5:$E$204,5,FALSE),""))</f>
        <v/>
      </c>
      <c r="H106" s="13">
        <f>IF($A106="","",IFERROR(AVERAGEIFS($E$5:$E$204,$B$5:$B$204,$B106,$C$5:$C$204,$C106),""))</f>
        <v/>
      </c>
      <c r="I106" s="13">
        <f>IF($A106="","",IF($E106="","",IFERROR($E106-$H106,"")))</f>
        <v/>
      </c>
      <c r="J106" s="10">
        <f>IF($A106="","",IF($E106="","",IF($E106&gt;=RatingExceeds,"Exceeds",IF($E106&gt;=RatingMeets,"Meets","Below"))))</f>
        <v/>
      </c>
      <c r="K106" s="9" t="n"/>
      <c r="L106" s="9" t="n"/>
    </row>
    <row r="107">
      <c r="A107" s="9" t="n"/>
      <c r="B107" s="9" t="n"/>
      <c r="C107" s="9" t="n"/>
      <c r="D107" s="10">
        <f>IF($A107="","",COUNTIFS(Goals!$A$5:$A$404,$A107,Goals!$B$5:$B$404,$C107,Goals!$E$5:$E$404,"Met")&amp;" / "&amp;COUNTIFS(Goals!$A$5:$A$404,$A107,Goals!$B$5:$B$404,$C107))</f>
        <v/>
      </c>
      <c r="E107" s="7" t="n"/>
      <c r="F107" s="11">
        <f>IF($A107="","",IF($G107="","",(YEAR(TODAY())-YEAR($G107))*12+MONTH(TODAY())-MONTH($G107)-IF(DAY(TODAY())&lt;DAY($G107),1,0)))</f>
        <v/>
      </c>
      <c r="G107" s="12">
        <f>IF($A107="","",IFERROR(VLOOKUP($A107,Headcount!$A$5:$E$204,5,FALSE),""))</f>
        <v/>
      </c>
      <c r="H107" s="13">
        <f>IF($A107="","",IFERROR(AVERAGEIFS($E$5:$E$204,$B$5:$B$204,$B107,$C$5:$C$204,$C107),""))</f>
        <v/>
      </c>
      <c r="I107" s="13">
        <f>IF($A107="","",IF($E107="","",IFERROR($E107-$H107,"")))</f>
        <v/>
      </c>
      <c r="J107" s="10">
        <f>IF($A107="","",IF($E107="","",IF($E107&gt;=RatingExceeds,"Exceeds",IF($E107&gt;=RatingMeets,"Meets","Below"))))</f>
        <v/>
      </c>
      <c r="K107" s="9" t="n"/>
      <c r="L107" s="9" t="n"/>
    </row>
    <row r="108">
      <c r="A108" s="9" t="n"/>
      <c r="B108" s="9" t="n"/>
      <c r="C108" s="9" t="n"/>
      <c r="D108" s="10">
        <f>IF($A108="","",COUNTIFS(Goals!$A$5:$A$404,$A108,Goals!$B$5:$B$404,$C108,Goals!$E$5:$E$404,"Met")&amp;" / "&amp;COUNTIFS(Goals!$A$5:$A$404,$A108,Goals!$B$5:$B$404,$C108))</f>
        <v/>
      </c>
      <c r="E108" s="7" t="n"/>
      <c r="F108" s="11">
        <f>IF($A108="","",IF($G108="","",(YEAR(TODAY())-YEAR($G108))*12+MONTH(TODAY())-MONTH($G108)-IF(DAY(TODAY())&lt;DAY($G108),1,0)))</f>
        <v/>
      </c>
      <c r="G108" s="12">
        <f>IF($A108="","",IFERROR(VLOOKUP($A108,Headcount!$A$5:$E$204,5,FALSE),""))</f>
        <v/>
      </c>
      <c r="H108" s="13">
        <f>IF($A108="","",IFERROR(AVERAGEIFS($E$5:$E$204,$B$5:$B$204,$B108,$C$5:$C$204,$C108),""))</f>
        <v/>
      </c>
      <c r="I108" s="13">
        <f>IF($A108="","",IF($E108="","",IFERROR($E108-$H108,"")))</f>
        <v/>
      </c>
      <c r="J108" s="10">
        <f>IF($A108="","",IF($E108="","",IF($E108&gt;=RatingExceeds,"Exceeds",IF($E108&gt;=RatingMeets,"Meets","Below"))))</f>
        <v/>
      </c>
      <c r="K108" s="9" t="n"/>
      <c r="L108" s="9" t="n"/>
    </row>
    <row r="109">
      <c r="A109" s="9" t="n"/>
      <c r="B109" s="9" t="n"/>
      <c r="C109" s="9" t="n"/>
      <c r="D109" s="10">
        <f>IF($A109="","",COUNTIFS(Goals!$A$5:$A$404,$A109,Goals!$B$5:$B$404,$C109,Goals!$E$5:$E$404,"Met")&amp;" / "&amp;COUNTIFS(Goals!$A$5:$A$404,$A109,Goals!$B$5:$B$404,$C109))</f>
        <v/>
      </c>
      <c r="E109" s="7" t="n"/>
      <c r="F109" s="11">
        <f>IF($A109="","",IF($G109="","",(YEAR(TODAY())-YEAR($G109))*12+MONTH(TODAY())-MONTH($G109)-IF(DAY(TODAY())&lt;DAY($G109),1,0)))</f>
        <v/>
      </c>
      <c r="G109" s="12">
        <f>IF($A109="","",IFERROR(VLOOKUP($A109,Headcount!$A$5:$E$204,5,FALSE),""))</f>
        <v/>
      </c>
      <c r="H109" s="13">
        <f>IF($A109="","",IFERROR(AVERAGEIFS($E$5:$E$204,$B$5:$B$204,$B109,$C$5:$C$204,$C109),""))</f>
        <v/>
      </c>
      <c r="I109" s="13">
        <f>IF($A109="","",IF($E109="","",IFERROR($E109-$H109,"")))</f>
        <v/>
      </c>
      <c r="J109" s="10">
        <f>IF($A109="","",IF($E109="","",IF($E109&gt;=RatingExceeds,"Exceeds",IF($E109&gt;=RatingMeets,"Meets","Below"))))</f>
        <v/>
      </c>
      <c r="K109" s="9" t="n"/>
      <c r="L109" s="9" t="n"/>
    </row>
    <row r="110">
      <c r="A110" s="9" t="n"/>
      <c r="B110" s="9" t="n"/>
      <c r="C110" s="9" t="n"/>
      <c r="D110" s="10">
        <f>IF($A110="","",COUNTIFS(Goals!$A$5:$A$404,$A110,Goals!$B$5:$B$404,$C110,Goals!$E$5:$E$404,"Met")&amp;" / "&amp;COUNTIFS(Goals!$A$5:$A$404,$A110,Goals!$B$5:$B$404,$C110))</f>
        <v/>
      </c>
      <c r="E110" s="7" t="n"/>
      <c r="F110" s="11">
        <f>IF($A110="","",IF($G110="","",(YEAR(TODAY())-YEAR($G110))*12+MONTH(TODAY())-MONTH($G110)-IF(DAY(TODAY())&lt;DAY($G110),1,0)))</f>
        <v/>
      </c>
      <c r="G110" s="12">
        <f>IF($A110="","",IFERROR(VLOOKUP($A110,Headcount!$A$5:$E$204,5,FALSE),""))</f>
        <v/>
      </c>
      <c r="H110" s="13">
        <f>IF($A110="","",IFERROR(AVERAGEIFS($E$5:$E$204,$B$5:$B$204,$B110,$C$5:$C$204,$C110),""))</f>
        <v/>
      </c>
      <c r="I110" s="13">
        <f>IF($A110="","",IF($E110="","",IFERROR($E110-$H110,"")))</f>
        <v/>
      </c>
      <c r="J110" s="10">
        <f>IF($A110="","",IF($E110="","",IF($E110&gt;=RatingExceeds,"Exceeds",IF($E110&gt;=RatingMeets,"Meets","Below"))))</f>
        <v/>
      </c>
      <c r="K110" s="9" t="n"/>
      <c r="L110" s="9" t="n"/>
    </row>
    <row r="111">
      <c r="A111" s="9" t="n"/>
      <c r="B111" s="9" t="n"/>
      <c r="C111" s="9" t="n"/>
      <c r="D111" s="10">
        <f>IF($A111="","",COUNTIFS(Goals!$A$5:$A$404,$A111,Goals!$B$5:$B$404,$C111,Goals!$E$5:$E$404,"Met")&amp;" / "&amp;COUNTIFS(Goals!$A$5:$A$404,$A111,Goals!$B$5:$B$404,$C111))</f>
        <v/>
      </c>
      <c r="E111" s="7" t="n"/>
      <c r="F111" s="11">
        <f>IF($A111="","",IF($G111="","",(YEAR(TODAY())-YEAR($G111))*12+MONTH(TODAY())-MONTH($G111)-IF(DAY(TODAY())&lt;DAY($G111),1,0)))</f>
        <v/>
      </c>
      <c r="G111" s="12">
        <f>IF($A111="","",IFERROR(VLOOKUP($A111,Headcount!$A$5:$E$204,5,FALSE),""))</f>
        <v/>
      </c>
      <c r="H111" s="13">
        <f>IF($A111="","",IFERROR(AVERAGEIFS($E$5:$E$204,$B$5:$B$204,$B111,$C$5:$C$204,$C111),""))</f>
        <v/>
      </c>
      <c r="I111" s="13">
        <f>IF($A111="","",IF($E111="","",IFERROR($E111-$H111,"")))</f>
        <v/>
      </c>
      <c r="J111" s="10">
        <f>IF($A111="","",IF($E111="","",IF($E111&gt;=RatingExceeds,"Exceeds",IF($E111&gt;=RatingMeets,"Meets","Below"))))</f>
        <v/>
      </c>
      <c r="K111" s="9" t="n"/>
      <c r="L111" s="9" t="n"/>
    </row>
    <row r="112">
      <c r="A112" s="9" t="n"/>
      <c r="B112" s="9" t="n"/>
      <c r="C112" s="9" t="n"/>
      <c r="D112" s="10">
        <f>IF($A112="","",COUNTIFS(Goals!$A$5:$A$404,$A112,Goals!$B$5:$B$404,$C112,Goals!$E$5:$E$404,"Met")&amp;" / "&amp;COUNTIFS(Goals!$A$5:$A$404,$A112,Goals!$B$5:$B$404,$C112))</f>
        <v/>
      </c>
      <c r="E112" s="7" t="n"/>
      <c r="F112" s="11">
        <f>IF($A112="","",IF($G112="","",(YEAR(TODAY())-YEAR($G112))*12+MONTH(TODAY())-MONTH($G112)-IF(DAY(TODAY())&lt;DAY($G112),1,0)))</f>
        <v/>
      </c>
      <c r="G112" s="12">
        <f>IF($A112="","",IFERROR(VLOOKUP($A112,Headcount!$A$5:$E$204,5,FALSE),""))</f>
        <v/>
      </c>
      <c r="H112" s="13">
        <f>IF($A112="","",IFERROR(AVERAGEIFS($E$5:$E$204,$B$5:$B$204,$B112,$C$5:$C$204,$C112),""))</f>
        <v/>
      </c>
      <c r="I112" s="13">
        <f>IF($A112="","",IF($E112="","",IFERROR($E112-$H112,"")))</f>
        <v/>
      </c>
      <c r="J112" s="10">
        <f>IF($A112="","",IF($E112="","",IF($E112&gt;=RatingExceeds,"Exceeds",IF($E112&gt;=RatingMeets,"Meets","Below"))))</f>
        <v/>
      </c>
      <c r="K112" s="9" t="n"/>
      <c r="L112" s="9" t="n"/>
    </row>
    <row r="113">
      <c r="A113" s="9" t="n"/>
      <c r="B113" s="9" t="n"/>
      <c r="C113" s="9" t="n"/>
      <c r="D113" s="10">
        <f>IF($A113="","",COUNTIFS(Goals!$A$5:$A$404,$A113,Goals!$B$5:$B$404,$C113,Goals!$E$5:$E$404,"Met")&amp;" / "&amp;COUNTIFS(Goals!$A$5:$A$404,$A113,Goals!$B$5:$B$404,$C113))</f>
        <v/>
      </c>
      <c r="E113" s="7" t="n"/>
      <c r="F113" s="11">
        <f>IF($A113="","",IF($G113="","",(YEAR(TODAY())-YEAR($G113))*12+MONTH(TODAY())-MONTH($G113)-IF(DAY(TODAY())&lt;DAY($G113),1,0)))</f>
        <v/>
      </c>
      <c r="G113" s="12">
        <f>IF($A113="","",IFERROR(VLOOKUP($A113,Headcount!$A$5:$E$204,5,FALSE),""))</f>
        <v/>
      </c>
      <c r="H113" s="13">
        <f>IF($A113="","",IFERROR(AVERAGEIFS($E$5:$E$204,$B$5:$B$204,$B113,$C$5:$C$204,$C113),""))</f>
        <v/>
      </c>
      <c r="I113" s="13">
        <f>IF($A113="","",IF($E113="","",IFERROR($E113-$H113,"")))</f>
        <v/>
      </c>
      <c r="J113" s="10">
        <f>IF($A113="","",IF($E113="","",IF($E113&gt;=RatingExceeds,"Exceeds",IF($E113&gt;=RatingMeets,"Meets","Below"))))</f>
        <v/>
      </c>
      <c r="K113" s="9" t="n"/>
      <c r="L113" s="9" t="n"/>
    </row>
    <row r="114">
      <c r="A114" s="9" t="n"/>
      <c r="B114" s="9" t="n"/>
      <c r="C114" s="9" t="n"/>
      <c r="D114" s="10">
        <f>IF($A114="","",COUNTIFS(Goals!$A$5:$A$404,$A114,Goals!$B$5:$B$404,$C114,Goals!$E$5:$E$404,"Met")&amp;" / "&amp;COUNTIFS(Goals!$A$5:$A$404,$A114,Goals!$B$5:$B$404,$C114))</f>
        <v/>
      </c>
      <c r="E114" s="7" t="n"/>
      <c r="F114" s="11">
        <f>IF($A114="","",IF($G114="","",(YEAR(TODAY())-YEAR($G114))*12+MONTH(TODAY())-MONTH($G114)-IF(DAY(TODAY())&lt;DAY($G114),1,0)))</f>
        <v/>
      </c>
      <c r="G114" s="12">
        <f>IF($A114="","",IFERROR(VLOOKUP($A114,Headcount!$A$5:$E$204,5,FALSE),""))</f>
        <v/>
      </c>
      <c r="H114" s="13">
        <f>IF($A114="","",IFERROR(AVERAGEIFS($E$5:$E$204,$B$5:$B$204,$B114,$C$5:$C$204,$C114),""))</f>
        <v/>
      </c>
      <c r="I114" s="13">
        <f>IF($A114="","",IF($E114="","",IFERROR($E114-$H114,"")))</f>
        <v/>
      </c>
      <c r="J114" s="10">
        <f>IF($A114="","",IF($E114="","",IF($E114&gt;=RatingExceeds,"Exceeds",IF($E114&gt;=RatingMeets,"Meets","Below"))))</f>
        <v/>
      </c>
      <c r="K114" s="9" t="n"/>
      <c r="L114" s="9" t="n"/>
    </row>
    <row r="115">
      <c r="A115" s="9" t="n"/>
      <c r="B115" s="9" t="n"/>
      <c r="C115" s="9" t="n"/>
      <c r="D115" s="10">
        <f>IF($A115="","",COUNTIFS(Goals!$A$5:$A$404,$A115,Goals!$B$5:$B$404,$C115,Goals!$E$5:$E$404,"Met")&amp;" / "&amp;COUNTIFS(Goals!$A$5:$A$404,$A115,Goals!$B$5:$B$404,$C115))</f>
        <v/>
      </c>
      <c r="E115" s="7" t="n"/>
      <c r="F115" s="11">
        <f>IF($A115="","",IF($G115="","",(YEAR(TODAY())-YEAR($G115))*12+MONTH(TODAY())-MONTH($G115)-IF(DAY(TODAY())&lt;DAY($G115),1,0)))</f>
        <v/>
      </c>
      <c r="G115" s="12">
        <f>IF($A115="","",IFERROR(VLOOKUP($A115,Headcount!$A$5:$E$204,5,FALSE),""))</f>
        <v/>
      </c>
      <c r="H115" s="13">
        <f>IF($A115="","",IFERROR(AVERAGEIFS($E$5:$E$204,$B$5:$B$204,$B115,$C$5:$C$204,$C115),""))</f>
        <v/>
      </c>
      <c r="I115" s="13">
        <f>IF($A115="","",IF($E115="","",IFERROR($E115-$H115,"")))</f>
        <v/>
      </c>
      <c r="J115" s="10">
        <f>IF($A115="","",IF($E115="","",IF($E115&gt;=RatingExceeds,"Exceeds",IF($E115&gt;=RatingMeets,"Meets","Below"))))</f>
        <v/>
      </c>
      <c r="K115" s="9" t="n"/>
      <c r="L115" s="9" t="n"/>
    </row>
    <row r="116">
      <c r="A116" s="9" t="n"/>
      <c r="B116" s="9" t="n"/>
      <c r="C116" s="9" t="n"/>
      <c r="D116" s="10">
        <f>IF($A116="","",COUNTIFS(Goals!$A$5:$A$404,$A116,Goals!$B$5:$B$404,$C116,Goals!$E$5:$E$404,"Met")&amp;" / "&amp;COUNTIFS(Goals!$A$5:$A$404,$A116,Goals!$B$5:$B$404,$C116))</f>
        <v/>
      </c>
      <c r="E116" s="7" t="n"/>
      <c r="F116" s="11">
        <f>IF($A116="","",IF($G116="","",(YEAR(TODAY())-YEAR($G116))*12+MONTH(TODAY())-MONTH($G116)-IF(DAY(TODAY())&lt;DAY($G116),1,0)))</f>
        <v/>
      </c>
      <c r="G116" s="12">
        <f>IF($A116="","",IFERROR(VLOOKUP($A116,Headcount!$A$5:$E$204,5,FALSE),""))</f>
        <v/>
      </c>
      <c r="H116" s="13">
        <f>IF($A116="","",IFERROR(AVERAGEIFS($E$5:$E$204,$B$5:$B$204,$B116,$C$5:$C$204,$C116),""))</f>
        <v/>
      </c>
      <c r="I116" s="13">
        <f>IF($A116="","",IF($E116="","",IFERROR($E116-$H116,"")))</f>
        <v/>
      </c>
      <c r="J116" s="10">
        <f>IF($A116="","",IF($E116="","",IF($E116&gt;=RatingExceeds,"Exceeds",IF($E116&gt;=RatingMeets,"Meets","Below"))))</f>
        <v/>
      </c>
      <c r="K116" s="9" t="n"/>
      <c r="L116" s="9" t="n"/>
    </row>
    <row r="117">
      <c r="A117" s="9" t="n"/>
      <c r="B117" s="9" t="n"/>
      <c r="C117" s="9" t="n"/>
      <c r="D117" s="10">
        <f>IF($A117="","",COUNTIFS(Goals!$A$5:$A$404,$A117,Goals!$B$5:$B$404,$C117,Goals!$E$5:$E$404,"Met")&amp;" / "&amp;COUNTIFS(Goals!$A$5:$A$404,$A117,Goals!$B$5:$B$404,$C117))</f>
        <v/>
      </c>
      <c r="E117" s="7" t="n"/>
      <c r="F117" s="11">
        <f>IF($A117="","",IF($G117="","",(YEAR(TODAY())-YEAR($G117))*12+MONTH(TODAY())-MONTH($G117)-IF(DAY(TODAY())&lt;DAY($G117),1,0)))</f>
        <v/>
      </c>
      <c r="G117" s="12">
        <f>IF($A117="","",IFERROR(VLOOKUP($A117,Headcount!$A$5:$E$204,5,FALSE),""))</f>
        <v/>
      </c>
      <c r="H117" s="13">
        <f>IF($A117="","",IFERROR(AVERAGEIFS($E$5:$E$204,$B$5:$B$204,$B117,$C$5:$C$204,$C117),""))</f>
        <v/>
      </c>
      <c r="I117" s="13">
        <f>IF($A117="","",IF($E117="","",IFERROR($E117-$H117,"")))</f>
        <v/>
      </c>
      <c r="J117" s="10">
        <f>IF($A117="","",IF($E117="","",IF($E117&gt;=RatingExceeds,"Exceeds",IF($E117&gt;=RatingMeets,"Meets","Below"))))</f>
        <v/>
      </c>
      <c r="K117" s="9" t="n"/>
      <c r="L117" s="9" t="n"/>
    </row>
    <row r="118">
      <c r="A118" s="9" t="n"/>
      <c r="B118" s="9" t="n"/>
      <c r="C118" s="9" t="n"/>
      <c r="D118" s="10">
        <f>IF($A118="","",COUNTIFS(Goals!$A$5:$A$404,$A118,Goals!$B$5:$B$404,$C118,Goals!$E$5:$E$404,"Met")&amp;" / "&amp;COUNTIFS(Goals!$A$5:$A$404,$A118,Goals!$B$5:$B$404,$C118))</f>
        <v/>
      </c>
      <c r="E118" s="7" t="n"/>
      <c r="F118" s="11">
        <f>IF($A118="","",IF($G118="","",(YEAR(TODAY())-YEAR($G118))*12+MONTH(TODAY())-MONTH($G118)-IF(DAY(TODAY())&lt;DAY($G118),1,0)))</f>
        <v/>
      </c>
      <c r="G118" s="12">
        <f>IF($A118="","",IFERROR(VLOOKUP($A118,Headcount!$A$5:$E$204,5,FALSE),""))</f>
        <v/>
      </c>
      <c r="H118" s="13">
        <f>IF($A118="","",IFERROR(AVERAGEIFS($E$5:$E$204,$B$5:$B$204,$B118,$C$5:$C$204,$C118),""))</f>
        <v/>
      </c>
      <c r="I118" s="13">
        <f>IF($A118="","",IF($E118="","",IFERROR($E118-$H118,"")))</f>
        <v/>
      </c>
      <c r="J118" s="10">
        <f>IF($A118="","",IF($E118="","",IF($E118&gt;=RatingExceeds,"Exceeds",IF($E118&gt;=RatingMeets,"Meets","Below"))))</f>
        <v/>
      </c>
      <c r="K118" s="9" t="n"/>
      <c r="L118" s="9" t="n"/>
    </row>
    <row r="119">
      <c r="A119" s="9" t="n"/>
      <c r="B119" s="9" t="n"/>
      <c r="C119" s="9" t="n"/>
      <c r="D119" s="10">
        <f>IF($A119="","",COUNTIFS(Goals!$A$5:$A$404,$A119,Goals!$B$5:$B$404,$C119,Goals!$E$5:$E$404,"Met")&amp;" / "&amp;COUNTIFS(Goals!$A$5:$A$404,$A119,Goals!$B$5:$B$404,$C119))</f>
        <v/>
      </c>
      <c r="E119" s="7" t="n"/>
      <c r="F119" s="11">
        <f>IF($A119="","",IF($G119="","",(YEAR(TODAY())-YEAR($G119))*12+MONTH(TODAY())-MONTH($G119)-IF(DAY(TODAY())&lt;DAY($G119),1,0)))</f>
        <v/>
      </c>
      <c r="G119" s="12">
        <f>IF($A119="","",IFERROR(VLOOKUP($A119,Headcount!$A$5:$E$204,5,FALSE),""))</f>
        <v/>
      </c>
      <c r="H119" s="13">
        <f>IF($A119="","",IFERROR(AVERAGEIFS($E$5:$E$204,$B$5:$B$204,$B119,$C$5:$C$204,$C119),""))</f>
        <v/>
      </c>
      <c r="I119" s="13">
        <f>IF($A119="","",IF($E119="","",IFERROR($E119-$H119,"")))</f>
        <v/>
      </c>
      <c r="J119" s="10">
        <f>IF($A119="","",IF($E119="","",IF($E119&gt;=RatingExceeds,"Exceeds",IF($E119&gt;=RatingMeets,"Meets","Below"))))</f>
        <v/>
      </c>
      <c r="K119" s="9" t="n"/>
      <c r="L119" s="9" t="n"/>
    </row>
    <row r="120">
      <c r="A120" s="9" t="n"/>
      <c r="B120" s="9" t="n"/>
      <c r="C120" s="9" t="n"/>
      <c r="D120" s="10">
        <f>IF($A120="","",COUNTIFS(Goals!$A$5:$A$404,$A120,Goals!$B$5:$B$404,$C120,Goals!$E$5:$E$404,"Met")&amp;" / "&amp;COUNTIFS(Goals!$A$5:$A$404,$A120,Goals!$B$5:$B$404,$C120))</f>
        <v/>
      </c>
      <c r="E120" s="7" t="n"/>
      <c r="F120" s="11">
        <f>IF($A120="","",IF($G120="","",(YEAR(TODAY())-YEAR($G120))*12+MONTH(TODAY())-MONTH($G120)-IF(DAY(TODAY())&lt;DAY($G120),1,0)))</f>
        <v/>
      </c>
      <c r="G120" s="12">
        <f>IF($A120="","",IFERROR(VLOOKUP($A120,Headcount!$A$5:$E$204,5,FALSE),""))</f>
        <v/>
      </c>
      <c r="H120" s="13">
        <f>IF($A120="","",IFERROR(AVERAGEIFS($E$5:$E$204,$B$5:$B$204,$B120,$C$5:$C$204,$C120),""))</f>
        <v/>
      </c>
      <c r="I120" s="13">
        <f>IF($A120="","",IF($E120="","",IFERROR($E120-$H120,"")))</f>
        <v/>
      </c>
      <c r="J120" s="10">
        <f>IF($A120="","",IF($E120="","",IF($E120&gt;=RatingExceeds,"Exceeds",IF($E120&gt;=RatingMeets,"Meets","Below"))))</f>
        <v/>
      </c>
      <c r="K120" s="9" t="n"/>
      <c r="L120" s="9" t="n"/>
    </row>
    <row r="121">
      <c r="A121" s="9" t="n"/>
      <c r="B121" s="9" t="n"/>
      <c r="C121" s="9" t="n"/>
      <c r="D121" s="10">
        <f>IF($A121="","",COUNTIFS(Goals!$A$5:$A$404,$A121,Goals!$B$5:$B$404,$C121,Goals!$E$5:$E$404,"Met")&amp;" / "&amp;COUNTIFS(Goals!$A$5:$A$404,$A121,Goals!$B$5:$B$404,$C121))</f>
        <v/>
      </c>
      <c r="E121" s="7" t="n"/>
      <c r="F121" s="11">
        <f>IF($A121="","",IF($G121="","",(YEAR(TODAY())-YEAR($G121))*12+MONTH(TODAY())-MONTH($G121)-IF(DAY(TODAY())&lt;DAY($G121),1,0)))</f>
        <v/>
      </c>
      <c r="G121" s="12">
        <f>IF($A121="","",IFERROR(VLOOKUP($A121,Headcount!$A$5:$E$204,5,FALSE),""))</f>
        <v/>
      </c>
      <c r="H121" s="13">
        <f>IF($A121="","",IFERROR(AVERAGEIFS($E$5:$E$204,$B$5:$B$204,$B121,$C$5:$C$204,$C121),""))</f>
        <v/>
      </c>
      <c r="I121" s="13">
        <f>IF($A121="","",IF($E121="","",IFERROR($E121-$H121,"")))</f>
        <v/>
      </c>
      <c r="J121" s="10">
        <f>IF($A121="","",IF($E121="","",IF($E121&gt;=RatingExceeds,"Exceeds",IF($E121&gt;=RatingMeets,"Meets","Below"))))</f>
        <v/>
      </c>
      <c r="K121" s="9" t="n"/>
      <c r="L121" s="9" t="n"/>
    </row>
    <row r="122">
      <c r="A122" s="9" t="n"/>
      <c r="B122" s="9" t="n"/>
      <c r="C122" s="9" t="n"/>
      <c r="D122" s="10">
        <f>IF($A122="","",COUNTIFS(Goals!$A$5:$A$404,$A122,Goals!$B$5:$B$404,$C122,Goals!$E$5:$E$404,"Met")&amp;" / "&amp;COUNTIFS(Goals!$A$5:$A$404,$A122,Goals!$B$5:$B$404,$C122))</f>
        <v/>
      </c>
      <c r="E122" s="7" t="n"/>
      <c r="F122" s="11">
        <f>IF($A122="","",IF($G122="","",(YEAR(TODAY())-YEAR($G122))*12+MONTH(TODAY())-MONTH($G122)-IF(DAY(TODAY())&lt;DAY($G122),1,0)))</f>
        <v/>
      </c>
      <c r="G122" s="12">
        <f>IF($A122="","",IFERROR(VLOOKUP($A122,Headcount!$A$5:$E$204,5,FALSE),""))</f>
        <v/>
      </c>
      <c r="H122" s="13">
        <f>IF($A122="","",IFERROR(AVERAGEIFS($E$5:$E$204,$B$5:$B$204,$B122,$C$5:$C$204,$C122),""))</f>
        <v/>
      </c>
      <c r="I122" s="13">
        <f>IF($A122="","",IF($E122="","",IFERROR($E122-$H122,"")))</f>
        <v/>
      </c>
      <c r="J122" s="10">
        <f>IF($A122="","",IF($E122="","",IF($E122&gt;=RatingExceeds,"Exceeds",IF($E122&gt;=RatingMeets,"Meets","Below"))))</f>
        <v/>
      </c>
      <c r="K122" s="9" t="n"/>
      <c r="L122" s="9" t="n"/>
    </row>
    <row r="123">
      <c r="A123" s="9" t="n"/>
      <c r="B123" s="9" t="n"/>
      <c r="C123" s="9" t="n"/>
      <c r="D123" s="10">
        <f>IF($A123="","",COUNTIFS(Goals!$A$5:$A$404,$A123,Goals!$B$5:$B$404,$C123,Goals!$E$5:$E$404,"Met")&amp;" / "&amp;COUNTIFS(Goals!$A$5:$A$404,$A123,Goals!$B$5:$B$404,$C123))</f>
        <v/>
      </c>
      <c r="E123" s="7" t="n"/>
      <c r="F123" s="11">
        <f>IF($A123="","",IF($G123="","",(YEAR(TODAY())-YEAR($G123))*12+MONTH(TODAY())-MONTH($G123)-IF(DAY(TODAY())&lt;DAY($G123),1,0)))</f>
        <v/>
      </c>
      <c r="G123" s="12">
        <f>IF($A123="","",IFERROR(VLOOKUP($A123,Headcount!$A$5:$E$204,5,FALSE),""))</f>
        <v/>
      </c>
      <c r="H123" s="13">
        <f>IF($A123="","",IFERROR(AVERAGEIFS($E$5:$E$204,$B$5:$B$204,$B123,$C$5:$C$204,$C123),""))</f>
        <v/>
      </c>
      <c r="I123" s="13">
        <f>IF($A123="","",IF($E123="","",IFERROR($E123-$H123,"")))</f>
        <v/>
      </c>
      <c r="J123" s="10">
        <f>IF($A123="","",IF($E123="","",IF($E123&gt;=RatingExceeds,"Exceeds",IF($E123&gt;=RatingMeets,"Meets","Below"))))</f>
        <v/>
      </c>
      <c r="K123" s="9" t="n"/>
      <c r="L123" s="9" t="n"/>
    </row>
    <row r="124">
      <c r="A124" s="9" t="n"/>
      <c r="B124" s="9" t="n"/>
      <c r="C124" s="9" t="n"/>
      <c r="D124" s="10">
        <f>IF($A124="","",COUNTIFS(Goals!$A$5:$A$404,$A124,Goals!$B$5:$B$404,$C124,Goals!$E$5:$E$404,"Met")&amp;" / "&amp;COUNTIFS(Goals!$A$5:$A$404,$A124,Goals!$B$5:$B$404,$C124))</f>
        <v/>
      </c>
      <c r="E124" s="7" t="n"/>
      <c r="F124" s="11">
        <f>IF($A124="","",IF($G124="","",(YEAR(TODAY())-YEAR($G124))*12+MONTH(TODAY())-MONTH($G124)-IF(DAY(TODAY())&lt;DAY($G124),1,0)))</f>
        <v/>
      </c>
      <c r="G124" s="12">
        <f>IF($A124="","",IFERROR(VLOOKUP($A124,Headcount!$A$5:$E$204,5,FALSE),""))</f>
        <v/>
      </c>
      <c r="H124" s="13">
        <f>IF($A124="","",IFERROR(AVERAGEIFS($E$5:$E$204,$B$5:$B$204,$B124,$C$5:$C$204,$C124),""))</f>
        <v/>
      </c>
      <c r="I124" s="13">
        <f>IF($A124="","",IF($E124="","",IFERROR($E124-$H124,"")))</f>
        <v/>
      </c>
      <c r="J124" s="10">
        <f>IF($A124="","",IF($E124="","",IF($E124&gt;=RatingExceeds,"Exceeds",IF($E124&gt;=RatingMeets,"Meets","Below"))))</f>
        <v/>
      </c>
      <c r="K124" s="9" t="n"/>
      <c r="L124" s="9" t="n"/>
    </row>
    <row r="125">
      <c r="A125" s="9" t="n"/>
      <c r="B125" s="9" t="n"/>
      <c r="C125" s="9" t="n"/>
      <c r="D125" s="10">
        <f>IF($A125="","",COUNTIFS(Goals!$A$5:$A$404,$A125,Goals!$B$5:$B$404,$C125,Goals!$E$5:$E$404,"Met")&amp;" / "&amp;COUNTIFS(Goals!$A$5:$A$404,$A125,Goals!$B$5:$B$404,$C125))</f>
        <v/>
      </c>
      <c r="E125" s="7" t="n"/>
      <c r="F125" s="11">
        <f>IF($A125="","",IF($G125="","",(YEAR(TODAY())-YEAR($G125))*12+MONTH(TODAY())-MONTH($G125)-IF(DAY(TODAY())&lt;DAY($G125),1,0)))</f>
        <v/>
      </c>
      <c r="G125" s="12">
        <f>IF($A125="","",IFERROR(VLOOKUP($A125,Headcount!$A$5:$E$204,5,FALSE),""))</f>
        <v/>
      </c>
      <c r="H125" s="13">
        <f>IF($A125="","",IFERROR(AVERAGEIFS($E$5:$E$204,$B$5:$B$204,$B125,$C$5:$C$204,$C125),""))</f>
        <v/>
      </c>
      <c r="I125" s="13">
        <f>IF($A125="","",IF($E125="","",IFERROR($E125-$H125,"")))</f>
        <v/>
      </c>
      <c r="J125" s="10">
        <f>IF($A125="","",IF($E125="","",IF($E125&gt;=RatingExceeds,"Exceeds",IF($E125&gt;=RatingMeets,"Meets","Below"))))</f>
        <v/>
      </c>
      <c r="K125" s="9" t="n"/>
      <c r="L125" s="9" t="n"/>
    </row>
    <row r="126">
      <c r="A126" s="9" t="n"/>
      <c r="B126" s="9" t="n"/>
      <c r="C126" s="9" t="n"/>
      <c r="D126" s="10">
        <f>IF($A126="","",COUNTIFS(Goals!$A$5:$A$404,$A126,Goals!$B$5:$B$404,$C126,Goals!$E$5:$E$404,"Met")&amp;" / "&amp;COUNTIFS(Goals!$A$5:$A$404,$A126,Goals!$B$5:$B$404,$C126))</f>
        <v/>
      </c>
      <c r="E126" s="7" t="n"/>
      <c r="F126" s="11">
        <f>IF($A126="","",IF($G126="","",(YEAR(TODAY())-YEAR($G126))*12+MONTH(TODAY())-MONTH($G126)-IF(DAY(TODAY())&lt;DAY($G126),1,0)))</f>
        <v/>
      </c>
      <c r="G126" s="12">
        <f>IF($A126="","",IFERROR(VLOOKUP($A126,Headcount!$A$5:$E$204,5,FALSE),""))</f>
        <v/>
      </c>
      <c r="H126" s="13">
        <f>IF($A126="","",IFERROR(AVERAGEIFS($E$5:$E$204,$B$5:$B$204,$B126,$C$5:$C$204,$C126),""))</f>
        <v/>
      </c>
      <c r="I126" s="13">
        <f>IF($A126="","",IF($E126="","",IFERROR($E126-$H126,"")))</f>
        <v/>
      </c>
      <c r="J126" s="10">
        <f>IF($A126="","",IF($E126="","",IF($E126&gt;=RatingExceeds,"Exceeds",IF($E126&gt;=RatingMeets,"Meets","Below"))))</f>
        <v/>
      </c>
      <c r="K126" s="9" t="n"/>
      <c r="L126" s="9" t="n"/>
    </row>
    <row r="127">
      <c r="A127" s="9" t="n"/>
      <c r="B127" s="9" t="n"/>
      <c r="C127" s="9" t="n"/>
      <c r="D127" s="10">
        <f>IF($A127="","",COUNTIFS(Goals!$A$5:$A$404,$A127,Goals!$B$5:$B$404,$C127,Goals!$E$5:$E$404,"Met")&amp;" / "&amp;COUNTIFS(Goals!$A$5:$A$404,$A127,Goals!$B$5:$B$404,$C127))</f>
        <v/>
      </c>
      <c r="E127" s="7" t="n"/>
      <c r="F127" s="11">
        <f>IF($A127="","",IF($G127="","",(YEAR(TODAY())-YEAR($G127))*12+MONTH(TODAY())-MONTH($G127)-IF(DAY(TODAY())&lt;DAY($G127),1,0)))</f>
        <v/>
      </c>
      <c r="G127" s="12">
        <f>IF($A127="","",IFERROR(VLOOKUP($A127,Headcount!$A$5:$E$204,5,FALSE),""))</f>
        <v/>
      </c>
      <c r="H127" s="13">
        <f>IF($A127="","",IFERROR(AVERAGEIFS($E$5:$E$204,$B$5:$B$204,$B127,$C$5:$C$204,$C127),""))</f>
        <v/>
      </c>
      <c r="I127" s="13">
        <f>IF($A127="","",IF($E127="","",IFERROR($E127-$H127,"")))</f>
        <v/>
      </c>
      <c r="J127" s="10">
        <f>IF($A127="","",IF($E127="","",IF($E127&gt;=RatingExceeds,"Exceeds",IF($E127&gt;=RatingMeets,"Meets","Below"))))</f>
        <v/>
      </c>
      <c r="K127" s="9" t="n"/>
      <c r="L127" s="9" t="n"/>
    </row>
    <row r="128">
      <c r="A128" s="9" t="n"/>
      <c r="B128" s="9" t="n"/>
      <c r="C128" s="9" t="n"/>
      <c r="D128" s="10">
        <f>IF($A128="","",COUNTIFS(Goals!$A$5:$A$404,$A128,Goals!$B$5:$B$404,$C128,Goals!$E$5:$E$404,"Met")&amp;" / "&amp;COUNTIFS(Goals!$A$5:$A$404,$A128,Goals!$B$5:$B$404,$C128))</f>
        <v/>
      </c>
      <c r="E128" s="7" t="n"/>
      <c r="F128" s="11">
        <f>IF($A128="","",IF($G128="","",(YEAR(TODAY())-YEAR($G128))*12+MONTH(TODAY())-MONTH($G128)-IF(DAY(TODAY())&lt;DAY($G128),1,0)))</f>
        <v/>
      </c>
      <c r="G128" s="12">
        <f>IF($A128="","",IFERROR(VLOOKUP($A128,Headcount!$A$5:$E$204,5,FALSE),""))</f>
        <v/>
      </c>
      <c r="H128" s="13">
        <f>IF($A128="","",IFERROR(AVERAGEIFS($E$5:$E$204,$B$5:$B$204,$B128,$C$5:$C$204,$C128),""))</f>
        <v/>
      </c>
      <c r="I128" s="13">
        <f>IF($A128="","",IF($E128="","",IFERROR($E128-$H128,"")))</f>
        <v/>
      </c>
      <c r="J128" s="10">
        <f>IF($A128="","",IF($E128="","",IF($E128&gt;=RatingExceeds,"Exceeds",IF($E128&gt;=RatingMeets,"Meets","Below"))))</f>
        <v/>
      </c>
      <c r="K128" s="9" t="n"/>
      <c r="L128" s="9" t="n"/>
    </row>
    <row r="129">
      <c r="A129" s="9" t="n"/>
      <c r="B129" s="9" t="n"/>
      <c r="C129" s="9" t="n"/>
      <c r="D129" s="10">
        <f>IF($A129="","",COUNTIFS(Goals!$A$5:$A$404,$A129,Goals!$B$5:$B$404,$C129,Goals!$E$5:$E$404,"Met")&amp;" / "&amp;COUNTIFS(Goals!$A$5:$A$404,$A129,Goals!$B$5:$B$404,$C129))</f>
        <v/>
      </c>
      <c r="E129" s="7" t="n"/>
      <c r="F129" s="11">
        <f>IF($A129="","",IF($G129="","",(YEAR(TODAY())-YEAR($G129))*12+MONTH(TODAY())-MONTH($G129)-IF(DAY(TODAY())&lt;DAY($G129),1,0)))</f>
        <v/>
      </c>
      <c r="G129" s="12">
        <f>IF($A129="","",IFERROR(VLOOKUP($A129,Headcount!$A$5:$E$204,5,FALSE),""))</f>
        <v/>
      </c>
      <c r="H129" s="13">
        <f>IF($A129="","",IFERROR(AVERAGEIFS($E$5:$E$204,$B$5:$B$204,$B129,$C$5:$C$204,$C129),""))</f>
        <v/>
      </c>
      <c r="I129" s="13">
        <f>IF($A129="","",IF($E129="","",IFERROR($E129-$H129,"")))</f>
        <v/>
      </c>
      <c r="J129" s="10">
        <f>IF($A129="","",IF($E129="","",IF($E129&gt;=RatingExceeds,"Exceeds",IF($E129&gt;=RatingMeets,"Meets","Below"))))</f>
        <v/>
      </c>
      <c r="K129" s="9" t="n"/>
      <c r="L129" s="9" t="n"/>
    </row>
    <row r="130">
      <c r="A130" s="9" t="n"/>
      <c r="B130" s="9" t="n"/>
      <c r="C130" s="9" t="n"/>
      <c r="D130" s="10">
        <f>IF($A130="","",COUNTIFS(Goals!$A$5:$A$404,$A130,Goals!$B$5:$B$404,$C130,Goals!$E$5:$E$404,"Met")&amp;" / "&amp;COUNTIFS(Goals!$A$5:$A$404,$A130,Goals!$B$5:$B$404,$C130))</f>
        <v/>
      </c>
      <c r="E130" s="7" t="n"/>
      <c r="F130" s="11">
        <f>IF($A130="","",IF($G130="","",(YEAR(TODAY())-YEAR($G130))*12+MONTH(TODAY())-MONTH($G130)-IF(DAY(TODAY())&lt;DAY($G130),1,0)))</f>
        <v/>
      </c>
      <c r="G130" s="12">
        <f>IF($A130="","",IFERROR(VLOOKUP($A130,Headcount!$A$5:$E$204,5,FALSE),""))</f>
        <v/>
      </c>
      <c r="H130" s="13">
        <f>IF($A130="","",IFERROR(AVERAGEIFS($E$5:$E$204,$B$5:$B$204,$B130,$C$5:$C$204,$C130),""))</f>
        <v/>
      </c>
      <c r="I130" s="13">
        <f>IF($A130="","",IF($E130="","",IFERROR($E130-$H130,"")))</f>
        <v/>
      </c>
      <c r="J130" s="10">
        <f>IF($A130="","",IF($E130="","",IF($E130&gt;=RatingExceeds,"Exceeds",IF($E130&gt;=RatingMeets,"Meets","Below"))))</f>
        <v/>
      </c>
      <c r="K130" s="9" t="n"/>
      <c r="L130" s="9" t="n"/>
    </row>
    <row r="131">
      <c r="A131" s="9" t="n"/>
      <c r="B131" s="9" t="n"/>
      <c r="C131" s="9" t="n"/>
      <c r="D131" s="10">
        <f>IF($A131="","",COUNTIFS(Goals!$A$5:$A$404,$A131,Goals!$B$5:$B$404,$C131,Goals!$E$5:$E$404,"Met")&amp;" / "&amp;COUNTIFS(Goals!$A$5:$A$404,$A131,Goals!$B$5:$B$404,$C131))</f>
        <v/>
      </c>
      <c r="E131" s="7" t="n"/>
      <c r="F131" s="11">
        <f>IF($A131="","",IF($G131="","",(YEAR(TODAY())-YEAR($G131))*12+MONTH(TODAY())-MONTH($G131)-IF(DAY(TODAY())&lt;DAY($G131),1,0)))</f>
        <v/>
      </c>
      <c r="G131" s="12">
        <f>IF($A131="","",IFERROR(VLOOKUP($A131,Headcount!$A$5:$E$204,5,FALSE),""))</f>
        <v/>
      </c>
      <c r="H131" s="13">
        <f>IF($A131="","",IFERROR(AVERAGEIFS($E$5:$E$204,$B$5:$B$204,$B131,$C$5:$C$204,$C131),""))</f>
        <v/>
      </c>
      <c r="I131" s="13">
        <f>IF($A131="","",IF($E131="","",IFERROR($E131-$H131,"")))</f>
        <v/>
      </c>
      <c r="J131" s="10">
        <f>IF($A131="","",IF($E131="","",IF($E131&gt;=RatingExceeds,"Exceeds",IF($E131&gt;=RatingMeets,"Meets","Below"))))</f>
        <v/>
      </c>
      <c r="K131" s="9" t="n"/>
      <c r="L131" s="9" t="n"/>
    </row>
    <row r="132">
      <c r="A132" s="9" t="n"/>
      <c r="B132" s="9" t="n"/>
      <c r="C132" s="9" t="n"/>
      <c r="D132" s="10">
        <f>IF($A132="","",COUNTIFS(Goals!$A$5:$A$404,$A132,Goals!$B$5:$B$404,$C132,Goals!$E$5:$E$404,"Met")&amp;" / "&amp;COUNTIFS(Goals!$A$5:$A$404,$A132,Goals!$B$5:$B$404,$C132))</f>
        <v/>
      </c>
      <c r="E132" s="7" t="n"/>
      <c r="F132" s="11">
        <f>IF($A132="","",IF($G132="","",(YEAR(TODAY())-YEAR($G132))*12+MONTH(TODAY())-MONTH($G132)-IF(DAY(TODAY())&lt;DAY($G132),1,0)))</f>
        <v/>
      </c>
      <c r="G132" s="12">
        <f>IF($A132="","",IFERROR(VLOOKUP($A132,Headcount!$A$5:$E$204,5,FALSE),""))</f>
        <v/>
      </c>
      <c r="H132" s="13">
        <f>IF($A132="","",IFERROR(AVERAGEIFS($E$5:$E$204,$B$5:$B$204,$B132,$C$5:$C$204,$C132),""))</f>
        <v/>
      </c>
      <c r="I132" s="13">
        <f>IF($A132="","",IF($E132="","",IFERROR($E132-$H132,"")))</f>
        <v/>
      </c>
      <c r="J132" s="10">
        <f>IF($A132="","",IF($E132="","",IF($E132&gt;=RatingExceeds,"Exceeds",IF($E132&gt;=RatingMeets,"Meets","Below"))))</f>
        <v/>
      </c>
      <c r="K132" s="9" t="n"/>
      <c r="L132" s="9" t="n"/>
    </row>
    <row r="133">
      <c r="A133" s="9" t="n"/>
      <c r="B133" s="9" t="n"/>
      <c r="C133" s="9" t="n"/>
      <c r="D133" s="10">
        <f>IF($A133="","",COUNTIFS(Goals!$A$5:$A$404,$A133,Goals!$B$5:$B$404,$C133,Goals!$E$5:$E$404,"Met")&amp;" / "&amp;COUNTIFS(Goals!$A$5:$A$404,$A133,Goals!$B$5:$B$404,$C133))</f>
        <v/>
      </c>
      <c r="E133" s="7" t="n"/>
      <c r="F133" s="11">
        <f>IF($A133="","",IF($G133="","",(YEAR(TODAY())-YEAR($G133))*12+MONTH(TODAY())-MONTH($G133)-IF(DAY(TODAY())&lt;DAY($G133),1,0)))</f>
        <v/>
      </c>
      <c r="G133" s="12">
        <f>IF($A133="","",IFERROR(VLOOKUP($A133,Headcount!$A$5:$E$204,5,FALSE),""))</f>
        <v/>
      </c>
      <c r="H133" s="13">
        <f>IF($A133="","",IFERROR(AVERAGEIFS($E$5:$E$204,$B$5:$B$204,$B133,$C$5:$C$204,$C133),""))</f>
        <v/>
      </c>
      <c r="I133" s="13">
        <f>IF($A133="","",IF($E133="","",IFERROR($E133-$H133,"")))</f>
        <v/>
      </c>
      <c r="J133" s="10">
        <f>IF($A133="","",IF($E133="","",IF($E133&gt;=RatingExceeds,"Exceeds",IF($E133&gt;=RatingMeets,"Meets","Below"))))</f>
        <v/>
      </c>
      <c r="K133" s="9" t="n"/>
      <c r="L133" s="9" t="n"/>
    </row>
    <row r="134">
      <c r="A134" s="9" t="n"/>
      <c r="B134" s="9" t="n"/>
      <c r="C134" s="9" t="n"/>
      <c r="D134" s="10">
        <f>IF($A134="","",COUNTIFS(Goals!$A$5:$A$404,$A134,Goals!$B$5:$B$404,$C134,Goals!$E$5:$E$404,"Met")&amp;" / "&amp;COUNTIFS(Goals!$A$5:$A$404,$A134,Goals!$B$5:$B$404,$C134))</f>
        <v/>
      </c>
      <c r="E134" s="7" t="n"/>
      <c r="F134" s="11">
        <f>IF($A134="","",IF($G134="","",(YEAR(TODAY())-YEAR($G134))*12+MONTH(TODAY())-MONTH($G134)-IF(DAY(TODAY())&lt;DAY($G134),1,0)))</f>
        <v/>
      </c>
      <c r="G134" s="12">
        <f>IF($A134="","",IFERROR(VLOOKUP($A134,Headcount!$A$5:$E$204,5,FALSE),""))</f>
        <v/>
      </c>
      <c r="H134" s="13">
        <f>IF($A134="","",IFERROR(AVERAGEIFS($E$5:$E$204,$B$5:$B$204,$B134,$C$5:$C$204,$C134),""))</f>
        <v/>
      </c>
      <c r="I134" s="13">
        <f>IF($A134="","",IF($E134="","",IFERROR($E134-$H134,"")))</f>
        <v/>
      </c>
      <c r="J134" s="10">
        <f>IF($A134="","",IF($E134="","",IF($E134&gt;=RatingExceeds,"Exceeds",IF($E134&gt;=RatingMeets,"Meets","Below"))))</f>
        <v/>
      </c>
      <c r="K134" s="9" t="n"/>
      <c r="L134" s="9" t="n"/>
    </row>
    <row r="135">
      <c r="A135" s="9" t="n"/>
      <c r="B135" s="9" t="n"/>
      <c r="C135" s="9" t="n"/>
      <c r="D135" s="10">
        <f>IF($A135="","",COUNTIFS(Goals!$A$5:$A$404,$A135,Goals!$B$5:$B$404,$C135,Goals!$E$5:$E$404,"Met")&amp;" / "&amp;COUNTIFS(Goals!$A$5:$A$404,$A135,Goals!$B$5:$B$404,$C135))</f>
        <v/>
      </c>
      <c r="E135" s="7" t="n"/>
      <c r="F135" s="11">
        <f>IF($A135="","",IF($G135="","",(YEAR(TODAY())-YEAR($G135))*12+MONTH(TODAY())-MONTH($G135)-IF(DAY(TODAY())&lt;DAY($G135),1,0)))</f>
        <v/>
      </c>
      <c r="G135" s="12">
        <f>IF($A135="","",IFERROR(VLOOKUP($A135,Headcount!$A$5:$E$204,5,FALSE),""))</f>
        <v/>
      </c>
      <c r="H135" s="13">
        <f>IF($A135="","",IFERROR(AVERAGEIFS($E$5:$E$204,$B$5:$B$204,$B135,$C$5:$C$204,$C135),""))</f>
        <v/>
      </c>
      <c r="I135" s="13">
        <f>IF($A135="","",IF($E135="","",IFERROR($E135-$H135,"")))</f>
        <v/>
      </c>
      <c r="J135" s="10">
        <f>IF($A135="","",IF($E135="","",IF($E135&gt;=RatingExceeds,"Exceeds",IF($E135&gt;=RatingMeets,"Meets","Below"))))</f>
        <v/>
      </c>
      <c r="K135" s="9" t="n"/>
      <c r="L135" s="9" t="n"/>
    </row>
    <row r="136">
      <c r="A136" s="9" t="n"/>
      <c r="B136" s="9" t="n"/>
      <c r="C136" s="9" t="n"/>
      <c r="D136" s="10">
        <f>IF($A136="","",COUNTIFS(Goals!$A$5:$A$404,$A136,Goals!$B$5:$B$404,$C136,Goals!$E$5:$E$404,"Met")&amp;" / "&amp;COUNTIFS(Goals!$A$5:$A$404,$A136,Goals!$B$5:$B$404,$C136))</f>
        <v/>
      </c>
      <c r="E136" s="7" t="n"/>
      <c r="F136" s="11">
        <f>IF($A136="","",IF($G136="","",(YEAR(TODAY())-YEAR($G136))*12+MONTH(TODAY())-MONTH($G136)-IF(DAY(TODAY())&lt;DAY($G136),1,0)))</f>
        <v/>
      </c>
      <c r="G136" s="12">
        <f>IF($A136="","",IFERROR(VLOOKUP($A136,Headcount!$A$5:$E$204,5,FALSE),""))</f>
        <v/>
      </c>
      <c r="H136" s="13">
        <f>IF($A136="","",IFERROR(AVERAGEIFS($E$5:$E$204,$B$5:$B$204,$B136,$C$5:$C$204,$C136),""))</f>
        <v/>
      </c>
      <c r="I136" s="13">
        <f>IF($A136="","",IF($E136="","",IFERROR($E136-$H136,"")))</f>
        <v/>
      </c>
      <c r="J136" s="10">
        <f>IF($A136="","",IF($E136="","",IF($E136&gt;=RatingExceeds,"Exceeds",IF($E136&gt;=RatingMeets,"Meets","Below"))))</f>
        <v/>
      </c>
      <c r="K136" s="9" t="n"/>
      <c r="L136" s="9" t="n"/>
    </row>
    <row r="137">
      <c r="A137" s="9" t="n"/>
      <c r="B137" s="9" t="n"/>
      <c r="C137" s="9" t="n"/>
      <c r="D137" s="10">
        <f>IF($A137="","",COUNTIFS(Goals!$A$5:$A$404,$A137,Goals!$B$5:$B$404,$C137,Goals!$E$5:$E$404,"Met")&amp;" / "&amp;COUNTIFS(Goals!$A$5:$A$404,$A137,Goals!$B$5:$B$404,$C137))</f>
        <v/>
      </c>
      <c r="E137" s="7" t="n"/>
      <c r="F137" s="11">
        <f>IF($A137="","",IF($G137="","",(YEAR(TODAY())-YEAR($G137))*12+MONTH(TODAY())-MONTH($G137)-IF(DAY(TODAY())&lt;DAY($G137),1,0)))</f>
        <v/>
      </c>
      <c r="G137" s="12">
        <f>IF($A137="","",IFERROR(VLOOKUP($A137,Headcount!$A$5:$E$204,5,FALSE),""))</f>
        <v/>
      </c>
      <c r="H137" s="13">
        <f>IF($A137="","",IFERROR(AVERAGEIFS($E$5:$E$204,$B$5:$B$204,$B137,$C$5:$C$204,$C137),""))</f>
        <v/>
      </c>
      <c r="I137" s="13">
        <f>IF($A137="","",IF($E137="","",IFERROR($E137-$H137,"")))</f>
        <v/>
      </c>
      <c r="J137" s="10">
        <f>IF($A137="","",IF($E137="","",IF($E137&gt;=RatingExceeds,"Exceeds",IF($E137&gt;=RatingMeets,"Meets","Below"))))</f>
        <v/>
      </c>
      <c r="K137" s="9" t="n"/>
      <c r="L137" s="9" t="n"/>
    </row>
    <row r="138">
      <c r="A138" s="9" t="n"/>
      <c r="B138" s="9" t="n"/>
      <c r="C138" s="9" t="n"/>
      <c r="D138" s="10">
        <f>IF($A138="","",COUNTIFS(Goals!$A$5:$A$404,$A138,Goals!$B$5:$B$404,$C138,Goals!$E$5:$E$404,"Met")&amp;" / "&amp;COUNTIFS(Goals!$A$5:$A$404,$A138,Goals!$B$5:$B$404,$C138))</f>
        <v/>
      </c>
      <c r="E138" s="7" t="n"/>
      <c r="F138" s="11">
        <f>IF($A138="","",IF($G138="","",(YEAR(TODAY())-YEAR($G138))*12+MONTH(TODAY())-MONTH($G138)-IF(DAY(TODAY())&lt;DAY($G138),1,0)))</f>
        <v/>
      </c>
      <c r="G138" s="12">
        <f>IF($A138="","",IFERROR(VLOOKUP($A138,Headcount!$A$5:$E$204,5,FALSE),""))</f>
        <v/>
      </c>
      <c r="H138" s="13">
        <f>IF($A138="","",IFERROR(AVERAGEIFS($E$5:$E$204,$B$5:$B$204,$B138,$C$5:$C$204,$C138),""))</f>
        <v/>
      </c>
      <c r="I138" s="13">
        <f>IF($A138="","",IF($E138="","",IFERROR($E138-$H138,"")))</f>
        <v/>
      </c>
      <c r="J138" s="10">
        <f>IF($A138="","",IF($E138="","",IF($E138&gt;=RatingExceeds,"Exceeds",IF($E138&gt;=RatingMeets,"Meets","Below"))))</f>
        <v/>
      </c>
      <c r="K138" s="9" t="n"/>
      <c r="L138" s="9" t="n"/>
    </row>
    <row r="139">
      <c r="A139" s="9" t="n"/>
      <c r="B139" s="9" t="n"/>
      <c r="C139" s="9" t="n"/>
      <c r="D139" s="10">
        <f>IF($A139="","",COUNTIFS(Goals!$A$5:$A$404,$A139,Goals!$B$5:$B$404,$C139,Goals!$E$5:$E$404,"Met")&amp;" / "&amp;COUNTIFS(Goals!$A$5:$A$404,$A139,Goals!$B$5:$B$404,$C139))</f>
        <v/>
      </c>
      <c r="E139" s="7" t="n"/>
      <c r="F139" s="11">
        <f>IF($A139="","",IF($G139="","",(YEAR(TODAY())-YEAR($G139))*12+MONTH(TODAY())-MONTH($G139)-IF(DAY(TODAY())&lt;DAY($G139),1,0)))</f>
        <v/>
      </c>
      <c r="G139" s="12">
        <f>IF($A139="","",IFERROR(VLOOKUP($A139,Headcount!$A$5:$E$204,5,FALSE),""))</f>
        <v/>
      </c>
      <c r="H139" s="13">
        <f>IF($A139="","",IFERROR(AVERAGEIFS($E$5:$E$204,$B$5:$B$204,$B139,$C$5:$C$204,$C139),""))</f>
        <v/>
      </c>
      <c r="I139" s="13">
        <f>IF($A139="","",IF($E139="","",IFERROR($E139-$H139,"")))</f>
        <v/>
      </c>
      <c r="J139" s="10">
        <f>IF($A139="","",IF($E139="","",IF($E139&gt;=RatingExceeds,"Exceeds",IF($E139&gt;=RatingMeets,"Meets","Below"))))</f>
        <v/>
      </c>
      <c r="K139" s="9" t="n"/>
      <c r="L139" s="9" t="n"/>
    </row>
    <row r="140">
      <c r="A140" s="9" t="n"/>
      <c r="B140" s="9" t="n"/>
      <c r="C140" s="9" t="n"/>
      <c r="D140" s="10">
        <f>IF($A140="","",COUNTIFS(Goals!$A$5:$A$404,$A140,Goals!$B$5:$B$404,$C140,Goals!$E$5:$E$404,"Met")&amp;" / "&amp;COUNTIFS(Goals!$A$5:$A$404,$A140,Goals!$B$5:$B$404,$C140))</f>
        <v/>
      </c>
      <c r="E140" s="7" t="n"/>
      <c r="F140" s="11">
        <f>IF($A140="","",IF($G140="","",(YEAR(TODAY())-YEAR($G140))*12+MONTH(TODAY())-MONTH($G140)-IF(DAY(TODAY())&lt;DAY($G140),1,0)))</f>
        <v/>
      </c>
      <c r="G140" s="12">
        <f>IF($A140="","",IFERROR(VLOOKUP($A140,Headcount!$A$5:$E$204,5,FALSE),""))</f>
        <v/>
      </c>
      <c r="H140" s="13">
        <f>IF($A140="","",IFERROR(AVERAGEIFS($E$5:$E$204,$B$5:$B$204,$B140,$C$5:$C$204,$C140),""))</f>
        <v/>
      </c>
      <c r="I140" s="13">
        <f>IF($A140="","",IF($E140="","",IFERROR($E140-$H140,"")))</f>
        <v/>
      </c>
      <c r="J140" s="10">
        <f>IF($A140="","",IF($E140="","",IF($E140&gt;=RatingExceeds,"Exceeds",IF($E140&gt;=RatingMeets,"Meets","Below"))))</f>
        <v/>
      </c>
      <c r="K140" s="9" t="n"/>
      <c r="L140" s="9" t="n"/>
    </row>
    <row r="141">
      <c r="A141" s="9" t="n"/>
      <c r="B141" s="9" t="n"/>
      <c r="C141" s="9" t="n"/>
      <c r="D141" s="10">
        <f>IF($A141="","",COUNTIFS(Goals!$A$5:$A$404,$A141,Goals!$B$5:$B$404,$C141,Goals!$E$5:$E$404,"Met")&amp;" / "&amp;COUNTIFS(Goals!$A$5:$A$404,$A141,Goals!$B$5:$B$404,$C141))</f>
        <v/>
      </c>
      <c r="E141" s="7" t="n"/>
      <c r="F141" s="11">
        <f>IF($A141="","",IF($G141="","",(YEAR(TODAY())-YEAR($G141))*12+MONTH(TODAY())-MONTH($G141)-IF(DAY(TODAY())&lt;DAY($G141),1,0)))</f>
        <v/>
      </c>
      <c r="G141" s="12">
        <f>IF($A141="","",IFERROR(VLOOKUP($A141,Headcount!$A$5:$E$204,5,FALSE),""))</f>
        <v/>
      </c>
      <c r="H141" s="13">
        <f>IF($A141="","",IFERROR(AVERAGEIFS($E$5:$E$204,$B$5:$B$204,$B141,$C$5:$C$204,$C141),""))</f>
        <v/>
      </c>
      <c r="I141" s="13">
        <f>IF($A141="","",IF($E141="","",IFERROR($E141-$H141,"")))</f>
        <v/>
      </c>
      <c r="J141" s="10">
        <f>IF($A141="","",IF($E141="","",IF($E141&gt;=RatingExceeds,"Exceeds",IF($E141&gt;=RatingMeets,"Meets","Below"))))</f>
        <v/>
      </c>
      <c r="K141" s="9" t="n"/>
      <c r="L141" s="9" t="n"/>
    </row>
    <row r="142">
      <c r="A142" s="9" t="n"/>
      <c r="B142" s="9" t="n"/>
      <c r="C142" s="9" t="n"/>
      <c r="D142" s="10">
        <f>IF($A142="","",COUNTIFS(Goals!$A$5:$A$404,$A142,Goals!$B$5:$B$404,$C142,Goals!$E$5:$E$404,"Met")&amp;" / "&amp;COUNTIFS(Goals!$A$5:$A$404,$A142,Goals!$B$5:$B$404,$C142))</f>
        <v/>
      </c>
      <c r="E142" s="7" t="n"/>
      <c r="F142" s="11">
        <f>IF($A142="","",IF($G142="","",(YEAR(TODAY())-YEAR($G142))*12+MONTH(TODAY())-MONTH($G142)-IF(DAY(TODAY())&lt;DAY($G142),1,0)))</f>
        <v/>
      </c>
      <c r="G142" s="12">
        <f>IF($A142="","",IFERROR(VLOOKUP($A142,Headcount!$A$5:$E$204,5,FALSE),""))</f>
        <v/>
      </c>
      <c r="H142" s="13">
        <f>IF($A142="","",IFERROR(AVERAGEIFS($E$5:$E$204,$B$5:$B$204,$B142,$C$5:$C$204,$C142),""))</f>
        <v/>
      </c>
      <c r="I142" s="13">
        <f>IF($A142="","",IF($E142="","",IFERROR($E142-$H142,"")))</f>
        <v/>
      </c>
      <c r="J142" s="10">
        <f>IF($A142="","",IF($E142="","",IF($E142&gt;=RatingExceeds,"Exceeds",IF($E142&gt;=RatingMeets,"Meets","Below"))))</f>
        <v/>
      </c>
      <c r="K142" s="9" t="n"/>
      <c r="L142" s="9" t="n"/>
    </row>
    <row r="143">
      <c r="A143" s="9" t="n"/>
      <c r="B143" s="9" t="n"/>
      <c r="C143" s="9" t="n"/>
      <c r="D143" s="10">
        <f>IF($A143="","",COUNTIFS(Goals!$A$5:$A$404,$A143,Goals!$B$5:$B$404,$C143,Goals!$E$5:$E$404,"Met")&amp;" / "&amp;COUNTIFS(Goals!$A$5:$A$404,$A143,Goals!$B$5:$B$404,$C143))</f>
        <v/>
      </c>
      <c r="E143" s="7" t="n"/>
      <c r="F143" s="11">
        <f>IF($A143="","",IF($G143="","",(YEAR(TODAY())-YEAR($G143))*12+MONTH(TODAY())-MONTH($G143)-IF(DAY(TODAY())&lt;DAY($G143),1,0)))</f>
        <v/>
      </c>
      <c r="G143" s="12">
        <f>IF($A143="","",IFERROR(VLOOKUP($A143,Headcount!$A$5:$E$204,5,FALSE),""))</f>
        <v/>
      </c>
      <c r="H143" s="13">
        <f>IF($A143="","",IFERROR(AVERAGEIFS($E$5:$E$204,$B$5:$B$204,$B143,$C$5:$C$204,$C143),""))</f>
        <v/>
      </c>
      <c r="I143" s="13">
        <f>IF($A143="","",IF($E143="","",IFERROR($E143-$H143,"")))</f>
        <v/>
      </c>
      <c r="J143" s="10">
        <f>IF($A143="","",IF($E143="","",IF($E143&gt;=RatingExceeds,"Exceeds",IF($E143&gt;=RatingMeets,"Meets","Below"))))</f>
        <v/>
      </c>
      <c r="K143" s="9" t="n"/>
      <c r="L143" s="9" t="n"/>
    </row>
    <row r="144">
      <c r="A144" s="9" t="n"/>
      <c r="B144" s="9" t="n"/>
      <c r="C144" s="9" t="n"/>
      <c r="D144" s="10">
        <f>IF($A144="","",COUNTIFS(Goals!$A$5:$A$404,$A144,Goals!$B$5:$B$404,$C144,Goals!$E$5:$E$404,"Met")&amp;" / "&amp;COUNTIFS(Goals!$A$5:$A$404,$A144,Goals!$B$5:$B$404,$C144))</f>
        <v/>
      </c>
      <c r="E144" s="7" t="n"/>
      <c r="F144" s="11">
        <f>IF($A144="","",IF($G144="","",(YEAR(TODAY())-YEAR($G144))*12+MONTH(TODAY())-MONTH($G144)-IF(DAY(TODAY())&lt;DAY($G144),1,0)))</f>
        <v/>
      </c>
      <c r="G144" s="12">
        <f>IF($A144="","",IFERROR(VLOOKUP($A144,Headcount!$A$5:$E$204,5,FALSE),""))</f>
        <v/>
      </c>
      <c r="H144" s="13">
        <f>IF($A144="","",IFERROR(AVERAGEIFS($E$5:$E$204,$B$5:$B$204,$B144,$C$5:$C$204,$C144),""))</f>
        <v/>
      </c>
      <c r="I144" s="13">
        <f>IF($A144="","",IF($E144="","",IFERROR($E144-$H144,"")))</f>
        <v/>
      </c>
      <c r="J144" s="10">
        <f>IF($A144="","",IF($E144="","",IF($E144&gt;=RatingExceeds,"Exceeds",IF($E144&gt;=RatingMeets,"Meets","Below"))))</f>
        <v/>
      </c>
      <c r="K144" s="9" t="n"/>
      <c r="L144" s="9" t="n"/>
    </row>
    <row r="145">
      <c r="A145" s="9" t="n"/>
      <c r="B145" s="9" t="n"/>
      <c r="C145" s="9" t="n"/>
      <c r="D145" s="10">
        <f>IF($A145="","",COUNTIFS(Goals!$A$5:$A$404,$A145,Goals!$B$5:$B$404,$C145,Goals!$E$5:$E$404,"Met")&amp;" / "&amp;COUNTIFS(Goals!$A$5:$A$404,$A145,Goals!$B$5:$B$404,$C145))</f>
        <v/>
      </c>
      <c r="E145" s="7" t="n"/>
      <c r="F145" s="11">
        <f>IF($A145="","",IF($G145="","",(YEAR(TODAY())-YEAR($G145))*12+MONTH(TODAY())-MONTH($G145)-IF(DAY(TODAY())&lt;DAY($G145),1,0)))</f>
        <v/>
      </c>
      <c r="G145" s="12">
        <f>IF($A145="","",IFERROR(VLOOKUP($A145,Headcount!$A$5:$E$204,5,FALSE),""))</f>
        <v/>
      </c>
      <c r="H145" s="13">
        <f>IF($A145="","",IFERROR(AVERAGEIFS($E$5:$E$204,$B$5:$B$204,$B145,$C$5:$C$204,$C145),""))</f>
        <v/>
      </c>
      <c r="I145" s="13">
        <f>IF($A145="","",IF($E145="","",IFERROR($E145-$H145,"")))</f>
        <v/>
      </c>
      <c r="J145" s="10">
        <f>IF($A145="","",IF($E145="","",IF($E145&gt;=RatingExceeds,"Exceeds",IF($E145&gt;=RatingMeets,"Meets","Below"))))</f>
        <v/>
      </c>
      <c r="K145" s="9" t="n"/>
      <c r="L145" s="9" t="n"/>
    </row>
    <row r="146">
      <c r="A146" s="9" t="n"/>
      <c r="B146" s="9" t="n"/>
      <c r="C146" s="9" t="n"/>
      <c r="D146" s="10">
        <f>IF($A146="","",COUNTIFS(Goals!$A$5:$A$404,$A146,Goals!$B$5:$B$404,$C146,Goals!$E$5:$E$404,"Met")&amp;" / "&amp;COUNTIFS(Goals!$A$5:$A$404,$A146,Goals!$B$5:$B$404,$C146))</f>
        <v/>
      </c>
      <c r="E146" s="7" t="n"/>
      <c r="F146" s="11">
        <f>IF($A146="","",IF($G146="","",(YEAR(TODAY())-YEAR($G146))*12+MONTH(TODAY())-MONTH($G146)-IF(DAY(TODAY())&lt;DAY($G146),1,0)))</f>
        <v/>
      </c>
      <c r="G146" s="12">
        <f>IF($A146="","",IFERROR(VLOOKUP($A146,Headcount!$A$5:$E$204,5,FALSE),""))</f>
        <v/>
      </c>
      <c r="H146" s="13">
        <f>IF($A146="","",IFERROR(AVERAGEIFS($E$5:$E$204,$B$5:$B$204,$B146,$C$5:$C$204,$C146),""))</f>
        <v/>
      </c>
      <c r="I146" s="13">
        <f>IF($A146="","",IF($E146="","",IFERROR($E146-$H146,"")))</f>
        <v/>
      </c>
      <c r="J146" s="10">
        <f>IF($A146="","",IF($E146="","",IF($E146&gt;=RatingExceeds,"Exceeds",IF($E146&gt;=RatingMeets,"Meets","Below"))))</f>
        <v/>
      </c>
      <c r="K146" s="9" t="n"/>
      <c r="L146" s="9" t="n"/>
    </row>
    <row r="147">
      <c r="A147" s="9" t="n"/>
      <c r="B147" s="9" t="n"/>
      <c r="C147" s="9" t="n"/>
      <c r="D147" s="10">
        <f>IF($A147="","",COUNTIFS(Goals!$A$5:$A$404,$A147,Goals!$B$5:$B$404,$C147,Goals!$E$5:$E$404,"Met")&amp;" / "&amp;COUNTIFS(Goals!$A$5:$A$404,$A147,Goals!$B$5:$B$404,$C147))</f>
        <v/>
      </c>
      <c r="E147" s="7" t="n"/>
      <c r="F147" s="11">
        <f>IF($A147="","",IF($G147="","",(YEAR(TODAY())-YEAR($G147))*12+MONTH(TODAY())-MONTH($G147)-IF(DAY(TODAY())&lt;DAY($G147),1,0)))</f>
        <v/>
      </c>
      <c r="G147" s="12">
        <f>IF($A147="","",IFERROR(VLOOKUP($A147,Headcount!$A$5:$E$204,5,FALSE),""))</f>
        <v/>
      </c>
      <c r="H147" s="13">
        <f>IF($A147="","",IFERROR(AVERAGEIFS($E$5:$E$204,$B$5:$B$204,$B147,$C$5:$C$204,$C147),""))</f>
        <v/>
      </c>
      <c r="I147" s="13">
        <f>IF($A147="","",IF($E147="","",IFERROR($E147-$H147,"")))</f>
        <v/>
      </c>
      <c r="J147" s="10">
        <f>IF($A147="","",IF($E147="","",IF($E147&gt;=RatingExceeds,"Exceeds",IF($E147&gt;=RatingMeets,"Meets","Below"))))</f>
        <v/>
      </c>
      <c r="K147" s="9" t="n"/>
      <c r="L147" s="9" t="n"/>
    </row>
    <row r="148">
      <c r="A148" s="9" t="n"/>
      <c r="B148" s="9" t="n"/>
      <c r="C148" s="9" t="n"/>
      <c r="D148" s="10">
        <f>IF($A148="","",COUNTIFS(Goals!$A$5:$A$404,$A148,Goals!$B$5:$B$404,$C148,Goals!$E$5:$E$404,"Met")&amp;" / "&amp;COUNTIFS(Goals!$A$5:$A$404,$A148,Goals!$B$5:$B$404,$C148))</f>
        <v/>
      </c>
      <c r="E148" s="7" t="n"/>
      <c r="F148" s="11">
        <f>IF($A148="","",IF($G148="","",(YEAR(TODAY())-YEAR($G148))*12+MONTH(TODAY())-MONTH($G148)-IF(DAY(TODAY())&lt;DAY($G148),1,0)))</f>
        <v/>
      </c>
      <c r="G148" s="12">
        <f>IF($A148="","",IFERROR(VLOOKUP($A148,Headcount!$A$5:$E$204,5,FALSE),""))</f>
        <v/>
      </c>
      <c r="H148" s="13">
        <f>IF($A148="","",IFERROR(AVERAGEIFS($E$5:$E$204,$B$5:$B$204,$B148,$C$5:$C$204,$C148),""))</f>
        <v/>
      </c>
      <c r="I148" s="13">
        <f>IF($A148="","",IF($E148="","",IFERROR($E148-$H148,"")))</f>
        <v/>
      </c>
      <c r="J148" s="10">
        <f>IF($A148="","",IF($E148="","",IF($E148&gt;=RatingExceeds,"Exceeds",IF($E148&gt;=RatingMeets,"Meets","Below"))))</f>
        <v/>
      </c>
      <c r="K148" s="9" t="n"/>
      <c r="L148" s="9" t="n"/>
    </row>
    <row r="149">
      <c r="A149" s="9" t="n"/>
      <c r="B149" s="9" t="n"/>
      <c r="C149" s="9" t="n"/>
      <c r="D149" s="10">
        <f>IF($A149="","",COUNTIFS(Goals!$A$5:$A$404,$A149,Goals!$B$5:$B$404,$C149,Goals!$E$5:$E$404,"Met")&amp;" / "&amp;COUNTIFS(Goals!$A$5:$A$404,$A149,Goals!$B$5:$B$404,$C149))</f>
        <v/>
      </c>
      <c r="E149" s="7" t="n"/>
      <c r="F149" s="11">
        <f>IF($A149="","",IF($G149="","",(YEAR(TODAY())-YEAR($G149))*12+MONTH(TODAY())-MONTH($G149)-IF(DAY(TODAY())&lt;DAY($G149),1,0)))</f>
        <v/>
      </c>
      <c r="G149" s="12">
        <f>IF($A149="","",IFERROR(VLOOKUP($A149,Headcount!$A$5:$E$204,5,FALSE),""))</f>
        <v/>
      </c>
      <c r="H149" s="13">
        <f>IF($A149="","",IFERROR(AVERAGEIFS($E$5:$E$204,$B$5:$B$204,$B149,$C$5:$C$204,$C149),""))</f>
        <v/>
      </c>
      <c r="I149" s="13">
        <f>IF($A149="","",IF($E149="","",IFERROR($E149-$H149,"")))</f>
        <v/>
      </c>
      <c r="J149" s="10">
        <f>IF($A149="","",IF($E149="","",IF($E149&gt;=RatingExceeds,"Exceeds",IF($E149&gt;=RatingMeets,"Meets","Below"))))</f>
        <v/>
      </c>
      <c r="K149" s="9" t="n"/>
      <c r="L149" s="9" t="n"/>
    </row>
    <row r="150">
      <c r="A150" s="9" t="n"/>
      <c r="B150" s="9" t="n"/>
      <c r="C150" s="9" t="n"/>
      <c r="D150" s="10">
        <f>IF($A150="","",COUNTIFS(Goals!$A$5:$A$404,$A150,Goals!$B$5:$B$404,$C150,Goals!$E$5:$E$404,"Met")&amp;" / "&amp;COUNTIFS(Goals!$A$5:$A$404,$A150,Goals!$B$5:$B$404,$C150))</f>
        <v/>
      </c>
      <c r="E150" s="7" t="n"/>
      <c r="F150" s="11">
        <f>IF($A150="","",IF($G150="","",(YEAR(TODAY())-YEAR($G150))*12+MONTH(TODAY())-MONTH($G150)-IF(DAY(TODAY())&lt;DAY($G150),1,0)))</f>
        <v/>
      </c>
      <c r="G150" s="12">
        <f>IF($A150="","",IFERROR(VLOOKUP($A150,Headcount!$A$5:$E$204,5,FALSE),""))</f>
        <v/>
      </c>
      <c r="H150" s="13">
        <f>IF($A150="","",IFERROR(AVERAGEIFS($E$5:$E$204,$B$5:$B$204,$B150,$C$5:$C$204,$C150),""))</f>
        <v/>
      </c>
      <c r="I150" s="13">
        <f>IF($A150="","",IF($E150="","",IFERROR($E150-$H150,"")))</f>
        <v/>
      </c>
      <c r="J150" s="10">
        <f>IF($A150="","",IF($E150="","",IF($E150&gt;=RatingExceeds,"Exceeds",IF($E150&gt;=RatingMeets,"Meets","Below"))))</f>
        <v/>
      </c>
      <c r="K150" s="9" t="n"/>
      <c r="L150" s="9" t="n"/>
    </row>
    <row r="151">
      <c r="A151" s="9" t="n"/>
      <c r="B151" s="9" t="n"/>
      <c r="C151" s="9" t="n"/>
      <c r="D151" s="10">
        <f>IF($A151="","",COUNTIFS(Goals!$A$5:$A$404,$A151,Goals!$B$5:$B$404,$C151,Goals!$E$5:$E$404,"Met")&amp;" / "&amp;COUNTIFS(Goals!$A$5:$A$404,$A151,Goals!$B$5:$B$404,$C151))</f>
        <v/>
      </c>
      <c r="E151" s="7" t="n"/>
      <c r="F151" s="11">
        <f>IF($A151="","",IF($G151="","",(YEAR(TODAY())-YEAR($G151))*12+MONTH(TODAY())-MONTH($G151)-IF(DAY(TODAY())&lt;DAY($G151),1,0)))</f>
        <v/>
      </c>
      <c r="G151" s="12">
        <f>IF($A151="","",IFERROR(VLOOKUP($A151,Headcount!$A$5:$E$204,5,FALSE),""))</f>
        <v/>
      </c>
      <c r="H151" s="13">
        <f>IF($A151="","",IFERROR(AVERAGEIFS($E$5:$E$204,$B$5:$B$204,$B151,$C$5:$C$204,$C151),""))</f>
        <v/>
      </c>
      <c r="I151" s="13">
        <f>IF($A151="","",IF($E151="","",IFERROR($E151-$H151,"")))</f>
        <v/>
      </c>
      <c r="J151" s="10">
        <f>IF($A151="","",IF($E151="","",IF($E151&gt;=RatingExceeds,"Exceeds",IF($E151&gt;=RatingMeets,"Meets","Below"))))</f>
        <v/>
      </c>
      <c r="K151" s="9" t="n"/>
      <c r="L151" s="9" t="n"/>
    </row>
    <row r="152">
      <c r="A152" s="9" t="n"/>
      <c r="B152" s="9" t="n"/>
      <c r="C152" s="9" t="n"/>
      <c r="D152" s="10">
        <f>IF($A152="","",COUNTIFS(Goals!$A$5:$A$404,$A152,Goals!$B$5:$B$404,$C152,Goals!$E$5:$E$404,"Met")&amp;" / "&amp;COUNTIFS(Goals!$A$5:$A$404,$A152,Goals!$B$5:$B$404,$C152))</f>
        <v/>
      </c>
      <c r="E152" s="7" t="n"/>
      <c r="F152" s="11">
        <f>IF($A152="","",IF($G152="","",(YEAR(TODAY())-YEAR($G152))*12+MONTH(TODAY())-MONTH($G152)-IF(DAY(TODAY())&lt;DAY($G152),1,0)))</f>
        <v/>
      </c>
      <c r="G152" s="12">
        <f>IF($A152="","",IFERROR(VLOOKUP($A152,Headcount!$A$5:$E$204,5,FALSE),""))</f>
        <v/>
      </c>
      <c r="H152" s="13">
        <f>IF($A152="","",IFERROR(AVERAGEIFS($E$5:$E$204,$B$5:$B$204,$B152,$C$5:$C$204,$C152),""))</f>
        <v/>
      </c>
      <c r="I152" s="13">
        <f>IF($A152="","",IF($E152="","",IFERROR($E152-$H152,"")))</f>
        <v/>
      </c>
      <c r="J152" s="10">
        <f>IF($A152="","",IF($E152="","",IF($E152&gt;=RatingExceeds,"Exceeds",IF($E152&gt;=RatingMeets,"Meets","Below"))))</f>
        <v/>
      </c>
      <c r="K152" s="9" t="n"/>
      <c r="L152" s="9" t="n"/>
    </row>
    <row r="153">
      <c r="A153" s="9" t="n"/>
      <c r="B153" s="9" t="n"/>
      <c r="C153" s="9" t="n"/>
      <c r="D153" s="10">
        <f>IF($A153="","",COUNTIFS(Goals!$A$5:$A$404,$A153,Goals!$B$5:$B$404,$C153,Goals!$E$5:$E$404,"Met")&amp;" / "&amp;COUNTIFS(Goals!$A$5:$A$404,$A153,Goals!$B$5:$B$404,$C153))</f>
        <v/>
      </c>
      <c r="E153" s="7" t="n"/>
      <c r="F153" s="11">
        <f>IF($A153="","",IF($G153="","",(YEAR(TODAY())-YEAR($G153))*12+MONTH(TODAY())-MONTH($G153)-IF(DAY(TODAY())&lt;DAY($G153),1,0)))</f>
        <v/>
      </c>
      <c r="G153" s="12">
        <f>IF($A153="","",IFERROR(VLOOKUP($A153,Headcount!$A$5:$E$204,5,FALSE),""))</f>
        <v/>
      </c>
      <c r="H153" s="13">
        <f>IF($A153="","",IFERROR(AVERAGEIFS($E$5:$E$204,$B$5:$B$204,$B153,$C$5:$C$204,$C153),""))</f>
        <v/>
      </c>
      <c r="I153" s="13">
        <f>IF($A153="","",IF($E153="","",IFERROR($E153-$H153,"")))</f>
        <v/>
      </c>
      <c r="J153" s="10">
        <f>IF($A153="","",IF($E153="","",IF($E153&gt;=RatingExceeds,"Exceeds",IF($E153&gt;=RatingMeets,"Meets","Below"))))</f>
        <v/>
      </c>
      <c r="K153" s="9" t="n"/>
      <c r="L153" s="9" t="n"/>
    </row>
    <row r="154">
      <c r="A154" s="9" t="n"/>
      <c r="B154" s="9" t="n"/>
      <c r="C154" s="9" t="n"/>
      <c r="D154" s="10">
        <f>IF($A154="","",COUNTIFS(Goals!$A$5:$A$404,$A154,Goals!$B$5:$B$404,$C154,Goals!$E$5:$E$404,"Met")&amp;" / "&amp;COUNTIFS(Goals!$A$5:$A$404,$A154,Goals!$B$5:$B$404,$C154))</f>
        <v/>
      </c>
      <c r="E154" s="7" t="n"/>
      <c r="F154" s="11">
        <f>IF($A154="","",IF($G154="","",(YEAR(TODAY())-YEAR($G154))*12+MONTH(TODAY())-MONTH($G154)-IF(DAY(TODAY())&lt;DAY($G154),1,0)))</f>
        <v/>
      </c>
      <c r="G154" s="12">
        <f>IF($A154="","",IFERROR(VLOOKUP($A154,Headcount!$A$5:$E$204,5,FALSE),""))</f>
        <v/>
      </c>
      <c r="H154" s="13">
        <f>IF($A154="","",IFERROR(AVERAGEIFS($E$5:$E$204,$B$5:$B$204,$B154,$C$5:$C$204,$C154),""))</f>
        <v/>
      </c>
      <c r="I154" s="13">
        <f>IF($A154="","",IF($E154="","",IFERROR($E154-$H154,"")))</f>
        <v/>
      </c>
      <c r="J154" s="10">
        <f>IF($A154="","",IF($E154="","",IF($E154&gt;=RatingExceeds,"Exceeds",IF($E154&gt;=RatingMeets,"Meets","Below"))))</f>
        <v/>
      </c>
      <c r="K154" s="9" t="n"/>
      <c r="L154" s="9" t="n"/>
    </row>
    <row r="155">
      <c r="A155" s="9" t="n"/>
      <c r="B155" s="9" t="n"/>
      <c r="C155" s="9" t="n"/>
      <c r="D155" s="10">
        <f>IF($A155="","",COUNTIFS(Goals!$A$5:$A$404,$A155,Goals!$B$5:$B$404,$C155,Goals!$E$5:$E$404,"Met")&amp;" / "&amp;COUNTIFS(Goals!$A$5:$A$404,$A155,Goals!$B$5:$B$404,$C155))</f>
        <v/>
      </c>
      <c r="E155" s="7" t="n"/>
      <c r="F155" s="11">
        <f>IF($A155="","",IF($G155="","",(YEAR(TODAY())-YEAR($G155))*12+MONTH(TODAY())-MONTH($G155)-IF(DAY(TODAY())&lt;DAY($G155),1,0)))</f>
        <v/>
      </c>
      <c r="G155" s="12">
        <f>IF($A155="","",IFERROR(VLOOKUP($A155,Headcount!$A$5:$E$204,5,FALSE),""))</f>
        <v/>
      </c>
      <c r="H155" s="13">
        <f>IF($A155="","",IFERROR(AVERAGEIFS($E$5:$E$204,$B$5:$B$204,$B155,$C$5:$C$204,$C155),""))</f>
        <v/>
      </c>
      <c r="I155" s="13">
        <f>IF($A155="","",IF($E155="","",IFERROR($E155-$H155,"")))</f>
        <v/>
      </c>
      <c r="J155" s="10">
        <f>IF($A155="","",IF($E155="","",IF($E155&gt;=RatingExceeds,"Exceeds",IF($E155&gt;=RatingMeets,"Meets","Below"))))</f>
        <v/>
      </c>
      <c r="K155" s="9" t="n"/>
      <c r="L155" s="9" t="n"/>
    </row>
    <row r="156">
      <c r="A156" s="9" t="n"/>
      <c r="B156" s="9" t="n"/>
      <c r="C156" s="9" t="n"/>
      <c r="D156" s="10">
        <f>IF($A156="","",COUNTIFS(Goals!$A$5:$A$404,$A156,Goals!$B$5:$B$404,$C156,Goals!$E$5:$E$404,"Met")&amp;" / "&amp;COUNTIFS(Goals!$A$5:$A$404,$A156,Goals!$B$5:$B$404,$C156))</f>
        <v/>
      </c>
      <c r="E156" s="7" t="n"/>
      <c r="F156" s="11">
        <f>IF($A156="","",IF($G156="","",(YEAR(TODAY())-YEAR($G156))*12+MONTH(TODAY())-MONTH($G156)-IF(DAY(TODAY())&lt;DAY($G156),1,0)))</f>
        <v/>
      </c>
      <c r="G156" s="12">
        <f>IF($A156="","",IFERROR(VLOOKUP($A156,Headcount!$A$5:$E$204,5,FALSE),""))</f>
        <v/>
      </c>
      <c r="H156" s="13">
        <f>IF($A156="","",IFERROR(AVERAGEIFS($E$5:$E$204,$B$5:$B$204,$B156,$C$5:$C$204,$C156),""))</f>
        <v/>
      </c>
      <c r="I156" s="13">
        <f>IF($A156="","",IF($E156="","",IFERROR($E156-$H156,"")))</f>
        <v/>
      </c>
      <c r="J156" s="10">
        <f>IF($A156="","",IF($E156="","",IF($E156&gt;=RatingExceeds,"Exceeds",IF($E156&gt;=RatingMeets,"Meets","Below"))))</f>
        <v/>
      </c>
      <c r="K156" s="9" t="n"/>
      <c r="L156" s="9" t="n"/>
    </row>
    <row r="157">
      <c r="A157" s="9" t="n"/>
      <c r="B157" s="9" t="n"/>
      <c r="C157" s="9" t="n"/>
      <c r="D157" s="10">
        <f>IF($A157="","",COUNTIFS(Goals!$A$5:$A$404,$A157,Goals!$B$5:$B$404,$C157,Goals!$E$5:$E$404,"Met")&amp;" / "&amp;COUNTIFS(Goals!$A$5:$A$404,$A157,Goals!$B$5:$B$404,$C157))</f>
        <v/>
      </c>
      <c r="E157" s="7" t="n"/>
      <c r="F157" s="11">
        <f>IF($A157="","",IF($G157="","",(YEAR(TODAY())-YEAR($G157))*12+MONTH(TODAY())-MONTH($G157)-IF(DAY(TODAY())&lt;DAY($G157),1,0)))</f>
        <v/>
      </c>
      <c r="G157" s="12">
        <f>IF($A157="","",IFERROR(VLOOKUP($A157,Headcount!$A$5:$E$204,5,FALSE),""))</f>
        <v/>
      </c>
      <c r="H157" s="13">
        <f>IF($A157="","",IFERROR(AVERAGEIFS($E$5:$E$204,$B$5:$B$204,$B157,$C$5:$C$204,$C157),""))</f>
        <v/>
      </c>
      <c r="I157" s="13">
        <f>IF($A157="","",IF($E157="","",IFERROR($E157-$H157,"")))</f>
        <v/>
      </c>
      <c r="J157" s="10">
        <f>IF($A157="","",IF($E157="","",IF($E157&gt;=RatingExceeds,"Exceeds",IF($E157&gt;=RatingMeets,"Meets","Below"))))</f>
        <v/>
      </c>
      <c r="K157" s="9" t="n"/>
      <c r="L157" s="9" t="n"/>
    </row>
    <row r="158">
      <c r="A158" s="9" t="n"/>
      <c r="B158" s="9" t="n"/>
      <c r="C158" s="9" t="n"/>
      <c r="D158" s="10">
        <f>IF($A158="","",COUNTIFS(Goals!$A$5:$A$404,$A158,Goals!$B$5:$B$404,$C158,Goals!$E$5:$E$404,"Met")&amp;" / "&amp;COUNTIFS(Goals!$A$5:$A$404,$A158,Goals!$B$5:$B$404,$C158))</f>
        <v/>
      </c>
      <c r="E158" s="7" t="n"/>
      <c r="F158" s="11">
        <f>IF($A158="","",IF($G158="","",(YEAR(TODAY())-YEAR($G158))*12+MONTH(TODAY())-MONTH($G158)-IF(DAY(TODAY())&lt;DAY($G158),1,0)))</f>
        <v/>
      </c>
      <c r="G158" s="12">
        <f>IF($A158="","",IFERROR(VLOOKUP($A158,Headcount!$A$5:$E$204,5,FALSE),""))</f>
        <v/>
      </c>
      <c r="H158" s="13">
        <f>IF($A158="","",IFERROR(AVERAGEIFS($E$5:$E$204,$B$5:$B$204,$B158,$C$5:$C$204,$C158),""))</f>
        <v/>
      </c>
      <c r="I158" s="13">
        <f>IF($A158="","",IF($E158="","",IFERROR($E158-$H158,"")))</f>
        <v/>
      </c>
      <c r="J158" s="10">
        <f>IF($A158="","",IF($E158="","",IF($E158&gt;=RatingExceeds,"Exceeds",IF($E158&gt;=RatingMeets,"Meets","Below"))))</f>
        <v/>
      </c>
      <c r="K158" s="9" t="n"/>
      <c r="L158" s="9" t="n"/>
    </row>
    <row r="159">
      <c r="A159" s="9" t="n"/>
      <c r="B159" s="9" t="n"/>
      <c r="C159" s="9" t="n"/>
      <c r="D159" s="10">
        <f>IF($A159="","",COUNTIFS(Goals!$A$5:$A$404,$A159,Goals!$B$5:$B$404,$C159,Goals!$E$5:$E$404,"Met")&amp;" / "&amp;COUNTIFS(Goals!$A$5:$A$404,$A159,Goals!$B$5:$B$404,$C159))</f>
        <v/>
      </c>
      <c r="E159" s="7" t="n"/>
      <c r="F159" s="11">
        <f>IF($A159="","",IF($G159="","",(YEAR(TODAY())-YEAR($G159))*12+MONTH(TODAY())-MONTH($G159)-IF(DAY(TODAY())&lt;DAY($G159),1,0)))</f>
        <v/>
      </c>
      <c r="G159" s="12">
        <f>IF($A159="","",IFERROR(VLOOKUP($A159,Headcount!$A$5:$E$204,5,FALSE),""))</f>
        <v/>
      </c>
      <c r="H159" s="13">
        <f>IF($A159="","",IFERROR(AVERAGEIFS($E$5:$E$204,$B$5:$B$204,$B159,$C$5:$C$204,$C159),""))</f>
        <v/>
      </c>
      <c r="I159" s="13">
        <f>IF($A159="","",IF($E159="","",IFERROR($E159-$H159,"")))</f>
        <v/>
      </c>
      <c r="J159" s="10">
        <f>IF($A159="","",IF($E159="","",IF($E159&gt;=RatingExceeds,"Exceeds",IF($E159&gt;=RatingMeets,"Meets","Below"))))</f>
        <v/>
      </c>
      <c r="K159" s="9" t="n"/>
      <c r="L159" s="9" t="n"/>
    </row>
    <row r="160">
      <c r="A160" s="9" t="n"/>
      <c r="B160" s="9" t="n"/>
      <c r="C160" s="9" t="n"/>
      <c r="D160" s="10">
        <f>IF($A160="","",COUNTIFS(Goals!$A$5:$A$404,$A160,Goals!$B$5:$B$404,$C160,Goals!$E$5:$E$404,"Met")&amp;" / "&amp;COUNTIFS(Goals!$A$5:$A$404,$A160,Goals!$B$5:$B$404,$C160))</f>
        <v/>
      </c>
      <c r="E160" s="7" t="n"/>
      <c r="F160" s="11">
        <f>IF($A160="","",IF($G160="","",(YEAR(TODAY())-YEAR($G160))*12+MONTH(TODAY())-MONTH($G160)-IF(DAY(TODAY())&lt;DAY($G160),1,0)))</f>
        <v/>
      </c>
      <c r="G160" s="12">
        <f>IF($A160="","",IFERROR(VLOOKUP($A160,Headcount!$A$5:$E$204,5,FALSE),""))</f>
        <v/>
      </c>
      <c r="H160" s="13">
        <f>IF($A160="","",IFERROR(AVERAGEIFS($E$5:$E$204,$B$5:$B$204,$B160,$C$5:$C$204,$C160),""))</f>
        <v/>
      </c>
      <c r="I160" s="13">
        <f>IF($A160="","",IF($E160="","",IFERROR($E160-$H160,"")))</f>
        <v/>
      </c>
      <c r="J160" s="10">
        <f>IF($A160="","",IF($E160="","",IF($E160&gt;=RatingExceeds,"Exceeds",IF($E160&gt;=RatingMeets,"Meets","Below"))))</f>
        <v/>
      </c>
      <c r="K160" s="9" t="n"/>
      <c r="L160" s="9" t="n"/>
    </row>
    <row r="161">
      <c r="A161" s="9" t="n"/>
      <c r="B161" s="9" t="n"/>
      <c r="C161" s="9" t="n"/>
      <c r="D161" s="10">
        <f>IF($A161="","",COUNTIFS(Goals!$A$5:$A$404,$A161,Goals!$B$5:$B$404,$C161,Goals!$E$5:$E$404,"Met")&amp;" / "&amp;COUNTIFS(Goals!$A$5:$A$404,$A161,Goals!$B$5:$B$404,$C161))</f>
        <v/>
      </c>
      <c r="E161" s="7" t="n"/>
      <c r="F161" s="11">
        <f>IF($A161="","",IF($G161="","",(YEAR(TODAY())-YEAR($G161))*12+MONTH(TODAY())-MONTH($G161)-IF(DAY(TODAY())&lt;DAY($G161),1,0)))</f>
        <v/>
      </c>
      <c r="G161" s="12">
        <f>IF($A161="","",IFERROR(VLOOKUP($A161,Headcount!$A$5:$E$204,5,FALSE),""))</f>
        <v/>
      </c>
      <c r="H161" s="13">
        <f>IF($A161="","",IFERROR(AVERAGEIFS($E$5:$E$204,$B$5:$B$204,$B161,$C$5:$C$204,$C161),""))</f>
        <v/>
      </c>
      <c r="I161" s="13">
        <f>IF($A161="","",IF($E161="","",IFERROR($E161-$H161,"")))</f>
        <v/>
      </c>
      <c r="J161" s="10">
        <f>IF($A161="","",IF($E161="","",IF($E161&gt;=RatingExceeds,"Exceeds",IF($E161&gt;=RatingMeets,"Meets","Below"))))</f>
        <v/>
      </c>
      <c r="K161" s="9" t="n"/>
      <c r="L161" s="9" t="n"/>
    </row>
    <row r="162">
      <c r="A162" s="9" t="n"/>
      <c r="B162" s="9" t="n"/>
      <c r="C162" s="9" t="n"/>
      <c r="D162" s="10">
        <f>IF($A162="","",COUNTIFS(Goals!$A$5:$A$404,$A162,Goals!$B$5:$B$404,$C162,Goals!$E$5:$E$404,"Met")&amp;" / "&amp;COUNTIFS(Goals!$A$5:$A$404,$A162,Goals!$B$5:$B$404,$C162))</f>
        <v/>
      </c>
      <c r="E162" s="7" t="n"/>
      <c r="F162" s="11">
        <f>IF($A162="","",IF($G162="","",(YEAR(TODAY())-YEAR($G162))*12+MONTH(TODAY())-MONTH($G162)-IF(DAY(TODAY())&lt;DAY($G162),1,0)))</f>
        <v/>
      </c>
      <c r="G162" s="12">
        <f>IF($A162="","",IFERROR(VLOOKUP($A162,Headcount!$A$5:$E$204,5,FALSE),""))</f>
        <v/>
      </c>
      <c r="H162" s="13">
        <f>IF($A162="","",IFERROR(AVERAGEIFS($E$5:$E$204,$B$5:$B$204,$B162,$C$5:$C$204,$C162),""))</f>
        <v/>
      </c>
      <c r="I162" s="13">
        <f>IF($A162="","",IF($E162="","",IFERROR($E162-$H162,"")))</f>
        <v/>
      </c>
      <c r="J162" s="10">
        <f>IF($A162="","",IF($E162="","",IF($E162&gt;=RatingExceeds,"Exceeds",IF($E162&gt;=RatingMeets,"Meets","Below"))))</f>
        <v/>
      </c>
      <c r="K162" s="9" t="n"/>
      <c r="L162" s="9" t="n"/>
    </row>
    <row r="163">
      <c r="A163" s="9" t="n"/>
      <c r="B163" s="9" t="n"/>
      <c r="C163" s="9" t="n"/>
      <c r="D163" s="10">
        <f>IF($A163="","",COUNTIFS(Goals!$A$5:$A$404,$A163,Goals!$B$5:$B$404,$C163,Goals!$E$5:$E$404,"Met")&amp;" / "&amp;COUNTIFS(Goals!$A$5:$A$404,$A163,Goals!$B$5:$B$404,$C163))</f>
        <v/>
      </c>
      <c r="E163" s="7" t="n"/>
      <c r="F163" s="11">
        <f>IF($A163="","",IF($G163="","",(YEAR(TODAY())-YEAR($G163))*12+MONTH(TODAY())-MONTH($G163)-IF(DAY(TODAY())&lt;DAY($G163),1,0)))</f>
        <v/>
      </c>
      <c r="G163" s="12">
        <f>IF($A163="","",IFERROR(VLOOKUP($A163,Headcount!$A$5:$E$204,5,FALSE),""))</f>
        <v/>
      </c>
      <c r="H163" s="13">
        <f>IF($A163="","",IFERROR(AVERAGEIFS($E$5:$E$204,$B$5:$B$204,$B163,$C$5:$C$204,$C163),""))</f>
        <v/>
      </c>
      <c r="I163" s="13">
        <f>IF($A163="","",IF($E163="","",IFERROR($E163-$H163,"")))</f>
        <v/>
      </c>
      <c r="J163" s="10">
        <f>IF($A163="","",IF($E163="","",IF($E163&gt;=RatingExceeds,"Exceeds",IF($E163&gt;=RatingMeets,"Meets","Below"))))</f>
        <v/>
      </c>
      <c r="K163" s="9" t="n"/>
      <c r="L163" s="9" t="n"/>
    </row>
    <row r="164">
      <c r="A164" s="9" t="n"/>
      <c r="B164" s="9" t="n"/>
      <c r="C164" s="9" t="n"/>
      <c r="D164" s="10">
        <f>IF($A164="","",COUNTIFS(Goals!$A$5:$A$404,$A164,Goals!$B$5:$B$404,$C164,Goals!$E$5:$E$404,"Met")&amp;" / "&amp;COUNTIFS(Goals!$A$5:$A$404,$A164,Goals!$B$5:$B$404,$C164))</f>
        <v/>
      </c>
      <c r="E164" s="7" t="n"/>
      <c r="F164" s="11">
        <f>IF($A164="","",IF($G164="","",(YEAR(TODAY())-YEAR($G164))*12+MONTH(TODAY())-MONTH($G164)-IF(DAY(TODAY())&lt;DAY($G164),1,0)))</f>
        <v/>
      </c>
      <c r="G164" s="12">
        <f>IF($A164="","",IFERROR(VLOOKUP($A164,Headcount!$A$5:$E$204,5,FALSE),""))</f>
        <v/>
      </c>
      <c r="H164" s="13">
        <f>IF($A164="","",IFERROR(AVERAGEIFS($E$5:$E$204,$B$5:$B$204,$B164,$C$5:$C$204,$C164),""))</f>
        <v/>
      </c>
      <c r="I164" s="13">
        <f>IF($A164="","",IF($E164="","",IFERROR($E164-$H164,"")))</f>
        <v/>
      </c>
      <c r="J164" s="10">
        <f>IF($A164="","",IF($E164="","",IF($E164&gt;=RatingExceeds,"Exceeds",IF($E164&gt;=RatingMeets,"Meets","Below"))))</f>
        <v/>
      </c>
      <c r="K164" s="9" t="n"/>
      <c r="L164" s="9" t="n"/>
    </row>
    <row r="165">
      <c r="A165" s="9" t="n"/>
      <c r="B165" s="9" t="n"/>
      <c r="C165" s="9" t="n"/>
      <c r="D165" s="10">
        <f>IF($A165="","",COUNTIFS(Goals!$A$5:$A$404,$A165,Goals!$B$5:$B$404,$C165,Goals!$E$5:$E$404,"Met")&amp;" / "&amp;COUNTIFS(Goals!$A$5:$A$404,$A165,Goals!$B$5:$B$404,$C165))</f>
        <v/>
      </c>
      <c r="E165" s="7" t="n"/>
      <c r="F165" s="11">
        <f>IF($A165="","",IF($G165="","",(YEAR(TODAY())-YEAR($G165))*12+MONTH(TODAY())-MONTH($G165)-IF(DAY(TODAY())&lt;DAY($G165),1,0)))</f>
        <v/>
      </c>
      <c r="G165" s="12">
        <f>IF($A165="","",IFERROR(VLOOKUP($A165,Headcount!$A$5:$E$204,5,FALSE),""))</f>
        <v/>
      </c>
      <c r="H165" s="13">
        <f>IF($A165="","",IFERROR(AVERAGEIFS($E$5:$E$204,$B$5:$B$204,$B165,$C$5:$C$204,$C165),""))</f>
        <v/>
      </c>
      <c r="I165" s="13">
        <f>IF($A165="","",IF($E165="","",IFERROR($E165-$H165,"")))</f>
        <v/>
      </c>
      <c r="J165" s="10">
        <f>IF($A165="","",IF($E165="","",IF($E165&gt;=RatingExceeds,"Exceeds",IF($E165&gt;=RatingMeets,"Meets","Below"))))</f>
        <v/>
      </c>
      <c r="K165" s="9" t="n"/>
      <c r="L165" s="9" t="n"/>
    </row>
    <row r="166">
      <c r="A166" s="9" t="n"/>
      <c r="B166" s="9" t="n"/>
      <c r="C166" s="9" t="n"/>
      <c r="D166" s="10">
        <f>IF($A166="","",COUNTIFS(Goals!$A$5:$A$404,$A166,Goals!$B$5:$B$404,$C166,Goals!$E$5:$E$404,"Met")&amp;" / "&amp;COUNTIFS(Goals!$A$5:$A$404,$A166,Goals!$B$5:$B$404,$C166))</f>
        <v/>
      </c>
      <c r="E166" s="7" t="n"/>
      <c r="F166" s="11">
        <f>IF($A166="","",IF($G166="","",(YEAR(TODAY())-YEAR($G166))*12+MONTH(TODAY())-MONTH($G166)-IF(DAY(TODAY())&lt;DAY($G166),1,0)))</f>
        <v/>
      </c>
      <c r="G166" s="12">
        <f>IF($A166="","",IFERROR(VLOOKUP($A166,Headcount!$A$5:$E$204,5,FALSE),""))</f>
        <v/>
      </c>
      <c r="H166" s="13">
        <f>IF($A166="","",IFERROR(AVERAGEIFS($E$5:$E$204,$B$5:$B$204,$B166,$C$5:$C$204,$C166),""))</f>
        <v/>
      </c>
      <c r="I166" s="13">
        <f>IF($A166="","",IF($E166="","",IFERROR($E166-$H166,"")))</f>
        <v/>
      </c>
      <c r="J166" s="10">
        <f>IF($A166="","",IF($E166="","",IF($E166&gt;=RatingExceeds,"Exceeds",IF($E166&gt;=RatingMeets,"Meets","Below"))))</f>
        <v/>
      </c>
      <c r="K166" s="9" t="n"/>
      <c r="L166" s="9" t="n"/>
    </row>
    <row r="167">
      <c r="A167" s="9" t="n"/>
      <c r="B167" s="9" t="n"/>
      <c r="C167" s="9" t="n"/>
      <c r="D167" s="10">
        <f>IF($A167="","",COUNTIFS(Goals!$A$5:$A$404,$A167,Goals!$B$5:$B$404,$C167,Goals!$E$5:$E$404,"Met")&amp;" / "&amp;COUNTIFS(Goals!$A$5:$A$404,$A167,Goals!$B$5:$B$404,$C167))</f>
        <v/>
      </c>
      <c r="E167" s="7" t="n"/>
      <c r="F167" s="11">
        <f>IF($A167="","",IF($G167="","",(YEAR(TODAY())-YEAR($G167))*12+MONTH(TODAY())-MONTH($G167)-IF(DAY(TODAY())&lt;DAY($G167),1,0)))</f>
        <v/>
      </c>
      <c r="G167" s="12">
        <f>IF($A167="","",IFERROR(VLOOKUP($A167,Headcount!$A$5:$E$204,5,FALSE),""))</f>
        <v/>
      </c>
      <c r="H167" s="13">
        <f>IF($A167="","",IFERROR(AVERAGEIFS($E$5:$E$204,$B$5:$B$204,$B167,$C$5:$C$204,$C167),""))</f>
        <v/>
      </c>
      <c r="I167" s="13">
        <f>IF($A167="","",IF($E167="","",IFERROR($E167-$H167,"")))</f>
        <v/>
      </c>
      <c r="J167" s="10">
        <f>IF($A167="","",IF($E167="","",IF($E167&gt;=RatingExceeds,"Exceeds",IF($E167&gt;=RatingMeets,"Meets","Below"))))</f>
        <v/>
      </c>
      <c r="K167" s="9" t="n"/>
      <c r="L167" s="9" t="n"/>
    </row>
    <row r="168">
      <c r="A168" s="9" t="n"/>
      <c r="B168" s="9" t="n"/>
      <c r="C168" s="9" t="n"/>
      <c r="D168" s="10">
        <f>IF($A168="","",COUNTIFS(Goals!$A$5:$A$404,$A168,Goals!$B$5:$B$404,$C168,Goals!$E$5:$E$404,"Met")&amp;" / "&amp;COUNTIFS(Goals!$A$5:$A$404,$A168,Goals!$B$5:$B$404,$C168))</f>
        <v/>
      </c>
      <c r="E168" s="7" t="n"/>
      <c r="F168" s="11">
        <f>IF($A168="","",IF($G168="","",(YEAR(TODAY())-YEAR($G168))*12+MONTH(TODAY())-MONTH($G168)-IF(DAY(TODAY())&lt;DAY($G168),1,0)))</f>
        <v/>
      </c>
      <c r="G168" s="12">
        <f>IF($A168="","",IFERROR(VLOOKUP($A168,Headcount!$A$5:$E$204,5,FALSE),""))</f>
        <v/>
      </c>
      <c r="H168" s="13">
        <f>IF($A168="","",IFERROR(AVERAGEIFS($E$5:$E$204,$B$5:$B$204,$B168,$C$5:$C$204,$C168),""))</f>
        <v/>
      </c>
      <c r="I168" s="13">
        <f>IF($A168="","",IF($E168="","",IFERROR($E168-$H168,"")))</f>
        <v/>
      </c>
      <c r="J168" s="10">
        <f>IF($A168="","",IF($E168="","",IF($E168&gt;=RatingExceeds,"Exceeds",IF($E168&gt;=RatingMeets,"Meets","Below"))))</f>
        <v/>
      </c>
      <c r="K168" s="9" t="n"/>
      <c r="L168" s="9" t="n"/>
    </row>
    <row r="169">
      <c r="A169" s="9" t="n"/>
      <c r="B169" s="9" t="n"/>
      <c r="C169" s="9" t="n"/>
      <c r="D169" s="10">
        <f>IF($A169="","",COUNTIFS(Goals!$A$5:$A$404,$A169,Goals!$B$5:$B$404,$C169,Goals!$E$5:$E$404,"Met")&amp;" / "&amp;COUNTIFS(Goals!$A$5:$A$404,$A169,Goals!$B$5:$B$404,$C169))</f>
        <v/>
      </c>
      <c r="E169" s="7" t="n"/>
      <c r="F169" s="11">
        <f>IF($A169="","",IF($G169="","",(YEAR(TODAY())-YEAR($G169))*12+MONTH(TODAY())-MONTH($G169)-IF(DAY(TODAY())&lt;DAY($G169),1,0)))</f>
        <v/>
      </c>
      <c r="G169" s="12">
        <f>IF($A169="","",IFERROR(VLOOKUP($A169,Headcount!$A$5:$E$204,5,FALSE),""))</f>
        <v/>
      </c>
      <c r="H169" s="13">
        <f>IF($A169="","",IFERROR(AVERAGEIFS($E$5:$E$204,$B$5:$B$204,$B169,$C$5:$C$204,$C169),""))</f>
        <v/>
      </c>
      <c r="I169" s="13">
        <f>IF($A169="","",IF($E169="","",IFERROR($E169-$H169,"")))</f>
        <v/>
      </c>
      <c r="J169" s="10">
        <f>IF($A169="","",IF($E169="","",IF($E169&gt;=RatingExceeds,"Exceeds",IF($E169&gt;=RatingMeets,"Meets","Below"))))</f>
        <v/>
      </c>
      <c r="K169" s="9" t="n"/>
      <c r="L169" s="9" t="n"/>
    </row>
    <row r="170">
      <c r="A170" s="9" t="n"/>
      <c r="B170" s="9" t="n"/>
      <c r="C170" s="9" t="n"/>
      <c r="D170" s="10">
        <f>IF($A170="","",COUNTIFS(Goals!$A$5:$A$404,$A170,Goals!$B$5:$B$404,$C170,Goals!$E$5:$E$404,"Met")&amp;" / "&amp;COUNTIFS(Goals!$A$5:$A$404,$A170,Goals!$B$5:$B$404,$C170))</f>
        <v/>
      </c>
      <c r="E170" s="7" t="n"/>
      <c r="F170" s="11">
        <f>IF($A170="","",IF($G170="","",(YEAR(TODAY())-YEAR($G170))*12+MONTH(TODAY())-MONTH($G170)-IF(DAY(TODAY())&lt;DAY($G170),1,0)))</f>
        <v/>
      </c>
      <c r="G170" s="12">
        <f>IF($A170="","",IFERROR(VLOOKUP($A170,Headcount!$A$5:$E$204,5,FALSE),""))</f>
        <v/>
      </c>
      <c r="H170" s="13">
        <f>IF($A170="","",IFERROR(AVERAGEIFS($E$5:$E$204,$B$5:$B$204,$B170,$C$5:$C$204,$C170),""))</f>
        <v/>
      </c>
      <c r="I170" s="13">
        <f>IF($A170="","",IF($E170="","",IFERROR($E170-$H170,"")))</f>
        <v/>
      </c>
      <c r="J170" s="10">
        <f>IF($A170="","",IF($E170="","",IF($E170&gt;=RatingExceeds,"Exceeds",IF($E170&gt;=RatingMeets,"Meets","Below"))))</f>
        <v/>
      </c>
      <c r="K170" s="9" t="n"/>
      <c r="L170" s="9" t="n"/>
    </row>
    <row r="171">
      <c r="A171" s="9" t="n"/>
      <c r="B171" s="9" t="n"/>
      <c r="C171" s="9" t="n"/>
      <c r="D171" s="10">
        <f>IF($A171="","",COUNTIFS(Goals!$A$5:$A$404,$A171,Goals!$B$5:$B$404,$C171,Goals!$E$5:$E$404,"Met")&amp;" / "&amp;COUNTIFS(Goals!$A$5:$A$404,$A171,Goals!$B$5:$B$404,$C171))</f>
        <v/>
      </c>
      <c r="E171" s="7" t="n"/>
      <c r="F171" s="11">
        <f>IF($A171="","",IF($G171="","",(YEAR(TODAY())-YEAR($G171))*12+MONTH(TODAY())-MONTH($G171)-IF(DAY(TODAY())&lt;DAY($G171),1,0)))</f>
        <v/>
      </c>
      <c r="G171" s="12">
        <f>IF($A171="","",IFERROR(VLOOKUP($A171,Headcount!$A$5:$E$204,5,FALSE),""))</f>
        <v/>
      </c>
      <c r="H171" s="13">
        <f>IF($A171="","",IFERROR(AVERAGEIFS($E$5:$E$204,$B$5:$B$204,$B171,$C$5:$C$204,$C171),""))</f>
        <v/>
      </c>
      <c r="I171" s="13">
        <f>IF($A171="","",IF($E171="","",IFERROR($E171-$H171,"")))</f>
        <v/>
      </c>
      <c r="J171" s="10">
        <f>IF($A171="","",IF($E171="","",IF($E171&gt;=RatingExceeds,"Exceeds",IF($E171&gt;=RatingMeets,"Meets","Below"))))</f>
        <v/>
      </c>
      <c r="K171" s="9" t="n"/>
      <c r="L171" s="9" t="n"/>
    </row>
    <row r="172">
      <c r="A172" s="9" t="n"/>
      <c r="B172" s="9" t="n"/>
      <c r="C172" s="9" t="n"/>
      <c r="D172" s="10">
        <f>IF($A172="","",COUNTIFS(Goals!$A$5:$A$404,$A172,Goals!$B$5:$B$404,$C172,Goals!$E$5:$E$404,"Met")&amp;" / "&amp;COUNTIFS(Goals!$A$5:$A$404,$A172,Goals!$B$5:$B$404,$C172))</f>
        <v/>
      </c>
      <c r="E172" s="7" t="n"/>
      <c r="F172" s="11">
        <f>IF($A172="","",IF($G172="","",(YEAR(TODAY())-YEAR($G172))*12+MONTH(TODAY())-MONTH($G172)-IF(DAY(TODAY())&lt;DAY($G172),1,0)))</f>
        <v/>
      </c>
      <c r="G172" s="12">
        <f>IF($A172="","",IFERROR(VLOOKUP($A172,Headcount!$A$5:$E$204,5,FALSE),""))</f>
        <v/>
      </c>
      <c r="H172" s="13">
        <f>IF($A172="","",IFERROR(AVERAGEIFS($E$5:$E$204,$B$5:$B$204,$B172,$C$5:$C$204,$C172),""))</f>
        <v/>
      </c>
      <c r="I172" s="13">
        <f>IF($A172="","",IF($E172="","",IFERROR($E172-$H172,"")))</f>
        <v/>
      </c>
      <c r="J172" s="10">
        <f>IF($A172="","",IF($E172="","",IF($E172&gt;=RatingExceeds,"Exceeds",IF($E172&gt;=RatingMeets,"Meets","Below"))))</f>
        <v/>
      </c>
      <c r="K172" s="9" t="n"/>
      <c r="L172" s="9" t="n"/>
    </row>
    <row r="173">
      <c r="A173" s="9" t="n"/>
      <c r="B173" s="9" t="n"/>
      <c r="C173" s="9" t="n"/>
      <c r="D173" s="10">
        <f>IF($A173="","",COUNTIFS(Goals!$A$5:$A$404,$A173,Goals!$B$5:$B$404,$C173,Goals!$E$5:$E$404,"Met")&amp;" / "&amp;COUNTIFS(Goals!$A$5:$A$404,$A173,Goals!$B$5:$B$404,$C173))</f>
        <v/>
      </c>
      <c r="E173" s="7" t="n"/>
      <c r="F173" s="11">
        <f>IF($A173="","",IF($G173="","",(YEAR(TODAY())-YEAR($G173))*12+MONTH(TODAY())-MONTH($G173)-IF(DAY(TODAY())&lt;DAY($G173),1,0)))</f>
        <v/>
      </c>
      <c r="G173" s="12">
        <f>IF($A173="","",IFERROR(VLOOKUP($A173,Headcount!$A$5:$E$204,5,FALSE),""))</f>
        <v/>
      </c>
      <c r="H173" s="13">
        <f>IF($A173="","",IFERROR(AVERAGEIFS($E$5:$E$204,$B$5:$B$204,$B173,$C$5:$C$204,$C173),""))</f>
        <v/>
      </c>
      <c r="I173" s="13">
        <f>IF($A173="","",IF($E173="","",IFERROR($E173-$H173,"")))</f>
        <v/>
      </c>
      <c r="J173" s="10">
        <f>IF($A173="","",IF($E173="","",IF($E173&gt;=RatingExceeds,"Exceeds",IF($E173&gt;=RatingMeets,"Meets","Below"))))</f>
        <v/>
      </c>
      <c r="K173" s="9" t="n"/>
      <c r="L173" s="9" t="n"/>
    </row>
    <row r="174">
      <c r="A174" s="9" t="n"/>
      <c r="B174" s="9" t="n"/>
      <c r="C174" s="9" t="n"/>
      <c r="D174" s="10">
        <f>IF($A174="","",COUNTIFS(Goals!$A$5:$A$404,$A174,Goals!$B$5:$B$404,$C174,Goals!$E$5:$E$404,"Met")&amp;" / "&amp;COUNTIFS(Goals!$A$5:$A$404,$A174,Goals!$B$5:$B$404,$C174))</f>
        <v/>
      </c>
      <c r="E174" s="7" t="n"/>
      <c r="F174" s="11">
        <f>IF($A174="","",IF($G174="","",(YEAR(TODAY())-YEAR($G174))*12+MONTH(TODAY())-MONTH($G174)-IF(DAY(TODAY())&lt;DAY($G174),1,0)))</f>
        <v/>
      </c>
      <c r="G174" s="12">
        <f>IF($A174="","",IFERROR(VLOOKUP($A174,Headcount!$A$5:$E$204,5,FALSE),""))</f>
        <v/>
      </c>
      <c r="H174" s="13">
        <f>IF($A174="","",IFERROR(AVERAGEIFS($E$5:$E$204,$B$5:$B$204,$B174,$C$5:$C$204,$C174),""))</f>
        <v/>
      </c>
      <c r="I174" s="13">
        <f>IF($A174="","",IF($E174="","",IFERROR($E174-$H174,"")))</f>
        <v/>
      </c>
      <c r="J174" s="10">
        <f>IF($A174="","",IF($E174="","",IF($E174&gt;=RatingExceeds,"Exceeds",IF($E174&gt;=RatingMeets,"Meets","Below"))))</f>
        <v/>
      </c>
      <c r="K174" s="9" t="n"/>
      <c r="L174" s="9" t="n"/>
    </row>
    <row r="175">
      <c r="A175" s="9" t="n"/>
      <c r="B175" s="9" t="n"/>
      <c r="C175" s="9" t="n"/>
      <c r="D175" s="10">
        <f>IF($A175="","",COUNTIFS(Goals!$A$5:$A$404,$A175,Goals!$B$5:$B$404,$C175,Goals!$E$5:$E$404,"Met")&amp;" / "&amp;COUNTIFS(Goals!$A$5:$A$404,$A175,Goals!$B$5:$B$404,$C175))</f>
        <v/>
      </c>
      <c r="E175" s="7" t="n"/>
      <c r="F175" s="11">
        <f>IF($A175="","",IF($G175="","",(YEAR(TODAY())-YEAR($G175))*12+MONTH(TODAY())-MONTH($G175)-IF(DAY(TODAY())&lt;DAY($G175),1,0)))</f>
        <v/>
      </c>
      <c r="G175" s="12">
        <f>IF($A175="","",IFERROR(VLOOKUP($A175,Headcount!$A$5:$E$204,5,FALSE),""))</f>
        <v/>
      </c>
      <c r="H175" s="13">
        <f>IF($A175="","",IFERROR(AVERAGEIFS($E$5:$E$204,$B$5:$B$204,$B175,$C$5:$C$204,$C175),""))</f>
        <v/>
      </c>
      <c r="I175" s="13">
        <f>IF($A175="","",IF($E175="","",IFERROR($E175-$H175,"")))</f>
        <v/>
      </c>
      <c r="J175" s="10">
        <f>IF($A175="","",IF($E175="","",IF($E175&gt;=RatingExceeds,"Exceeds",IF($E175&gt;=RatingMeets,"Meets","Below"))))</f>
        <v/>
      </c>
      <c r="K175" s="9" t="n"/>
      <c r="L175" s="9" t="n"/>
    </row>
    <row r="176">
      <c r="A176" s="9" t="n"/>
      <c r="B176" s="9" t="n"/>
      <c r="C176" s="9" t="n"/>
      <c r="D176" s="10">
        <f>IF($A176="","",COUNTIFS(Goals!$A$5:$A$404,$A176,Goals!$B$5:$B$404,$C176,Goals!$E$5:$E$404,"Met")&amp;" / "&amp;COUNTIFS(Goals!$A$5:$A$404,$A176,Goals!$B$5:$B$404,$C176))</f>
        <v/>
      </c>
      <c r="E176" s="7" t="n"/>
      <c r="F176" s="11">
        <f>IF($A176="","",IF($G176="","",(YEAR(TODAY())-YEAR($G176))*12+MONTH(TODAY())-MONTH($G176)-IF(DAY(TODAY())&lt;DAY($G176),1,0)))</f>
        <v/>
      </c>
      <c r="G176" s="12">
        <f>IF($A176="","",IFERROR(VLOOKUP($A176,Headcount!$A$5:$E$204,5,FALSE),""))</f>
        <v/>
      </c>
      <c r="H176" s="13">
        <f>IF($A176="","",IFERROR(AVERAGEIFS($E$5:$E$204,$B$5:$B$204,$B176,$C$5:$C$204,$C176),""))</f>
        <v/>
      </c>
      <c r="I176" s="13">
        <f>IF($A176="","",IF($E176="","",IFERROR($E176-$H176,"")))</f>
        <v/>
      </c>
      <c r="J176" s="10">
        <f>IF($A176="","",IF($E176="","",IF($E176&gt;=RatingExceeds,"Exceeds",IF($E176&gt;=RatingMeets,"Meets","Below"))))</f>
        <v/>
      </c>
      <c r="K176" s="9" t="n"/>
      <c r="L176" s="9" t="n"/>
    </row>
    <row r="177">
      <c r="A177" s="9" t="n"/>
      <c r="B177" s="9" t="n"/>
      <c r="C177" s="9" t="n"/>
      <c r="D177" s="10">
        <f>IF($A177="","",COUNTIFS(Goals!$A$5:$A$404,$A177,Goals!$B$5:$B$404,$C177,Goals!$E$5:$E$404,"Met")&amp;" / "&amp;COUNTIFS(Goals!$A$5:$A$404,$A177,Goals!$B$5:$B$404,$C177))</f>
        <v/>
      </c>
      <c r="E177" s="7" t="n"/>
      <c r="F177" s="11">
        <f>IF($A177="","",IF($G177="","",(YEAR(TODAY())-YEAR($G177))*12+MONTH(TODAY())-MONTH($G177)-IF(DAY(TODAY())&lt;DAY($G177),1,0)))</f>
        <v/>
      </c>
      <c r="G177" s="12">
        <f>IF($A177="","",IFERROR(VLOOKUP($A177,Headcount!$A$5:$E$204,5,FALSE),""))</f>
        <v/>
      </c>
      <c r="H177" s="13">
        <f>IF($A177="","",IFERROR(AVERAGEIFS($E$5:$E$204,$B$5:$B$204,$B177,$C$5:$C$204,$C177),""))</f>
        <v/>
      </c>
      <c r="I177" s="13">
        <f>IF($A177="","",IF($E177="","",IFERROR($E177-$H177,"")))</f>
        <v/>
      </c>
      <c r="J177" s="10">
        <f>IF($A177="","",IF($E177="","",IF($E177&gt;=RatingExceeds,"Exceeds",IF($E177&gt;=RatingMeets,"Meets","Below"))))</f>
        <v/>
      </c>
      <c r="K177" s="9" t="n"/>
      <c r="L177" s="9" t="n"/>
    </row>
    <row r="178">
      <c r="A178" s="9" t="n"/>
      <c r="B178" s="9" t="n"/>
      <c r="C178" s="9" t="n"/>
      <c r="D178" s="10">
        <f>IF($A178="","",COUNTIFS(Goals!$A$5:$A$404,$A178,Goals!$B$5:$B$404,$C178,Goals!$E$5:$E$404,"Met")&amp;" / "&amp;COUNTIFS(Goals!$A$5:$A$404,$A178,Goals!$B$5:$B$404,$C178))</f>
        <v/>
      </c>
      <c r="E178" s="7" t="n"/>
      <c r="F178" s="11">
        <f>IF($A178="","",IF($G178="","",(YEAR(TODAY())-YEAR($G178))*12+MONTH(TODAY())-MONTH($G178)-IF(DAY(TODAY())&lt;DAY($G178),1,0)))</f>
        <v/>
      </c>
      <c r="G178" s="12">
        <f>IF($A178="","",IFERROR(VLOOKUP($A178,Headcount!$A$5:$E$204,5,FALSE),""))</f>
        <v/>
      </c>
      <c r="H178" s="13">
        <f>IF($A178="","",IFERROR(AVERAGEIFS($E$5:$E$204,$B$5:$B$204,$B178,$C$5:$C$204,$C178),""))</f>
        <v/>
      </c>
      <c r="I178" s="13">
        <f>IF($A178="","",IF($E178="","",IFERROR($E178-$H178,"")))</f>
        <v/>
      </c>
      <c r="J178" s="10">
        <f>IF($A178="","",IF($E178="","",IF($E178&gt;=RatingExceeds,"Exceeds",IF($E178&gt;=RatingMeets,"Meets","Below"))))</f>
        <v/>
      </c>
      <c r="K178" s="9" t="n"/>
      <c r="L178" s="9" t="n"/>
    </row>
    <row r="179">
      <c r="A179" s="9" t="n"/>
      <c r="B179" s="9" t="n"/>
      <c r="C179" s="9" t="n"/>
      <c r="D179" s="10">
        <f>IF($A179="","",COUNTIFS(Goals!$A$5:$A$404,$A179,Goals!$B$5:$B$404,$C179,Goals!$E$5:$E$404,"Met")&amp;" / "&amp;COUNTIFS(Goals!$A$5:$A$404,$A179,Goals!$B$5:$B$404,$C179))</f>
        <v/>
      </c>
      <c r="E179" s="7" t="n"/>
      <c r="F179" s="11">
        <f>IF($A179="","",IF($G179="","",(YEAR(TODAY())-YEAR($G179))*12+MONTH(TODAY())-MONTH($G179)-IF(DAY(TODAY())&lt;DAY($G179),1,0)))</f>
        <v/>
      </c>
      <c r="G179" s="12">
        <f>IF($A179="","",IFERROR(VLOOKUP($A179,Headcount!$A$5:$E$204,5,FALSE),""))</f>
        <v/>
      </c>
      <c r="H179" s="13">
        <f>IF($A179="","",IFERROR(AVERAGEIFS($E$5:$E$204,$B$5:$B$204,$B179,$C$5:$C$204,$C179),""))</f>
        <v/>
      </c>
      <c r="I179" s="13">
        <f>IF($A179="","",IF($E179="","",IFERROR($E179-$H179,"")))</f>
        <v/>
      </c>
      <c r="J179" s="10">
        <f>IF($A179="","",IF($E179="","",IF($E179&gt;=RatingExceeds,"Exceeds",IF($E179&gt;=RatingMeets,"Meets","Below"))))</f>
        <v/>
      </c>
      <c r="K179" s="9" t="n"/>
      <c r="L179" s="9" t="n"/>
    </row>
    <row r="180">
      <c r="A180" s="9" t="n"/>
      <c r="B180" s="9" t="n"/>
      <c r="C180" s="9" t="n"/>
      <c r="D180" s="10">
        <f>IF($A180="","",COUNTIFS(Goals!$A$5:$A$404,$A180,Goals!$B$5:$B$404,$C180,Goals!$E$5:$E$404,"Met")&amp;" / "&amp;COUNTIFS(Goals!$A$5:$A$404,$A180,Goals!$B$5:$B$404,$C180))</f>
        <v/>
      </c>
      <c r="E180" s="7" t="n"/>
      <c r="F180" s="11">
        <f>IF($A180="","",IF($G180="","",(YEAR(TODAY())-YEAR($G180))*12+MONTH(TODAY())-MONTH($G180)-IF(DAY(TODAY())&lt;DAY($G180),1,0)))</f>
        <v/>
      </c>
      <c r="G180" s="12">
        <f>IF($A180="","",IFERROR(VLOOKUP($A180,Headcount!$A$5:$E$204,5,FALSE),""))</f>
        <v/>
      </c>
      <c r="H180" s="13">
        <f>IF($A180="","",IFERROR(AVERAGEIFS($E$5:$E$204,$B$5:$B$204,$B180,$C$5:$C$204,$C180),""))</f>
        <v/>
      </c>
      <c r="I180" s="13">
        <f>IF($A180="","",IF($E180="","",IFERROR($E180-$H180,"")))</f>
        <v/>
      </c>
      <c r="J180" s="10">
        <f>IF($A180="","",IF($E180="","",IF($E180&gt;=RatingExceeds,"Exceeds",IF($E180&gt;=RatingMeets,"Meets","Below"))))</f>
        <v/>
      </c>
      <c r="K180" s="9" t="n"/>
      <c r="L180" s="9" t="n"/>
    </row>
    <row r="181">
      <c r="A181" s="9" t="n"/>
      <c r="B181" s="9" t="n"/>
      <c r="C181" s="9" t="n"/>
      <c r="D181" s="10">
        <f>IF($A181="","",COUNTIFS(Goals!$A$5:$A$404,$A181,Goals!$B$5:$B$404,$C181,Goals!$E$5:$E$404,"Met")&amp;" / "&amp;COUNTIFS(Goals!$A$5:$A$404,$A181,Goals!$B$5:$B$404,$C181))</f>
        <v/>
      </c>
      <c r="E181" s="7" t="n"/>
      <c r="F181" s="11">
        <f>IF($A181="","",IF($G181="","",(YEAR(TODAY())-YEAR($G181))*12+MONTH(TODAY())-MONTH($G181)-IF(DAY(TODAY())&lt;DAY($G181),1,0)))</f>
        <v/>
      </c>
      <c r="G181" s="12">
        <f>IF($A181="","",IFERROR(VLOOKUP($A181,Headcount!$A$5:$E$204,5,FALSE),""))</f>
        <v/>
      </c>
      <c r="H181" s="13">
        <f>IF($A181="","",IFERROR(AVERAGEIFS($E$5:$E$204,$B$5:$B$204,$B181,$C$5:$C$204,$C181),""))</f>
        <v/>
      </c>
      <c r="I181" s="13">
        <f>IF($A181="","",IF($E181="","",IFERROR($E181-$H181,"")))</f>
        <v/>
      </c>
      <c r="J181" s="10">
        <f>IF($A181="","",IF($E181="","",IF($E181&gt;=RatingExceeds,"Exceeds",IF($E181&gt;=RatingMeets,"Meets","Below"))))</f>
        <v/>
      </c>
      <c r="K181" s="9" t="n"/>
      <c r="L181" s="9" t="n"/>
    </row>
    <row r="182">
      <c r="A182" s="9" t="n"/>
      <c r="B182" s="9" t="n"/>
      <c r="C182" s="9" t="n"/>
      <c r="D182" s="10">
        <f>IF($A182="","",COUNTIFS(Goals!$A$5:$A$404,$A182,Goals!$B$5:$B$404,$C182,Goals!$E$5:$E$404,"Met")&amp;" / "&amp;COUNTIFS(Goals!$A$5:$A$404,$A182,Goals!$B$5:$B$404,$C182))</f>
        <v/>
      </c>
      <c r="E182" s="7" t="n"/>
      <c r="F182" s="11">
        <f>IF($A182="","",IF($G182="","",(YEAR(TODAY())-YEAR($G182))*12+MONTH(TODAY())-MONTH($G182)-IF(DAY(TODAY())&lt;DAY($G182),1,0)))</f>
        <v/>
      </c>
      <c r="G182" s="12">
        <f>IF($A182="","",IFERROR(VLOOKUP($A182,Headcount!$A$5:$E$204,5,FALSE),""))</f>
        <v/>
      </c>
      <c r="H182" s="13">
        <f>IF($A182="","",IFERROR(AVERAGEIFS($E$5:$E$204,$B$5:$B$204,$B182,$C$5:$C$204,$C182),""))</f>
        <v/>
      </c>
      <c r="I182" s="13">
        <f>IF($A182="","",IF($E182="","",IFERROR($E182-$H182,"")))</f>
        <v/>
      </c>
      <c r="J182" s="10">
        <f>IF($A182="","",IF($E182="","",IF($E182&gt;=RatingExceeds,"Exceeds",IF($E182&gt;=RatingMeets,"Meets","Below"))))</f>
        <v/>
      </c>
      <c r="K182" s="9" t="n"/>
      <c r="L182" s="9" t="n"/>
    </row>
    <row r="183">
      <c r="A183" s="9" t="n"/>
      <c r="B183" s="9" t="n"/>
      <c r="C183" s="9" t="n"/>
      <c r="D183" s="10">
        <f>IF($A183="","",COUNTIFS(Goals!$A$5:$A$404,$A183,Goals!$B$5:$B$404,$C183,Goals!$E$5:$E$404,"Met")&amp;" / "&amp;COUNTIFS(Goals!$A$5:$A$404,$A183,Goals!$B$5:$B$404,$C183))</f>
        <v/>
      </c>
      <c r="E183" s="7" t="n"/>
      <c r="F183" s="11">
        <f>IF($A183="","",IF($G183="","",(YEAR(TODAY())-YEAR($G183))*12+MONTH(TODAY())-MONTH($G183)-IF(DAY(TODAY())&lt;DAY($G183),1,0)))</f>
        <v/>
      </c>
      <c r="G183" s="12">
        <f>IF($A183="","",IFERROR(VLOOKUP($A183,Headcount!$A$5:$E$204,5,FALSE),""))</f>
        <v/>
      </c>
      <c r="H183" s="13">
        <f>IF($A183="","",IFERROR(AVERAGEIFS($E$5:$E$204,$B$5:$B$204,$B183,$C$5:$C$204,$C183),""))</f>
        <v/>
      </c>
      <c r="I183" s="13">
        <f>IF($A183="","",IF($E183="","",IFERROR($E183-$H183,"")))</f>
        <v/>
      </c>
      <c r="J183" s="10">
        <f>IF($A183="","",IF($E183="","",IF($E183&gt;=RatingExceeds,"Exceeds",IF($E183&gt;=RatingMeets,"Meets","Below"))))</f>
        <v/>
      </c>
      <c r="K183" s="9" t="n"/>
      <c r="L183" s="9" t="n"/>
    </row>
    <row r="184">
      <c r="A184" s="9" t="n"/>
      <c r="B184" s="9" t="n"/>
      <c r="C184" s="9" t="n"/>
      <c r="D184" s="10">
        <f>IF($A184="","",COUNTIFS(Goals!$A$5:$A$404,$A184,Goals!$B$5:$B$404,$C184,Goals!$E$5:$E$404,"Met")&amp;" / "&amp;COUNTIFS(Goals!$A$5:$A$404,$A184,Goals!$B$5:$B$404,$C184))</f>
        <v/>
      </c>
      <c r="E184" s="7" t="n"/>
      <c r="F184" s="11">
        <f>IF($A184="","",IF($G184="","",(YEAR(TODAY())-YEAR($G184))*12+MONTH(TODAY())-MONTH($G184)-IF(DAY(TODAY())&lt;DAY($G184),1,0)))</f>
        <v/>
      </c>
      <c r="G184" s="12">
        <f>IF($A184="","",IFERROR(VLOOKUP($A184,Headcount!$A$5:$E$204,5,FALSE),""))</f>
        <v/>
      </c>
      <c r="H184" s="13">
        <f>IF($A184="","",IFERROR(AVERAGEIFS($E$5:$E$204,$B$5:$B$204,$B184,$C$5:$C$204,$C184),""))</f>
        <v/>
      </c>
      <c r="I184" s="13">
        <f>IF($A184="","",IF($E184="","",IFERROR($E184-$H184,"")))</f>
        <v/>
      </c>
      <c r="J184" s="10">
        <f>IF($A184="","",IF($E184="","",IF($E184&gt;=RatingExceeds,"Exceeds",IF($E184&gt;=RatingMeets,"Meets","Below"))))</f>
        <v/>
      </c>
      <c r="K184" s="9" t="n"/>
      <c r="L184" s="9" t="n"/>
    </row>
    <row r="185">
      <c r="A185" s="9" t="n"/>
      <c r="B185" s="9" t="n"/>
      <c r="C185" s="9" t="n"/>
      <c r="D185" s="10">
        <f>IF($A185="","",COUNTIFS(Goals!$A$5:$A$404,$A185,Goals!$B$5:$B$404,$C185,Goals!$E$5:$E$404,"Met")&amp;" / "&amp;COUNTIFS(Goals!$A$5:$A$404,$A185,Goals!$B$5:$B$404,$C185))</f>
        <v/>
      </c>
      <c r="E185" s="7" t="n"/>
      <c r="F185" s="11">
        <f>IF($A185="","",IF($G185="","",(YEAR(TODAY())-YEAR($G185))*12+MONTH(TODAY())-MONTH($G185)-IF(DAY(TODAY())&lt;DAY($G185),1,0)))</f>
        <v/>
      </c>
      <c r="G185" s="12">
        <f>IF($A185="","",IFERROR(VLOOKUP($A185,Headcount!$A$5:$E$204,5,FALSE),""))</f>
        <v/>
      </c>
      <c r="H185" s="13">
        <f>IF($A185="","",IFERROR(AVERAGEIFS($E$5:$E$204,$B$5:$B$204,$B185,$C$5:$C$204,$C185),""))</f>
        <v/>
      </c>
      <c r="I185" s="13">
        <f>IF($A185="","",IF($E185="","",IFERROR($E185-$H185,"")))</f>
        <v/>
      </c>
      <c r="J185" s="10">
        <f>IF($A185="","",IF($E185="","",IF($E185&gt;=RatingExceeds,"Exceeds",IF($E185&gt;=RatingMeets,"Meets","Below"))))</f>
        <v/>
      </c>
      <c r="K185" s="9" t="n"/>
      <c r="L185" s="9" t="n"/>
    </row>
    <row r="186">
      <c r="A186" s="9" t="n"/>
      <c r="B186" s="9" t="n"/>
      <c r="C186" s="9" t="n"/>
      <c r="D186" s="10">
        <f>IF($A186="","",COUNTIFS(Goals!$A$5:$A$404,$A186,Goals!$B$5:$B$404,$C186,Goals!$E$5:$E$404,"Met")&amp;" / "&amp;COUNTIFS(Goals!$A$5:$A$404,$A186,Goals!$B$5:$B$404,$C186))</f>
        <v/>
      </c>
      <c r="E186" s="7" t="n"/>
      <c r="F186" s="11">
        <f>IF($A186="","",IF($G186="","",(YEAR(TODAY())-YEAR($G186))*12+MONTH(TODAY())-MONTH($G186)-IF(DAY(TODAY())&lt;DAY($G186),1,0)))</f>
        <v/>
      </c>
      <c r="G186" s="12">
        <f>IF($A186="","",IFERROR(VLOOKUP($A186,Headcount!$A$5:$E$204,5,FALSE),""))</f>
        <v/>
      </c>
      <c r="H186" s="13">
        <f>IF($A186="","",IFERROR(AVERAGEIFS($E$5:$E$204,$B$5:$B$204,$B186,$C$5:$C$204,$C186),""))</f>
        <v/>
      </c>
      <c r="I186" s="13">
        <f>IF($A186="","",IF($E186="","",IFERROR($E186-$H186,"")))</f>
        <v/>
      </c>
      <c r="J186" s="10">
        <f>IF($A186="","",IF($E186="","",IF($E186&gt;=RatingExceeds,"Exceeds",IF($E186&gt;=RatingMeets,"Meets","Below"))))</f>
        <v/>
      </c>
      <c r="K186" s="9" t="n"/>
      <c r="L186" s="9" t="n"/>
    </row>
    <row r="187">
      <c r="A187" s="9" t="n"/>
      <c r="B187" s="9" t="n"/>
      <c r="C187" s="9" t="n"/>
      <c r="D187" s="10">
        <f>IF($A187="","",COUNTIFS(Goals!$A$5:$A$404,$A187,Goals!$B$5:$B$404,$C187,Goals!$E$5:$E$404,"Met")&amp;" / "&amp;COUNTIFS(Goals!$A$5:$A$404,$A187,Goals!$B$5:$B$404,$C187))</f>
        <v/>
      </c>
      <c r="E187" s="7" t="n"/>
      <c r="F187" s="11">
        <f>IF($A187="","",IF($G187="","",(YEAR(TODAY())-YEAR($G187))*12+MONTH(TODAY())-MONTH($G187)-IF(DAY(TODAY())&lt;DAY($G187),1,0)))</f>
        <v/>
      </c>
      <c r="G187" s="12">
        <f>IF($A187="","",IFERROR(VLOOKUP($A187,Headcount!$A$5:$E$204,5,FALSE),""))</f>
        <v/>
      </c>
      <c r="H187" s="13">
        <f>IF($A187="","",IFERROR(AVERAGEIFS($E$5:$E$204,$B$5:$B$204,$B187,$C$5:$C$204,$C187),""))</f>
        <v/>
      </c>
      <c r="I187" s="13">
        <f>IF($A187="","",IF($E187="","",IFERROR($E187-$H187,"")))</f>
        <v/>
      </c>
      <c r="J187" s="10">
        <f>IF($A187="","",IF($E187="","",IF($E187&gt;=RatingExceeds,"Exceeds",IF($E187&gt;=RatingMeets,"Meets","Below"))))</f>
        <v/>
      </c>
      <c r="K187" s="9" t="n"/>
      <c r="L187" s="9" t="n"/>
    </row>
    <row r="188">
      <c r="A188" s="9" t="n"/>
      <c r="B188" s="9" t="n"/>
      <c r="C188" s="9" t="n"/>
      <c r="D188" s="10">
        <f>IF($A188="","",COUNTIFS(Goals!$A$5:$A$404,$A188,Goals!$B$5:$B$404,$C188,Goals!$E$5:$E$404,"Met")&amp;" / "&amp;COUNTIFS(Goals!$A$5:$A$404,$A188,Goals!$B$5:$B$404,$C188))</f>
        <v/>
      </c>
      <c r="E188" s="7" t="n"/>
      <c r="F188" s="11">
        <f>IF($A188="","",IF($G188="","",(YEAR(TODAY())-YEAR($G188))*12+MONTH(TODAY())-MONTH($G188)-IF(DAY(TODAY())&lt;DAY($G188),1,0)))</f>
        <v/>
      </c>
      <c r="G188" s="12">
        <f>IF($A188="","",IFERROR(VLOOKUP($A188,Headcount!$A$5:$E$204,5,FALSE),""))</f>
        <v/>
      </c>
      <c r="H188" s="13">
        <f>IF($A188="","",IFERROR(AVERAGEIFS($E$5:$E$204,$B$5:$B$204,$B188,$C$5:$C$204,$C188),""))</f>
        <v/>
      </c>
      <c r="I188" s="13">
        <f>IF($A188="","",IF($E188="","",IFERROR($E188-$H188,"")))</f>
        <v/>
      </c>
      <c r="J188" s="10">
        <f>IF($A188="","",IF($E188="","",IF($E188&gt;=RatingExceeds,"Exceeds",IF($E188&gt;=RatingMeets,"Meets","Below"))))</f>
        <v/>
      </c>
      <c r="K188" s="9" t="n"/>
      <c r="L188" s="9" t="n"/>
    </row>
    <row r="189">
      <c r="A189" s="9" t="n"/>
      <c r="B189" s="9" t="n"/>
      <c r="C189" s="9" t="n"/>
      <c r="D189" s="10">
        <f>IF($A189="","",COUNTIFS(Goals!$A$5:$A$404,$A189,Goals!$B$5:$B$404,$C189,Goals!$E$5:$E$404,"Met")&amp;" / "&amp;COUNTIFS(Goals!$A$5:$A$404,$A189,Goals!$B$5:$B$404,$C189))</f>
        <v/>
      </c>
      <c r="E189" s="7" t="n"/>
      <c r="F189" s="11">
        <f>IF($A189="","",IF($G189="","",(YEAR(TODAY())-YEAR($G189))*12+MONTH(TODAY())-MONTH($G189)-IF(DAY(TODAY())&lt;DAY($G189),1,0)))</f>
        <v/>
      </c>
      <c r="G189" s="12">
        <f>IF($A189="","",IFERROR(VLOOKUP($A189,Headcount!$A$5:$E$204,5,FALSE),""))</f>
        <v/>
      </c>
      <c r="H189" s="13">
        <f>IF($A189="","",IFERROR(AVERAGEIFS($E$5:$E$204,$B$5:$B$204,$B189,$C$5:$C$204,$C189),""))</f>
        <v/>
      </c>
      <c r="I189" s="13">
        <f>IF($A189="","",IF($E189="","",IFERROR($E189-$H189,"")))</f>
        <v/>
      </c>
      <c r="J189" s="10">
        <f>IF($A189="","",IF($E189="","",IF($E189&gt;=RatingExceeds,"Exceeds",IF($E189&gt;=RatingMeets,"Meets","Below"))))</f>
        <v/>
      </c>
      <c r="K189" s="9" t="n"/>
      <c r="L189" s="9" t="n"/>
    </row>
    <row r="190">
      <c r="A190" s="9" t="n"/>
      <c r="B190" s="9" t="n"/>
      <c r="C190" s="9" t="n"/>
      <c r="D190" s="10">
        <f>IF($A190="","",COUNTIFS(Goals!$A$5:$A$404,$A190,Goals!$B$5:$B$404,$C190,Goals!$E$5:$E$404,"Met")&amp;" / "&amp;COUNTIFS(Goals!$A$5:$A$404,$A190,Goals!$B$5:$B$404,$C190))</f>
        <v/>
      </c>
      <c r="E190" s="7" t="n"/>
      <c r="F190" s="11">
        <f>IF($A190="","",IF($G190="","",(YEAR(TODAY())-YEAR($G190))*12+MONTH(TODAY())-MONTH($G190)-IF(DAY(TODAY())&lt;DAY($G190),1,0)))</f>
        <v/>
      </c>
      <c r="G190" s="12">
        <f>IF($A190="","",IFERROR(VLOOKUP($A190,Headcount!$A$5:$E$204,5,FALSE),""))</f>
        <v/>
      </c>
      <c r="H190" s="13">
        <f>IF($A190="","",IFERROR(AVERAGEIFS($E$5:$E$204,$B$5:$B$204,$B190,$C$5:$C$204,$C190),""))</f>
        <v/>
      </c>
      <c r="I190" s="13">
        <f>IF($A190="","",IF($E190="","",IFERROR($E190-$H190,"")))</f>
        <v/>
      </c>
      <c r="J190" s="10">
        <f>IF($A190="","",IF($E190="","",IF($E190&gt;=RatingExceeds,"Exceeds",IF($E190&gt;=RatingMeets,"Meets","Below"))))</f>
        <v/>
      </c>
      <c r="K190" s="9" t="n"/>
      <c r="L190" s="9" t="n"/>
    </row>
    <row r="191">
      <c r="A191" s="9" t="n"/>
      <c r="B191" s="9" t="n"/>
      <c r="C191" s="9" t="n"/>
      <c r="D191" s="10">
        <f>IF($A191="","",COUNTIFS(Goals!$A$5:$A$404,$A191,Goals!$B$5:$B$404,$C191,Goals!$E$5:$E$404,"Met")&amp;" / "&amp;COUNTIFS(Goals!$A$5:$A$404,$A191,Goals!$B$5:$B$404,$C191))</f>
        <v/>
      </c>
      <c r="E191" s="7" t="n"/>
      <c r="F191" s="11">
        <f>IF($A191="","",IF($G191="","",(YEAR(TODAY())-YEAR($G191))*12+MONTH(TODAY())-MONTH($G191)-IF(DAY(TODAY())&lt;DAY($G191),1,0)))</f>
        <v/>
      </c>
      <c r="G191" s="12">
        <f>IF($A191="","",IFERROR(VLOOKUP($A191,Headcount!$A$5:$E$204,5,FALSE),""))</f>
        <v/>
      </c>
      <c r="H191" s="13">
        <f>IF($A191="","",IFERROR(AVERAGEIFS($E$5:$E$204,$B$5:$B$204,$B191,$C$5:$C$204,$C191),""))</f>
        <v/>
      </c>
      <c r="I191" s="13">
        <f>IF($A191="","",IF($E191="","",IFERROR($E191-$H191,"")))</f>
        <v/>
      </c>
      <c r="J191" s="10">
        <f>IF($A191="","",IF($E191="","",IF($E191&gt;=RatingExceeds,"Exceeds",IF($E191&gt;=RatingMeets,"Meets","Below"))))</f>
        <v/>
      </c>
      <c r="K191" s="9" t="n"/>
      <c r="L191" s="9" t="n"/>
    </row>
    <row r="192">
      <c r="A192" s="9" t="n"/>
      <c r="B192" s="9" t="n"/>
      <c r="C192" s="9" t="n"/>
      <c r="D192" s="10">
        <f>IF($A192="","",COUNTIFS(Goals!$A$5:$A$404,$A192,Goals!$B$5:$B$404,$C192,Goals!$E$5:$E$404,"Met")&amp;" / "&amp;COUNTIFS(Goals!$A$5:$A$404,$A192,Goals!$B$5:$B$404,$C192))</f>
        <v/>
      </c>
      <c r="E192" s="7" t="n"/>
      <c r="F192" s="11">
        <f>IF($A192="","",IF($G192="","",(YEAR(TODAY())-YEAR($G192))*12+MONTH(TODAY())-MONTH($G192)-IF(DAY(TODAY())&lt;DAY($G192),1,0)))</f>
        <v/>
      </c>
      <c r="G192" s="12">
        <f>IF($A192="","",IFERROR(VLOOKUP($A192,Headcount!$A$5:$E$204,5,FALSE),""))</f>
        <v/>
      </c>
      <c r="H192" s="13">
        <f>IF($A192="","",IFERROR(AVERAGEIFS($E$5:$E$204,$B$5:$B$204,$B192,$C$5:$C$204,$C192),""))</f>
        <v/>
      </c>
      <c r="I192" s="13">
        <f>IF($A192="","",IF($E192="","",IFERROR($E192-$H192,"")))</f>
        <v/>
      </c>
      <c r="J192" s="10">
        <f>IF($A192="","",IF($E192="","",IF($E192&gt;=RatingExceeds,"Exceeds",IF($E192&gt;=RatingMeets,"Meets","Below"))))</f>
        <v/>
      </c>
      <c r="K192" s="9" t="n"/>
      <c r="L192" s="9" t="n"/>
    </row>
    <row r="193">
      <c r="A193" s="9" t="n"/>
      <c r="B193" s="9" t="n"/>
      <c r="C193" s="9" t="n"/>
      <c r="D193" s="10">
        <f>IF($A193="","",COUNTIFS(Goals!$A$5:$A$404,$A193,Goals!$B$5:$B$404,$C193,Goals!$E$5:$E$404,"Met")&amp;" / "&amp;COUNTIFS(Goals!$A$5:$A$404,$A193,Goals!$B$5:$B$404,$C193))</f>
        <v/>
      </c>
      <c r="E193" s="7" t="n"/>
      <c r="F193" s="11">
        <f>IF($A193="","",IF($G193="","",(YEAR(TODAY())-YEAR($G193))*12+MONTH(TODAY())-MONTH($G193)-IF(DAY(TODAY())&lt;DAY($G193),1,0)))</f>
        <v/>
      </c>
      <c r="G193" s="12">
        <f>IF($A193="","",IFERROR(VLOOKUP($A193,Headcount!$A$5:$E$204,5,FALSE),""))</f>
        <v/>
      </c>
      <c r="H193" s="13">
        <f>IF($A193="","",IFERROR(AVERAGEIFS($E$5:$E$204,$B$5:$B$204,$B193,$C$5:$C$204,$C193),""))</f>
        <v/>
      </c>
      <c r="I193" s="13">
        <f>IF($A193="","",IF($E193="","",IFERROR($E193-$H193,"")))</f>
        <v/>
      </c>
      <c r="J193" s="10">
        <f>IF($A193="","",IF($E193="","",IF($E193&gt;=RatingExceeds,"Exceeds",IF($E193&gt;=RatingMeets,"Meets","Below"))))</f>
        <v/>
      </c>
      <c r="K193" s="9" t="n"/>
      <c r="L193" s="9" t="n"/>
    </row>
    <row r="194">
      <c r="A194" s="9" t="n"/>
      <c r="B194" s="9" t="n"/>
      <c r="C194" s="9" t="n"/>
      <c r="D194" s="10">
        <f>IF($A194="","",COUNTIFS(Goals!$A$5:$A$404,$A194,Goals!$B$5:$B$404,$C194,Goals!$E$5:$E$404,"Met")&amp;" / "&amp;COUNTIFS(Goals!$A$5:$A$404,$A194,Goals!$B$5:$B$404,$C194))</f>
        <v/>
      </c>
      <c r="E194" s="7" t="n"/>
      <c r="F194" s="11">
        <f>IF($A194="","",IF($G194="","",(YEAR(TODAY())-YEAR($G194))*12+MONTH(TODAY())-MONTH($G194)-IF(DAY(TODAY())&lt;DAY($G194),1,0)))</f>
        <v/>
      </c>
      <c r="G194" s="12">
        <f>IF($A194="","",IFERROR(VLOOKUP($A194,Headcount!$A$5:$E$204,5,FALSE),""))</f>
        <v/>
      </c>
      <c r="H194" s="13">
        <f>IF($A194="","",IFERROR(AVERAGEIFS($E$5:$E$204,$B$5:$B$204,$B194,$C$5:$C$204,$C194),""))</f>
        <v/>
      </c>
      <c r="I194" s="13">
        <f>IF($A194="","",IF($E194="","",IFERROR($E194-$H194,"")))</f>
        <v/>
      </c>
      <c r="J194" s="10">
        <f>IF($A194="","",IF($E194="","",IF($E194&gt;=RatingExceeds,"Exceeds",IF($E194&gt;=RatingMeets,"Meets","Below"))))</f>
        <v/>
      </c>
      <c r="K194" s="9" t="n"/>
      <c r="L194" s="9" t="n"/>
    </row>
    <row r="195">
      <c r="A195" s="9" t="n"/>
      <c r="B195" s="9" t="n"/>
      <c r="C195" s="9" t="n"/>
      <c r="D195" s="10">
        <f>IF($A195="","",COUNTIFS(Goals!$A$5:$A$404,$A195,Goals!$B$5:$B$404,$C195,Goals!$E$5:$E$404,"Met")&amp;" / "&amp;COUNTIFS(Goals!$A$5:$A$404,$A195,Goals!$B$5:$B$404,$C195))</f>
        <v/>
      </c>
      <c r="E195" s="7" t="n"/>
      <c r="F195" s="11">
        <f>IF($A195="","",IF($G195="","",(YEAR(TODAY())-YEAR($G195))*12+MONTH(TODAY())-MONTH($G195)-IF(DAY(TODAY())&lt;DAY($G195),1,0)))</f>
        <v/>
      </c>
      <c r="G195" s="12">
        <f>IF($A195="","",IFERROR(VLOOKUP($A195,Headcount!$A$5:$E$204,5,FALSE),""))</f>
        <v/>
      </c>
      <c r="H195" s="13">
        <f>IF($A195="","",IFERROR(AVERAGEIFS($E$5:$E$204,$B$5:$B$204,$B195,$C$5:$C$204,$C195),""))</f>
        <v/>
      </c>
      <c r="I195" s="13">
        <f>IF($A195="","",IF($E195="","",IFERROR($E195-$H195,"")))</f>
        <v/>
      </c>
      <c r="J195" s="10">
        <f>IF($A195="","",IF($E195="","",IF($E195&gt;=RatingExceeds,"Exceeds",IF($E195&gt;=RatingMeets,"Meets","Below"))))</f>
        <v/>
      </c>
      <c r="K195" s="9" t="n"/>
      <c r="L195" s="9" t="n"/>
    </row>
    <row r="196">
      <c r="A196" s="9" t="n"/>
      <c r="B196" s="9" t="n"/>
      <c r="C196" s="9" t="n"/>
      <c r="D196" s="10">
        <f>IF($A196="","",COUNTIFS(Goals!$A$5:$A$404,$A196,Goals!$B$5:$B$404,$C196,Goals!$E$5:$E$404,"Met")&amp;" / "&amp;COUNTIFS(Goals!$A$5:$A$404,$A196,Goals!$B$5:$B$404,$C196))</f>
        <v/>
      </c>
      <c r="E196" s="7" t="n"/>
      <c r="F196" s="11">
        <f>IF($A196="","",IF($G196="","",(YEAR(TODAY())-YEAR($G196))*12+MONTH(TODAY())-MONTH($G196)-IF(DAY(TODAY())&lt;DAY($G196),1,0)))</f>
        <v/>
      </c>
      <c r="G196" s="12">
        <f>IF($A196="","",IFERROR(VLOOKUP($A196,Headcount!$A$5:$E$204,5,FALSE),""))</f>
        <v/>
      </c>
      <c r="H196" s="13">
        <f>IF($A196="","",IFERROR(AVERAGEIFS($E$5:$E$204,$B$5:$B$204,$B196,$C$5:$C$204,$C196),""))</f>
        <v/>
      </c>
      <c r="I196" s="13">
        <f>IF($A196="","",IF($E196="","",IFERROR($E196-$H196,"")))</f>
        <v/>
      </c>
      <c r="J196" s="10">
        <f>IF($A196="","",IF($E196="","",IF($E196&gt;=RatingExceeds,"Exceeds",IF($E196&gt;=RatingMeets,"Meets","Below"))))</f>
        <v/>
      </c>
      <c r="K196" s="9" t="n"/>
      <c r="L196" s="9" t="n"/>
    </row>
    <row r="197">
      <c r="A197" s="9" t="n"/>
      <c r="B197" s="9" t="n"/>
      <c r="C197" s="9" t="n"/>
      <c r="D197" s="10">
        <f>IF($A197="","",COUNTIFS(Goals!$A$5:$A$404,$A197,Goals!$B$5:$B$404,$C197,Goals!$E$5:$E$404,"Met")&amp;" / "&amp;COUNTIFS(Goals!$A$5:$A$404,$A197,Goals!$B$5:$B$404,$C197))</f>
        <v/>
      </c>
      <c r="E197" s="7" t="n"/>
      <c r="F197" s="11">
        <f>IF($A197="","",IF($G197="","",(YEAR(TODAY())-YEAR($G197))*12+MONTH(TODAY())-MONTH($G197)-IF(DAY(TODAY())&lt;DAY($G197),1,0)))</f>
        <v/>
      </c>
      <c r="G197" s="12">
        <f>IF($A197="","",IFERROR(VLOOKUP($A197,Headcount!$A$5:$E$204,5,FALSE),""))</f>
        <v/>
      </c>
      <c r="H197" s="13">
        <f>IF($A197="","",IFERROR(AVERAGEIFS($E$5:$E$204,$B$5:$B$204,$B197,$C$5:$C$204,$C197),""))</f>
        <v/>
      </c>
      <c r="I197" s="13">
        <f>IF($A197="","",IF($E197="","",IFERROR($E197-$H197,"")))</f>
        <v/>
      </c>
      <c r="J197" s="10">
        <f>IF($A197="","",IF($E197="","",IF($E197&gt;=RatingExceeds,"Exceeds",IF($E197&gt;=RatingMeets,"Meets","Below"))))</f>
        <v/>
      </c>
      <c r="K197" s="9" t="n"/>
      <c r="L197" s="9" t="n"/>
    </row>
    <row r="198">
      <c r="A198" s="9" t="n"/>
      <c r="B198" s="9" t="n"/>
      <c r="C198" s="9" t="n"/>
      <c r="D198" s="10">
        <f>IF($A198="","",COUNTIFS(Goals!$A$5:$A$404,$A198,Goals!$B$5:$B$404,$C198,Goals!$E$5:$E$404,"Met")&amp;" / "&amp;COUNTIFS(Goals!$A$5:$A$404,$A198,Goals!$B$5:$B$404,$C198))</f>
        <v/>
      </c>
      <c r="E198" s="7" t="n"/>
      <c r="F198" s="11">
        <f>IF($A198="","",IF($G198="","",(YEAR(TODAY())-YEAR($G198))*12+MONTH(TODAY())-MONTH($G198)-IF(DAY(TODAY())&lt;DAY($G198),1,0)))</f>
        <v/>
      </c>
      <c r="G198" s="12">
        <f>IF($A198="","",IFERROR(VLOOKUP($A198,Headcount!$A$5:$E$204,5,FALSE),""))</f>
        <v/>
      </c>
      <c r="H198" s="13">
        <f>IF($A198="","",IFERROR(AVERAGEIFS($E$5:$E$204,$B$5:$B$204,$B198,$C$5:$C$204,$C198),""))</f>
        <v/>
      </c>
      <c r="I198" s="13">
        <f>IF($A198="","",IF($E198="","",IFERROR($E198-$H198,"")))</f>
        <v/>
      </c>
      <c r="J198" s="10">
        <f>IF($A198="","",IF($E198="","",IF($E198&gt;=RatingExceeds,"Exceeds",IF($E198&gt;=RatingMeets,"Meets","Below"))))</f>
        <v/>
      </c>
      <c r="K198" s="9" t="n"/>
      <c r="L198" s="9" t="n"/>
    </row>
    <row r="199">
      <c r="A199" s="9" t="n"/>
      <c r="B199" s="9" t="n"/>
      <c r="C199" s="9" t="n"/>
      <c r="D199" s="10">
        <f>IF($A199="","",COUNTIFS(Goals!$A$5:$A$404,$A199,Goals!$B$5:$B$404,$C199,Goals!$E$5:$E$404,"Met")&amp;" / "&amp;COUNTIFS(Goals!$A$5:$A$404,$A199,Goals!$B$5:$B$404,$C199))</f>
        <v/>
      </c>
      <c r="E199" s="7" t="n"/>
      <c r="F199" s="11">
        <f>IF($A199="","",IF($G199="","",(YEAR(TODAY())-YEAR($G199))*12+MONTH(TODAY())-MONTH($G199)-IF(DAY(TODAY())&lt;DAY($G199),1,0)))</f>
        <v/>
      </c>
      <c r="G199" s="12">
        <f>IF($A199="","",IFERROR(VLOOKUP($A199,Headcount!$A$5:$E$204,5,FALSE),""))</f>
        <v/>
      </c>
      <c r="H199" s="13">
        <f>IF($A199="","",IFERROR(AVERAGEIFS($E$5:$E$204,$B$5:$B$204,$B199,$C$5:$C$204,$C199),""))</f>
        <v/>
      </c>
      <c r="I199" s="13">
        <f>IF($A199="","",IF($E199="","",IFERROR($E199-$H199,"")))</f>
        <v/>
      </c>
      <c r="J199" s="10">
        <f>IF($A199="","",IF($E199="","",IF($E199&gt;=RatingExceeds,"Exceeds",IF($E199&gt;=RatingMeets,"Meets","Below"))))</f>
        <v/>
      </c>
      <c r="K199" s="9" t="n"/>
      <c r="L199" s="9" t="n"/>
    </row>
    <row r="200">
      <c r="A200" s="9" t="n"/>
      <c r="B200" s="9" t="n"/>
      <c r="C200" s="9" t="n"/>
      <c r="D200" s="10">
        <f>IF($A200="","",COUNTIFS(Goals!$A$5:$A$404,$A200,Goals!$B$5:$B$404,$C200,Goals!$E$5:$E$404,"Met")&amp;" / "&amp;COUNTIFS(Goals!$A$5:$A$404,$A200,Goals!$B$5:$B$404,$C200))</f>
        <v/>
      </c>
      <c r="E200" s="7" t="n"/>
      <c r="F200" s="11">
        <f>IF($A200="","",IF($G200="","",(YEAR(TODAY())-YEAR($G200))*12+MONTH(TODAY())-MONTH($G200)-IF(DAY(TODAY())&lt;DAY($G200),1,0)))</f>
        <v/>
      </c>
      <c r="G200" s="12">
        <f>IF($A200="","",IFERROR(VLOOKUP($A200,Headcount!$A$5:$E$204,5,FALSE),""))</f>
        <v/>
      </c>
      <c r="H200" s="13">
        <f>IF($A200="","",IFERROR(AVERAGEIFS($E$5:$E$204,$B$5:$B$204,$B200,$C$5:$C$204,$C200),""))</f>
        <v/>
      </c>
      <c r="I200" s="13">
        <f>IF($A200="","",IF($E200="","",IFERROR($E200-$H200,"")))</f>
        <v/>
      </c>
      <c r="J200" s="10">
        <f>IF($A200="","",IF($E200="","",IF($E200&gt;=RatingExceeds,"Exceeds",IF($E200&gt;=RatingMeets,"Meets","Below"))))</f>
        <v/>
      </c>
      <c r="K200" s="9" t="n"/>
      <c r="L200" s="9" t="n"/>
    </row>
    <row r="201">
      <c r="A201" s="9" t="n"/>
      <c r="B201" s="9" t="n"/>
      <c r="C201" s="9" t="n"/>
      <c r="D201" s="10">
        <f>IF($A201="","",COUNTIFS(Goals!$A$5:$A$404,$A201,Goals!$B$5:$B$404,$C201,Goals!$E$5:$E$404,"Met")&amp;" / "&amp;COUNTIFS(Goals!$A$5:$A$404,$A201,Goals!$B$5:$B$404,$C201))</f>
        <v/>
      </c>
      <c r="E201" s="7" t="n"/>
      <c r="F201" s="11">
        <f>IF($A201="","",IF($G201="","",(YEAR(TODAY())-YEAR($G201))*12+MONTH(TODAY())-MONTH($G201)-IF(DAY(TODAY())&lt;DAY($G201),1,0)))</f>
        <v/>
      </c>
      <c r="G201" s="12">
        <f>IF($A201="","",IFERROR(VLOOKUP($A201,Headcount!$A$5:$E$204,5,FALSE),""))</f>
        <v/>
      </c>
      <c r="H201" s="13">
        <f>IF($A201="","",IFERROR(AVERAGEIFS($E$5:$E$204,$B$5:$B$204,$B201,$C$5:$C$204,$C201),""))</f>
        <v/>
      </c>
      <c r="I201" s="13">
        <f>IF($A201="","",IF($E201="","",IFERROR($E201-$H201,"")))</f>
        <v/>
      </c>
      <c r="J201" s="10">
        <f>IF($A201="","",IF($E201="","",IF($E201&gt;=RatingExceeds,"Exceeds",IF($E201&gt;=RatingMeets,"Meets","Below"))))</f>
        <v/>
      </c>
      <c r="K201" s="9" t="n"/>
      <c r="L201" s="9" t="n"/>
    </row>
    <row r="202">
      <c r="A202" s="9" t="n"/>
      <c r="B202" s="9" t="n"/>
      <c r="C202" s="9" t="n"/>
      <c r="D202" s="10">
        <f>IF($A202="","",COUNTIFS(Goals!$A$5:$A$404,$A202,Goals!$B$5:$B$404,$C202,Goals!$E$5:$E$404,"Met")&amp;" / "&amp;COUNTIFS(Goals!$A$5:$A$404,$A202,Goals!$B$5:$B$404,$C202))</f>
        <v/>
      </c>
      <c r="E202" s="7" t="n"/>
      <c r="F202" s="11">
        <f>IF($A202="","",IF($G202="","",(YEAR(TODAY())-YEAR($G202))*12+MONTH(TODAY())-MONTH($G202)-IF(DAY(TODAY())&lt;DAY($G202),1,0)))</f>
        <v/>
      </c>
      <c r="G202" s="12">
        <f>IF($A202="","",IFERROR(VLOOKUP($A202,Headcount!$A$5:$E$204,5,FALSE),""))</f>
        <v/>
      </c>
      <c r="H202" s="13">
        <f>IF($A202="","",IFERROR(AVERAGEIFS($E$5:$E$204,$B$5:$B$204,$B202,$C$5:$C$204,$C202),""))</f>
        <v/>
      </c>
      <c r="I202" s="13">
        <f>IF($A202="","",IF($E202="","",IFERROR($E202-$H202,"")))</f>
        <v/>
      </c>
      <c r="J202" s="10">
        <f>IF($A202="","",IF($E202="","",IF($E202&gt;=RatingExceeds,"Exceeds",IF($E202&gt;=RatingMeets,"Meets","Below"))))</f>
        <v/>
      </c>
      <c r="K202" s="9" t="n"/>
      <c r="L202" s="9" t="n"/>
    </row>
    <row r="203">
      <c r="A203" s="9" t="n"/>
      <c r="B203" s="9" t="n"/>
      <c r="C203" s="9" t="n"/>
      <c r="D203" s="10">
        <f>IF($A203="","",COUNTIFS(Goals!$A$5:$A$404,$A203,Goals!$B$5:$B$404,$C203,Goals!$E$5:$E$404,"Met")&amp;" / "&amp;COUNTIFS(Goals!$A$5:$A$404,$A203,Goals!$B$5:$B$404,$C203))</f>
        <v/>
      </c>
      <c r="E203" s="7" t="n"/>
      <c r="F203" s="11">
        <f>IF($A203="","",IF($G203="","",(YEAR(TODAY())-YEAR($G203))*12+MONTH(TODAY())-MONTH($G203)-IF(DAY(TODAY())&lt;DAY($G203),1,0)))</f>
        <v/>
      </c>
      <c r="G203" s="12">
        <f>IF($A203="","",IFERROR(VLOOKUP($A203,Headcount!$A$5:$E$204,5,FALSE),""))</f>
        <v/>
      </c>
      <c r="H203" s="13">
        <f>IF($A203="","",IFERROR(AVERAGEIFS($E$5:$E$204,$B$5:$B$204,$B203,$C$5:$C$204,$C203),""))</f>
        <v/>
      </c>
      <c r="I203" s="13">
        <f>IF($A203="","",IF($E203="","",IFERROR($E203-$H203,"")))</f>
        <v/>
      </c>
      <c r="J203" s="10">
        <f>IF($A203="","",IF($E203="","",IF($E203&gt;=RatingExceeds,"Exceeds",IF($E203&gt;=RatingMeets,"Meets","Below"))))</f>
        <v/>
      </c>
      <c r="K203" s="9" t="n"/>
      <c r="L203" s="9" t="n"/>
    </row>
    <row r="204">
      <c r="A204" s="9" t="n"/>
      <c r="B204" s="9" t="n"/>
      <c r="C204" s="9" t="n"/>
      <c r="D204" s="10">
        <f>IF($A204="","",COUNTIFS(Goals!$A$5:$A$404,$A204,Goals!$B$5:$B$404,$C204,Goals!$E$5:$E$404,"Met")&amp;" / "&amp;COUNTIFS(Goals!$A$5:$A$404,$A204,Goals!$B$5:$B$404,$C204))</f>
        <v/>
      </c>
      <c r="E204" s="7" t="n"/>
      <c r="F204" s="11">
        <f>IF($A204="","",IF($G204="","",(YEAR(TODAY())-YEAR($G204))*12+MONTH(TODAY())-MONTH($G204)-IF(DAY(TODAY())&lt;DAY($G204),1,0)))</f>
        <v/>
      </c>
      <c r="G204" s="12">
        <f>IF($A204="","",IFERROR(VLOOKUP($A204,Headcount!$A$5:$E$204,5,FALSE),""))</f>
        <v/>
      </c>
      <c r="H204" s="13">
        <f>IF($A204="","",IFERROR(AVERAGEIFS($E$5:$E$204,$B$5:$B$204,$B204,$C$5:$C$204,$C204),""))</f>
        <v/>
      </c>
      <c r="I204" s="13">
        <f>IF($A204="","",IF($E204="","",IFERROR($E204-$H204,"")))</f>
        <v/>
      </c>
      <c r="J204" s="10">
        <f>IF($A204="","",IF($E204="","",IF($E204&gt;=RatingExceeds,"Exceeds",IF($E204&gt;=RatingMeets,"Meets","Below"))))</f>
        <v/>
      </c>
      <c r="K204" s="9" t="n"/>
      <c r="L204" s="9"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04"/>
  <sheetViews>
    <sheetView workbookViewId="0">
      <pane ySplit="4" topLeftCell="A5" activePane="bottomLeft" state="frozen"/>
      <selection pane="bottomLeft" activeCell="A1" sqref="A1"/>
    </sheetView>
  </sheetViews>
  <sheetFormatPr baseColWidth="8" defaultRowHeight="15"/>
  <cols>
    <col width="12" customWidth="1" min="1" max="1"/>
    <col width="11" customWidth="1" min="2" max="2"/>
    <col width="52" customWidth="1" min="3" max="3"/>
    <col width="13" customWidth="1" min="4" max="4"/>
    <col width="14" customWidth="1" min="5" max="5"/>
    <col width="16" customWidth="1" min="6" max="6"/>
    <col width="40" customWidth="1" min="7" max="7"/>
    <col width="16" customWidth="1" min="9" max="9"/>
    <col width="10" customWidth="1" min="10" max="10"/>
  </cols>
  <sheetData>
    <row r="1">
      <c r="A1" s="1" t="inlineStr">
        <is>
          <t>Goals — what each review is scored against</t>
        </is>
      </c>
    </row>
    <row r="2">
      <c r="A2" s="2" t="inlineStr">
        <is>
          <t>One row per goal per person per cycle. The Reviews sheet counts these; it never re-types them.</t>
        </is>
      </c>
    </row>
    <row r="4">
      <c r="A4" s="8" t="inlineStr">
        <is>
          <t>Employee</t>
        </is>
      </c>
      <c r="B4" s="8" t="inlineStr">
        <is>
          <t>Cycle</t>
        </is>
      </c>
      <c r="C4" s="8" t="inlineStr">
        <is>
          <t>Goal</t>
        </is>
      </c>
      <c r="D4" s="8" t="inlineStr">
        <is>
          <t>Due date</t>
        </is>
      </c>
      <c r="E4" s="8" t="inlineStr">
        <is>
          <t>Status</t>
        </is>
      </c>
      <c r="F4" s="8" t="inlineStr">
        <is>
          <t>Team</t>
        </is>
      </c>
      <c r="G4" s="8" t="inlineStr">
        <is>
          <t>Notes</t>
        </is>
      </c>
      <c r="I4" s="3" t="inlineStr">
        <is>
          <t>Status count</t>
        </is>
      </c>
    </row>
    <row r="5">
      <c r="A5" s="9" t="inlineStr">
        <is>
          <t>E-104</t>
        </is>
      </c>
      <c r="B5" s="9" t="inlineStr">
        <is>
          <t>2026-H1</t>
        </is>
      </c>
      <c r="C5" s="9" t="inlineStr">
        <is>
          <t>Ship the billing migration</t>
        </is>
      </c>
      <c r="D5" s="16" t="n">
        <v>46112</v>
      </c>
      <c r="E5" s="9" t="inlineStr">
        <is>
          <t>Met</t>
        </is>
      </c>
      <c r="F5" s="10">
        <f>IF($A5="","",IFERROR(VLOOKUP($A5,Headcount!$A$5:$C$204,3,FALSE),""))</f>
        <v/>
      </c>
      <c r="G5" s="9" t="n"/>
      <c r="I5" s="6" t="inlineStr">
        <is>
          <t>Met</t>
        </is>
      </c>
      <c r="J5" s="11">
        <f>COUNTIF($E$5:$E$404,"Met")</f>
        <v/>
      </c>
    </row>
    <row r="6">
      <c r="A6" s="9" t="inlineStr">
        <is>
          <t>E-104</t>
        </is>
      </c>
      <c r="B6" s="9" t="inlineStr">
        <is>
          <t>2026-H1</t>
        </is>
      </c>
      <c r="C6" s="9" t="inlineStr">
        <is>
          <t>Cut p95 checkout latency below 400ms</t>
        </is>
      </c>
      <c r="D6" s="16" t="n">
        <v>46142</v>
      </c>
      <c r="E6" s="9" t="inlineStr">
        <is>
          <t>Met</t>
        </is>
      </c>
      <c r="F6" s="10">
        <f>IF($A6="","",IFERROR(VLOOKUP($A6,Headcount!$A$5:$C$204,3,FALSE),""))</f>
        <v/>
      </c>
      <c r="G6" s="9" t="n"/>
      <c r="I6" s="6" t="inlineStr">
        <is>
          <t>In progress</t>
        </is>
      </c>
      <c r="J6" s="11">
        <f>COUNTIF($E$5:$E$404,"In progress")</f>
        <v/>
      </c>
    </row>
    <row r="7">
      <c r="A7" s="9" t="inlineStr">
        <is>
          <t>E-104</t>
        </is>
      </c>
      <c r="B7" s="9" t="inlineStr">
        <is>
          <t>2026-H1</t>
        </is>
      </c>
      <c r="C7" s="9" t="inlineStr">
        <is>
          <t>Onboard and ramp one new engineer</t>
        </is>
      </c>
      <c r="D7" s="16" t="n">
        <v>46173</v>
      </c>
      <c r="E7" s="9" t="inlineStr">
        <is>
          <t>Met</t>
        </is>
      </c>
      <c r="F7" s="10">
        <f>IF($A7="","",IFERROR(VLOOKUP($A7,Headcount!$A$5:$C$204,3,FALSE),""))</f>
        <v/>
      </c>
      <c r="G7" s="9" t="n"/>
      <c r="I7" s="6" t="inlineStr">
        <is>
          <t>Not met</t>
        </is>
      </c>
      <c r="J7" s="11">
        <f>COUNTIF($E$5:$E$404,"Not met")</f>
        <v/>
      </c>
    </row>
    <row r="8">
      <c r="A8" s="9" t="inlineStr">
        <is>
          <t>E-104</t>
        </is>
      </c>
      <c r="B8" s="9" t="inlineStr">
        <is>
          <t>2026-H1</t>
        </is>
      </c>
      <c r="C8" s="9" t="inlineStr">
        <is>
          <t>Close the top five reliability defects</t>
        </is>
      </c>
      <c r="D8" s="16" t="n">
        <v>46203</v>
      </c>
      <c r="E8" s="9" t="inlineStr">
        <is>
          <t>Met</t>
        </is>
      </c>
      <c r="F8" s="10">
        <f>IF($A8="","",IFERROR(VLOOKUP($A8,Headcount!$A$5:$C$204,3,FALSE),""))</f>
        <v/>
      </c>
      <c r="G8" s="9" t="n"/>
      <c r="I8" s="6" t="inlineStr">
        <is>
          <t>Dropped</t>
        </is>
      </c>
      <c r="J8" s="11">
        <f>COUNTIF($E$5:$E$404,"Dropped")</f>
        <v/>
      </c>
    </row>
    <row r="9">
      <c r="A9" s="9" t="inlineStr">
        <is>
          <t>E-104</t>
        </is>
      </c>
      <c r="B9" s="9" t="inlineStr">
        <is>
          <t>2026-H1</t>
        </is>
      </c>
      <c r="C9" s="9" t="inlineStr">
        <is>
          <t>Design review for the events pipeline</t>
        </is>
      </c>
      <c r="D9" s="16" t="n">
        <v>46203</v>
      </c>
      <c r="E9" s="9" t="inlineStr">
        <is>
          <t>In progress</t>
        </is>
      </c>
      <c r="F9" s="10">
        <f>IF($A9="","",IFERROR(VLOOKUP($A9,Headcount!$A$5:$C$204,3,FALSE),""))</f>
        <v/>
      </c>
      <c r="G9" s="9" t="n"/>
      <c r="I9" s="6" t="inlineStr">
        <is>
          <t>Goals set</t>
        </is>
      </c>
      <c r="J9" s="11">
        <f>COUNTA($A$5:$A$404)</f>
        <v/>
      </c>
    </row>
    <row r="10">
      <c r="A10" s="9" t="n"/>
      <c r="B10" s="9" t="n"/>
      <c r="C10" s="9" t="n"/>
      <c r="D10" s="16" t="n"/>
      <c r="E10" s="9" t="n"/>
      <c r="F10" s="10">
        <f>IF($A10="","",IFERROR(VLOOKUP($A10,Headcount!$A$5:$C$204,3,FALSE),""))</f>
        <v/>
      </c>
      <c r="G10" s="9" t="n"/>
      <c r="I10" s="6" t="inlineStr">
        <is>
          <t>Share met</t>
        </is>
      </c>
      <c r="J10" s="17">
        <f>IFERROR($J$5/$J$9,0)</f>
        <v/>
      </c>
    </row>
    <row r="11">
      <c r="A11" s="9" t="n"/>
      <c r="B11" s="9" t="n"/>
      <c r="C11" s="9" t="n"/>
      <c r="D11" s="16" t="n"/>
      <c r="E11" s="9" t="n"/>
      <c r="F11" s="10">
        <f>IF($A11="","",IFERROR(VLOOKUP($A11,Headcount!$A$5:$C$204,3,FALSE),""))</f>
        <v/>
      </c>
      <c r="G11" s="9" t="n"/>
    </row>
    <row r="12">
      <c r="A12" s="9" t="n"/>
      <c r="B12" s="9" t="n"/>
      <c r="C12" s="9" t="n"/>
      <c r="D12" s="16" t="n"/>
      <c r="E12" s="9" t="n"/>
      <c r="F12" s="10">
        <f>IF($A12="","",IFERROR(VLOOKUP($A12,Headcount!$A$5:$C$204,3,FALSE),""))</f>
        <v/>
      </c>
      <c r="G12" s="9" t="n"/>
    </row>
    <row r="13">
      <c r="A13" s="9" t="n"/>
      <c r="B13" s="9" t="n"/>
      <c r="C13" s="9" t="n"/>
      <c r="D13" s="16" t="n"/>
      <c r="E13" s="9" t="n"/>
      <c r="F13" s="10">
        <f>IF($A13="","",IFERROR(VLOOKUP($A13,Headcount!$A$5:$C$204,3,FALSE),""))</f>
        <v/>
      </c>
      <c r="G13" s="9" t="n"/>
    </row>
    <row r="14">
      <c r="A14" s="9" t="n"/>
      <c r="B14" s="9" t="n"/>
      <c r="C14" s="9" t="n"/>
      <c r="D14" s="16" t="n"/>
      <c r="E14" s="9" t="n"/>
      <c r="F14" s="10">
        <f>IF($A14="","",IFERROR(VLOOKUP($A14,Headcount!$A$5:$C$204,3,FALSE),""))</f>
        <v/>
      </c>
      <c r="G14" s="9" t="n"/>
    </row>
    <row r="15">
      <c r="A15" s="9" t="n"/>
      <c r="B15" s="9" t="n"/>
      <c r="C15" s="9" t="n"/>
      <c r="D15" s="16" t="n"/>
      <c r="E15" s="9" t="n"/>
      <c r="F15" s="10">
        <f>IF($A15="","",IFERROR(VLOOKUP($A15,Headcount!$A$5:$C$204,3,FALSE),""))</f>
        <v/>
      </c>
      <c r="G15" s="9" t="n"/>
    </row>
    <row r="16">
      <c r="A16" s="9" t="n"/>
      <c r="B16" s="9" t="n"/>
      <c r="C16" s="9" t="n"/>
      <c r="D16" s="16" t="n"/>
      <c r="E16" s="9" t="n"/>
      <c r="F16" s="10">
        <f>IF($A16="","",IFERROR(VLOOKUP($A16,Headcount!$A$5:$C$204,3,FALSE),""))</f>
        <v/>
      </c>
      <c r="G16" s="9" t="n"/>
    </row>
    <row r="17">
      <c r="A17" s="9" t="n"/>
      <c r="B17" s="9" t="n"/>
      <c r="C17" s="9" t="n"/>
      <c r="D17" s="16" t="n"/>
      <c r="E17" s="9" t="n"/>
      <c r="F17" s="10">
        <f>IF($A17="","",IFERROR(VLOOKUP($A17,Headcount!$A$5:$C$204,3,FALSE),""))</f>
        <v/>
      </c>
      <c r="G17" s="9" t="n"/>
    </row>
    <row r="18">
      <c r="A18" s="9" t="n"/>
      <c r="B18" s="9" t="n"/>
      <c r="C18" s="9" t="n"/>
      <c r="D18" s="16" t="n"/>
      <c r="E18" s="9" t="n"/>
      <c r="F18" s="10">
        <f>IF($A18="","",IFERROR(VLOOKUP($A18,Headcount!$A$5:$C$204,3,FALSE),""))</f>
        <v/>
      </c>
      <c r="G18" s="9" t="n"/>
    </row>
    <row r="19">
      <c r="A19" s="9" t="n"/>
      <c r="B19" s="9" t="n"/>
      <c r="C19" s="9" t="n"/>
      <c r="D19" s="16" t="n"/>
      <c r="E19" s="9" t="n"/>
      <c r="F19" s="10">
        <f>IF($A19="","",IFERROR(VLOOKUP($A19,Headcount!$A$5:$C$204,3,FALSE),""))</f>
        <v/>
      </c>
      <c r="G19" s="9" t="n"/>
    </row>
    <row r="20">
      <c r="A20" s="9" t="n"/>
      <c r="B20" s="9" t="n"/>
      <c r="C20" s="9" t="n"/>
      <c r="D20" s="16" t="n"/>
      <c r="E20" s="9" t="n"/>
      <c r="F20" s="10">
        <f>IF($A20="","",IFERROR(VLOOKUP($A20,Headcount!$A$5:$C$204,3,FALSE),""))</f>
        <v/>
      </c>
      <c r="G20" s="9" t="n"/>
    </row>
    <row r="21">
      <c r="A21" s="9" t="n"/>
      <c r="B21" s="9" t="n"/>
      <c r="C21" s="9" t="n"/>
      <c r="D21" s="16" t="n"/>
      <c r="E21" s="9" t="n"/>
      <c r="F21" s="10">
        <f>IF($A21="","",IFERROR(VLOOKUP($A21,Headcount!$A$5:$C$204,3,FALSE),""))</f>
        <v/>
      </c>
      <c r="G21" s="9" t="n"/>
    </row>
    <row r="22">
      <c r="A22" s="9" t="n"/>
      <c r="B22" s="9" t="n"/>
      <c r="C22" s="9" t="n"/>
      <c r="D22" s="16" t="n"/>
      <c r="E22" s="9" t="n"/>
      <c r="F22" s="10">
        <f>IF($A22="","",IFERROR(VLOOKUP($A22,Headcount!$A$5:$C$204,3,FALSE),""))</f>
        <v/>
      </c>
      <c r="G22" s="9" t="n"/>
    </row>
    <row r="23">
      <c r="A23" s="9" t="n"/>
      <c r="B23" s="9" t="n"/>
      <c r="C23" s="9" t="n"/>
      <c r="D23" s="16" t="n"/>
      <c r="E23" s="9" t="n"/>
      <c r="F23" s="10">
        <f>IF($A23="","",IFERROR(VLOOKUP($A23,Headcount!$A$5:$C$204,3,FALSE),""))</f>
        <v/>
      </c>
      <c r="G23" s="9" t="n"/>
    </row>
    <row r="24">
      <c r="A24" s="9" t="n"/>
      <c r="B24" s="9" t="n"/>
      <c r="C24" s="9" t="n"/>
      <c r="D24" s="16" t="n"/>
      <c r="E24" s="9" t="n"/>
      <c r="F24" s="10">
        <f>IF($A24="","",IFERROR(VLOOKUP($A24,Headcount!$A$5:$C$204,3,FALSE),""))</f>
        <v/>
      </c>
      <c r="G24" s="9" t="n"/>
    </row>
    <row r="25">
      <c r="A25" s="9" t="n"/>
      <c r="B25" s="9" t="n"/>
      <c r="C25" s="9" t="n"/>
      <c r="D25" s="16" t="n"/>
      <c r="E25" s="9" t="n"/>
      <c r="F25" s="10">
        <f>IF($A25="","",IFERROR(VLOOKUP($A25,Headcount!$A$5:$C$204,3,FALSE),""))</f>
        <v/>
      </c>
      <c r="G25" s="9" t="n"/>
    </row>
    <row r="26">
      <c r="A26" s="9" t="n"/>
      <c r="B26" s="9" t="n"/>
      <c r="C26" s="9" t="n"/>
      <c r="D26" s="16" t="n"/>
      <c r="E26" s="9" t="n"/>
      <c r="F26" s="10">
        <f>IF($A26="","",IFERROR(VLOOKUP($A26,Headcount!$A$5:$C$204,3,FALSE),""))</f>
        <v/>
      </c>
      <c r="G26" s="9" t="n"/>
    </row>
    <row r="27">
      <c r="A27" s="9" t="n"/>
      <c r="B27" s="9" t="n"/>
      <c r="C27" s="9" t="n"/>
      <c r="D27" s="16" t="n"/>
      <c r="E27" s="9" t="n"/>
      <c r="F27" s="10">
        <f>IF($A27="","",IFERROR(VLOOKUP($A27,Headcount!$A$5:$C$204,3,FALSE),""))</f>
        <v/>
      </c>
      <c r="G27" s="9" t="n"/>
    </row>
    <row r="28">
      <c r="A28" s="9" t="n"/>
      <c r="B28" s="9" t="n"/>
      <c r="C28" s="9" t="n"/>
      <c r="D28" s="16" t="n"/>
      <c r="E28" s="9" t="n"/>
      <c r="F28" s="10">
        <f>IF($A28="","",IFERROR(VLOOKUP($A28,Headcount!$A$5:$C$204,3,FALSE),""))</f>
        <v/>
      </c>
      <c r="G28" s="9" t="n"/>
    </row>
    <row r="29">
      <c r="A29" s="9" t="n"/>
      <c r="B29" s="9" t="n"/>
      <c r="C29" s="9" t="n"/>
      <c r="D29" s="16" t="n"/>
      <c r="E29" s="9" t="n"/>
      <c r="F29" s="10">
        <f>IF($A29="","",IFERROR(VLOOKUP($A29,Headcount!$A$5:$C$204,3,FALSE),""))</f>
        <v/>
      </c>
      <c r="G29" s="9" t="n"/>
    </row>
    <row r="30">
      <c r="A30" s="9" t="n"/>
      <c r="B30" s="9" t="n"/>
      <c r="C30" s="9" t="n"/>
      <c r="D30" s="16" t="n"/>
      <c r="E30" s="9" t="n"/>
      <c r="F30" s="10">
        <f>IF($A30="","",IFERROR(VLOOKUP($A30,Headcount!$A$5:$C$204,3,FALSE),""))</f>
        <v/>
      </c>
      <c r="G30" s="9" t="n"/>
    </row>
    <row r="31">
      <c r="A31" s="9" t="n"/>
      <c r="B31" s="9" t="n"/>
      <c r="C31" s="9" t="n"/>
      <c r="D31" s="16" t="n"/>
      <c r="E31" s="9" t="n"/>
      <c r="F31" s="10">
        <f>IF($A31="","",IFERROR(VLOOKUP($A31,Headcount!$A$5:$C$204,3,FALSE),""))</f>
        <v/>
      </c>
      <c r="G31" s="9" t="n"/>
    </row>
    <row r="32">
      <c r="A32" s="9" t="n"/>
      <c r="B32" s="9" t="n"/>
      <c r="C32" s="9" t="n"/>
      <c r="D32" s="16" t="n"/>
      <c r="E32" s="9" t="n"/>
      <c r="F32" s="10">
        <f>IF($A32="","",IFERROR(VLOOKUP($A32,Headcount!$A$5:$C$204,3,FALSE),""))</f>
        <v/>
      </c>
      <c r="G32" s="9" t="n"/>
    </row>
    <row r="33">
      <c r="A33" s="9" t="n"/>
      <c r="B33" s="9" t="n"/>
      <c r="C33" s="9" t="n"/>
      <c r="D33" s="16" t="n"/>
      <c r="E33" s="9" t="n"/>
      <c r="F33" s="10">
        <f>IF($A33="","",IFERROR(VLOOKUP($A33,Headcount!$A$5:$C$204,3,FALSE),""))</f>
        <v/>
      </c>
      <c r="G33" s="9" t="n"/>
    </row>
    <row r="34">
      <c r="A34" s="9" t="n"/>
      <c r="B34" s="9" t="n"/>
      <c r="C34" s="9" t="n"/>
      <c r="D34" s="16" t="n"/>
      <c r="E34" s="9" t="n"/>
      <c r="F34" s="10">
        <f>IF($A34="","",IFERROR(VLOOKUP($A34,Headcount!$A$5:$C$204,3,FALSE),""))</f>
        <v/>
      </c>
      <c r="G34" s="9" t="n"/>
    </row>
    <row r="35">
      <c r="A35" s="9" t="n"/>
      <c r="B35" s="9" t="n"/>
      <c r="C35" s="9" t="n"/>
      <c r="D35" s="16" t="n"/>
      <c r="E35" s="9" t="n"/>
      <c r="F35" s="10">
        <f>IF($A35="","",IFERROR(VLOOKUP($A35,Headcount!$A$5:$C$204,3,FALSE),""))</f>
        <v/>
      </c>
      <c r="G35" s="9" t="n"/>
    </row>
    <row r="36">
      <c r="A36" s="9" t="n"/>
      <c r="B36" s="9" t="n"/>
      <c r="C36" s="9" t="n"/>
      <c r="D36" s="16" t="n"/>
      <c r="E36" s="9" t="n"/>
      <c r="F36" s="10">
        <f>IF($A36="","",IFERROR(VLOOKUP($A36,Headcount!$A$5:$C$204,3,FALSE),""))</f>
        <v/>
      </c>
      <c r="G36" s="9" t="n"/>
    </row>
    <row r="37">
      <c r="A37" s="9" t="n"/>
      <c r="B37" s="9" t="n"/>
      <c r="C37" s="9" t="n"/>
      <c r="D37" s="16" t="n"/>
      <c r="E37" s="9" t="n"/>
      <c r="F37" s="10">
        <f>IF($A37="","",IFERROR(VLOOKUP($A37,Headcount!$A$5:$C$204,3,FALSE),""))</f>
        <v/>
      </c>
      <c r="G37" s="9" t="n"/>
    </row>
    <row r="38">
      <c r="A38" s="9" t="n"/>
      <c r="B38" s="9" t="n"/>
      <c r="C38" s="9" t="n"/>
      <c r="D38" s="16" t="n"/>
      <c r="E38" s="9" t="n"/>
      <c r="F38" s="10">
        <f>IF($A38="","",IFERROR(VLOOKUP($A38,Headcount!$A$5:$C$204,3,FALSE),""))</f>
        <v/>
      </c>
      <c r="G38" s="9" t="n"/>
    </row>
    <row r="39">
      <c r="A39" s="9" t="n"/>
      <c r="B39" s="9" t="n"/>
      <c r="C39" s="9" t="n"/>
      <c r="D39" s="16" t="n"/>
      <c r="E39" s="9" t="n"/>
      <c r="F39" s="10">
        <f>IF($A39="","",IFERROR(VLOOKUP($A39,Headcount!$A$5:$C$204,3,FALSE),""))</f>
        <v/>
      </c>
      <c r="G39" s="9" t="n"/>
    </row>
    <row r="40">
      <c r="A40" s="9" t="n"/>
      <c r="B40" s="9" t="n"/>
      <c r="C40" s="9" t="n"/>
      <c r="D40" s="16" t="n"/>
      <c r="E40" s="9" t="n"/>
      <c r="F40" s="10">
        <f>IF($A40="","",IFERROR(VLOOKUP($A40,Headcount!$A$5:$C$204,3,FALSE),""))</f>
        <v/>
      </c>
      <c r="G40" s="9" t="n"/>
    </row>
    <row r="41">
      <c r="A41" s="9" t="n"/>
      <c r="B41" s="9" t="n"/>
      <c r="C41" s="9" t="n"/>
      <c r="D41" s="16" t="n"/>
      <c r="E41" s="9" t="n"/>
      <c r="F41" s="10">
        <f>IF($A41="","",IFERROR(VLOOKUP($A41,Headcount!$A$5:$C$204,3,FALSE),""))</f>
        <v/>
      </c>
      <c r="G41" s="9" t="n"/>
    </row>
    <row r="42">
      <c r="A42" s="9" t="n"/>
      <c r="B42" s="9" t="n"/>
      <c r="C42" s="9" t="n"/>
      <c r="D42" s="16" t="n"/>
      <c r="E42" s="9" t="n"/>
      <c r="F42" s="10">
        <f>IF($A42="","",IFERROR(VLOOKUP($A42,Headcount!$A$5:$C$204,3,FALSE),""))</f>
        <v/>
      </c>
      <c r="G42" s="9" t="n"/>
    </row>
    <row r="43">
      <c r="A43" s="9" t="n"/>
      <c r="B43" s="9" t="n"/>
      <c r="C43" s="9" t="n"/>
      <c r="D43" s="16" t="n"/>
      <c r="E43" s="9" t="n"/>
      <c r="F43" s="10">
        <f>IF($A43="","",IFERROR(VLOOKUP($A43,Headcount!$A$5:$C$204,3,FALSE),""))</f>
        <v/>
      </c>
      <c r="G43" s="9" t="n"/>
    </row>
    <row r="44">
      <c r="A44" s="9" t="n"/>
      <c r="B44" s="9" t="n"/>
      <c r="C44" s="9" t="n"/>
      <c r="D44" s="16" t="n"/>
      <c r="E44" s="9" t="n"/>
      <c r="F44" s="10">
        <f>IF($A44="","",IFERROR(VLOOKUP($A44,Headcount!$A$5:$C$204,3,FALSE),""))</f>
        <v/>
      </c>
      <c r="G44" s="9" t="n"/>
    </row>
    <row r="45">
      <c r="A45" s="9" t="n"/>
      <c r="B45" s="9" t="n"/>
      <c r="C45" s="9" t="n"/>
      <c r="D45" s="16" t="n"/>
      <c r="E45" s="9" t="n"/>
      <c r="F45" s="10">
        <f>IF($A45="","",IFERROR(VLOOKUP($A45,Headcount!$A$5:$C$204,3,FALSE),""))</f>
        <v/>
      </c>
      <c r="G45" s="9" t="n"/>
    </row>
    <row r="46">
      <c r="A46" s="9" t="n"/>
      <c r="B46" s="9" t="n"/>
      <c r="C46" s="9" t="n"/>
      <c r="D46" s="16" t="n"/>
      <c r="E46" s="9" t="n"/>
      <c r="F46" s="10">
        <f>IF($A46="","",IFERROR(VLOOKUP($A46,Headcount!$A$5:$C$204,3,FALSE),""))</f>
        <v/>
      </c>
      <c r="G46" s="9" t="n"/>
    </row>
    <row r="47">
      <c r="A47" s="9" t="n"/>
      <c r="B47" s="9" t="n"/>
      <c r="C47" s="9" t="n"/>
      <c r="D47" s="16" t="n"/>
      <c r="E47" s="9" t="n"/>
      <c r="F47" s="10">
        <f>IF($A47="","",IFERROR(VLOOKUP($A47,Headcount!$A$5:$C$204,3,FALSE),""))</f>
        <v/>
      </c>
      <c r="G47" s="9" t="n"/>
    </row>
    <row r="48">
      <c r="A48" s="9" t="n"/>
      <c r="B48" s="9" t="n"/>
      <c r="C48" s="9" t="n"/>
      <c r="D48" s="16" t="n"/>
      <c r="E48" s="9" t="n"/>
      <c r="F48" s="10">
        <f>IF($A48="","",IFERROR(VLOOKUP($A48,Headcount!$A$5:$C$204,3,FALSE),""))</f>
        <v/>
      </c>
      <c r="G48" s="9" t="n"/>
    </row>
    <row r="49">
      <c r="A49" s="9" t="n"/>
      <c r="B49" s="9" t="n"/>
      <c r="C49" s="9" t="n"/>
      <c r="D49" s="16" t="n"/>
      <c r="E49" s="9" t="n"/>
      <c r="F49" s="10">
        <f>IF($A49="","",IFERROR(VLOOKUP($A49,Headcount!$A$5:$C$204,3,FALSE),""))</f>
        <v/>
      </c>
      <c r="G49" s="9" t="n"/>
    </row>
    <row r="50">
      <c r="A50" s="9" t="n"/>
      <c r="B50" s="9" t="n"/>
      <c r="C50" s="9" t="n"/>
      <c r="D50" s="16" t="n"/>
      <c r="E50" s="9" t="n"/>
      <c r="F50" s="10">
        <f>IF($A50="","",IFERROR(VLOOKUP($A50,Headcount!$A$5:$C$204,3,FALSE),""))</f>
        <v/>
      </c>
      <c r="G50" s="9" t="n"/>
    </row>
    <row r="51">
      <c r="A51" s="9" t="n"/>
      <c r="B51" s="9" t="n"/>
      <c r="C51" s="9" t="n"/>
      <c r="D51" s="16" t="n"/>
      <c r="E51" s="9" t="n"/>
      <c r="F51" s="10">
        <f>IF($A51="","",IFERROR(VLOOKUP($A51,Headcount!$A$5:$C$204,3,FALSE),""))</f>
        <v/>
      </c>
      <c r="G51" s="9" t="n"/>
    </row>
    <row r="52">
      <c r="A52" s="9" t="n"/>
      <c r="B52" s="9" t="n"/>
      <c r="C52" s="9" t="n"/>
      <c r="D52" s="16" t="n"/>
      <c r="E52" s="9" t="n"/>
      <c r="F52" s="10">
        <f>IF($A52="","",IFERROR(VLOOKUP($A52,Headcount!$A$5:$C$204,3,FALSE),""))</f>
        <v/>
      </c>
      <c r="G52" s="9" t="n"/>
    </row>
    <row r="53">
      <c r="A53" s="9" t="n"/>
      <c r="B53" s="9" t="n"/>
      <c r="C53" s="9" t="n"/>
      <c r="D53" s="16" t="n"/>
      <c r="E53" s="9" t="n"/>
      <c r="F53" s="10">
        <f>IF($A53="","",IFERROR(VLOOKUP($A53,Headcount!$A$5:$C$204,3,FALSE),""))</f>
        <v/>
      </c>
      <c r="G53" s="9" t="n"/>
    </row>
    <row r="54">
      <c r="A54" s="9" t="n"/>
      <c r="B54" s="9" t="n"/>
      <c r="C54" s="9" t="n"/>
      <c r="D54" s="16" t="n"/>
      <c r="E54" s="9" t="n"/>
      <c r="F54" s="10">
        <f>IF($A54="","",IFERROR(VLOOKUP($A54,Headcount!$A$5:$C$204,3,FALSE),""))</f>
        <v/>
      </c>
      <c r="G54" s="9" t="n"/>
    </row>
    <row r="55">
      <c r="A55" s="9" t="n"/>
      <c r="B55" s="9" t="n"/>
      <c r="C55" s="9" t="n"/>
      <c r="D55" s="16" t="n"/>
      <c r="E55" s="9" t="n"/>
      <c r="F55" s="10">
        <f>IF($A55="","",IFERROR(VLOOKUP($A55,Headcount!$A$5:$C$204,3,FALSE),""))</f>
        <v/>
      </c>
      <c r="G55" s="9" t="n"/>
    </row>
    <row r="56">
      <c r="A56" s="9" t="n"/>
      <c r="B56" s="9" t="n"/>
      <c r="C56" s="9" t="n"/>
      <c r="D56" s="16" t="n"/>
      <c r="E56" s="9" t="n"/>
      <c r="F56" s="10">
        <f>IF($A56="","",IFERROR(VLOOKUP($A56,Headcount!$A$5:$C$204,3,FALSE),""))</f>
        <v/>
      </c>
      <c r="G56" s="9" t="n"/>
    </row>
    <row r="57">
      <c r="A57" s="9" t="n"/>
      <c r="B57" s="9" t="n"/>
      <c r="C57" s="9" t="n"/>
      <c r="D57" s="16" t="n"/>
      <c r="E57" s="9" t="n"/>
      <c r="F57" s="10">
        <f>IF($A57="","",IFERROR(VLOOKUP($A57,Headcount!$A$5:$C$204,3,FALSE),""))</f>
        <v/>
      </c>
      <c r="G57" s="9" t="n"/>
    </row>
    <row r="58">
      <c r="A58" s="9" t="n"/>
      <c r="B58" s="9" t="n"/>
      <c r="C58" s="9" t="n"/>
      <c r="D58" s="16" t="n"/>
      <c r="E58" s="9" t="n"/>
      <c r="F58" s="10">
        <f>IF($A58="","",IFERROR(VLOOKUP($A58,Headcount!$A$5:$C$204,3,FALSE),""))</f>
        <v/>
      </c>
      <c r="G58" s="9" t="n"/>
    </row>
    <row r="59">
      <c r="A59" s="9" t="n"/>
      <c r="B59" s="9" t="n"/>
      <c r="C59" s="9" t="n"/>
      <c r="D59" s="16" t="n"/>
      <c r="E59" s="9" t="n"/>
      <c r="F59" s="10">
        <f>IF($A59="","",IFERROR(VLOOKUP($A59,Headcount!$A$5:$C$204,3,FALSE),""))</f>
        <v/>
      </c>
      <c r="G59" s="9" t="n"/>
    </row>
    <row r="60">
      <c r="A60" s="9" t="n"/>
      <c r="B60" s="9" t="n"/>
      <c r="C60" s="9" t="n"/>
      <c r="D60" s="16" t="n"/>
      <c r="E60" s="9" t="n"/>
      <c r="F60" s="10">
        <f>IF($A60="","",IFERROR(VLOOKUP($A60,Headcount!$A$5:$C$204,3,FALSE),""))</f>
        <v/>
      </c>
      <c r="G60" s="9" t="n"/>
    </row>
    <row r="61">
      <c r="A61" s="9" t="n"/>
      <c r="B61" s="9" t="n"/>
      <c r="C61" s="9" t="n"/>
      <c r="D61" s="16" t="n"/>
      <c r="E61" s="9" t="n"/>
      <c r="F61" s="10">
        <f>IF($A61="","",IFERROR(VLOOKUP($A61,Headcount!$A$5:$C$204,3,FALSE),""))</f>
        <v/>
      </c>
      <c r="G61" s="9" t="n"/>
    </row>
    <row r="62">
      <c r="A62" s="9" t="n"/>
      <c r="B62" s="9" t="n"/>
      <c r="C62" s="9" t="n"/>
      <c r="D62" s="16" t="n"/>
      <c r="E62" s="9" t="n"/>
      <c r="F62" s="10">
        <f>IF($A62="","",IFERROR(VLOOKUP($A62,Headcount!$A$5:$C$204,3,FALSE),""))</f>
        <v/>
      </c>
      <c r="G62" s="9" t="n"/>
    </row>
    <row r="63">
      <c r="A63" s="9" t="n"/>
      <c r="B63" s="9" t="n"/>
      <c r="C63" s="9" t="n"/>
      <c r="D63" s="16" t="n"/>
      <c r="E63" s="9" t="n"/>
      <c r="F63" s="10">
        <f>IF($A63="","",IFERROR(VLOOKUP($A63,Headcount!$A$5:$C$204,3,FALSE),""))</f>
        <v/>
      </c>
      <c r="G63" s="9" t="n"/>
    </row>
    <row r="64">
      <c r="A64" s="9" t="n"/>
      <c r="B64" s="9" t="n"/>
      <c r="C64" s="9" t="n"/>
      <c r="D64" s="16" t="n"/>
      <c r="E64" s="9" t="n"/>
      <c r="F64" s="10">
        <f>IF($A64="","",IFERROR(VLOOKUP($A64,Headcount!$A$5:$C$204,3,FALSE),""))</f>
        <v/>
      </c>
      <c r="G64" s="9" t="n"/>
    </row>
    <row r="65">
      <c r="A65" s="9" t="n"/>
      <c r="B65" s="9" t="n"/>
      <c r="C65" s="9" t="n"/>
      <c r="D65" s="16" t="n"/>
      <c r="E65" s="9" t="n"/>
      <c r="F65" s="10">
        <f>IF($A65="","",IFERROR(VLOOKUP($A65,Headcount!$A$5:$C$204,3,FALSE),""))</f>
        <v/>
      </c>
      <c r="G65" s="9" t="n"/>
    </row>
    <row r="66">
      <c r="A66" s="9" t="n"/>
      <c r="B66" s="9" t="n"/>
      <c r="C66" s="9" t="n"/>
      <c r="D66" s="16" t="n"/>
      <c r="E66" s="9" t="n"/>
      <c r="F66" s="10">
        <f>IF($A66="","",IFERROR(VLOOKUP($A66,Headcount!$A$5:$C$204,3,FALSE),""))</f>
        <v/>
      </c>
      <c r="G66" s="9" t="n"/>
    </row>
    <row r="67">
      <c r="A67" s="9" t="n"/>
      <c r="B67" s="9" t="n"/>
      <c r="C67" s="9" t="n"/>
      <c r="D67" s="16" t="n"/>
      <c r="E67" s="9" t="n"/>
      <c r="F67" s="10">
        <f>IF($A67="","",IFERROR(VLOOKUP($A67,Headcount!$A$5:$C$204,3,FALSE),""))</f>
        <v/>
      </c>
      <c r="G67" s="9" t="n"/>
    </row>
    <row r="68">
      <c r="A68" s="9" t="n"/>
      <c r="B68" s="9" t="n"/>
      <c r="C68" s="9" t="n"/>
      <c r="D68" s="16" t="n"/>
      <c r="E68" s="9" t="n"/>
      <c r="F68" s="10">
        <f>IF($A68="","",IFERROR(VLOOKUP($A68,Headcount!$A$5:$C$204,3,FALSE),""))</f>
        <v/>
      </c>
      <c r="G68" s="9" t="n"/>
    </row>
    <row r="69">
      <c r="A69" s="9" t="n"/>
      <c r="B69" s="9" t="n"/>
      <c r="C69" s="9" t="n"/>
      <c r="D69" s="16" t="n"/>
      <c r="E69" s="9" t="n"/>
      <c r="F69" s="10">
        <f>IF($A69="","",IFERROR(VLOOKUP($A69,Headcount!$A$5:$C$204,3,FALSE),""))</f>
        <v/>
      </c>
      <c r="G69" s="9" t="n"/>
    </row>
    <row r="70">
      <c r="A70" s="9" t="n"/>
      <c r="B70" s="9" t="n"/>
      <c r="C70" s="9" t="n"/>
      <c r="D70" s="16" t="n"/>
      <c r="E70" s="9" t="n"/>
      <c r="F70" s="10">
        <f>IF($A70="","",IFERROR(VLOOKUP($A70,Headcount!$A$5:$C$204,3,FALSE),""))</f>
        <v/>
      </c>
      <c r="G70" s="9" t="n"/>
    </row>
    <row r="71">
      <c r="A71" s="9" t="n"/>
      <c r="B71" s="9" t="n"/>
      <c r="C71" s="9" t="n"/>
      <c r="D71" s="16" t="n"/>
      <c r="E71" s="9" t="n"/>
      <c r="F71" s="10">
        <f>IF($A71="","",IFERROR(VLOOKUP($A71,Headcount!$A$5:$C$204,3,FALSE),""))</f>
        <v/>
      </c>
      <c r="G71" s="9" t="n"/>
    </row>
    <row r="72">
      <c r="A72" s="9" t="n"/>
      <c r="B72" s="9" t="n"/>
      <c r="C72" s="9" t="n"/>
      <c r="D72" s="16" t="n"/>
      <c r="E72" s="9" t="n"/>
      <c r="F72" s="10">
        <f>IF($A72="","",IFERROR(VLOOKUP($A72,Headcount!$A$5:$C$204,3,FALSE),""))</f>
        <v/>
      </c>
      <c r="G72" s="9" t="n"/>
    </row>
    <row r="73">
      <c r="A73" s="9" t="n"/>
      <c r="B73" s="9" t="n"/>
      <c r="C73" s="9" t="n"/>
      <c r="D73" s="16" t="n"/>
      <c r="E73" s="9" t="n"/>
      <c r="F73" s="10">
        <f>IF($A73="","",IFERROR(VLOOKUP($A73,Headcount!$A$5:$C$204,3,FALSE),""))</f>
        <v/>
      </c>
      <c r="G73" s="9" t="n"/>
    </row>
    <row r="74">
      <c r="A74" s="9" t="n"/>
      <c r="B74" s="9" t="n"/>
      <c r="C74" s="9" t="n"/>
      <c r="D74" s="16" t="n"/>
      <c r="E74" s="9" t="n"/>
      <c r="F74" s="10">
        <f>IF($A74="","",IFERROR(VLOOKUP($A74,Headcount!$A$5:$C$204,3,FALSE),""))</f>
        <v/>
      </c>
      <c r="G74" s="9" t="n"/>
    </row>
    <row r="75">
      <c r="A75" s="9" t="n"/>
      <c r="B75" s="9" t="n"/>
      <c r="C75" s="9" t="n"/>
      <c r="D75" s="16" t="n"/>
      <c r="E75" s="9" t="n"/>
      <c r="F75" s="10">
        <f>IF($A75="","",IFERROR(VLOOKUP($A75,Headcount!$A$5:$C$204,3,FALSE),""))</f>
        <v/>
      </c>
      <c r="G75" s="9" t="n"/>
    </row>
    <row r="76">
      <c r="A76" s="9" t="n"/>
      <c r="B76" s="9" t="n"/>
      <c r="C76" s="9" t="n"/>
      <c r="D76" s="16" t="n"/>
      <c r="E76" s="9" t="n"/>
      <c r="F76" s="10">
        <f>IF($A76="","",IFERROR(VLOOKUP($A76,Headcount!$A$5:$C$204,3,FALSE),""))</f>
        <v/>
      </c>
      <c r="G76" s="9" t="n"/>
    </row>
    <row r="77">
      <c r="A77" s="9" t="n"/>
      <c r="B77" s="9" t="n"/>
      <c r="C77" s="9" t="n"/>
      <c r="D77" s="16" t="n"/>
      <c r="E77" s="9" t="n"/>
      <c r="F77" s="10">
        <f>IF($A77="","",IFERROR(VLOOKUP($A77,Headcount!$A$5:$C$204,3,FALSE),""))</f>
        <v/>
      </c>
      <c r="G77" s="9" t="n"/>
    </row>
    <row r="78">
      <c r="A78" s="9" t="n"/>
      <c r="B78" s="9" t="n"/>
      <c r="C78" s="9" t="n"/>
      <c r="D78" s="16" t="n"/>
      <c r="E78" s="9" t="n"/>
      <c r="F78" s="10">
        <f>IF($A78="","",IFERROR(VLOOKUP($A78,Headcount!$A$5:$C$204,3,FALSE),""))</f>
        <v/>
      </c>
      <c r="G78" s="9" t="n"/>
    </row>
    <row r="79">
      <c r="A79" s="9" t="n"/>
      <c r="B79" s="9" t="n"/>
      <c r="C79" s="9" t="n"/>
      <c r="D79" s="16" t="n"/>
      <c r="E79" s="9" t="n"/>
      <c r="F79" s="10">
        <f>IF($A79="","",IFERROR(VLOOKUP($A79,Headcount!$A$5:$C$204,3,FALSE),""))</f>
        <v/>
      </c>
      <c r="G79" s="9" t="n"/>
    </row>
    <row r="80">
      <c r="A80" s="9" t="n"/>
      <c r="B80" s="9" t="n"/>
      <c r="C80" s="9" t="n"/>
      <c r="D80" s="16" t="n"/>
      <c r="E80" s="9" t="n"/>
      <c r="F80" s="10">
        <f>IF($A80="","",IFERROR(VLOOKUP($A80,Headcount!$A$5:$C$204,3,FALSE),""))</f>
        <v/>
      </c>
      <c r="G80" s="9" t="n"/>
    </row>
    <row r="81">
      <c r="A81" s="9" t="n"/>
      <c r="B81" s="9" t="n"/>
      <c r="C81" s="9" t="n"/>
      <c r="D81" s="16" t="n"/>
      <c r="E81" s="9" t="n"/>
      <c r="F81" s="10">
        <f>IF($A81="","",IFERROR(VLOOKUP($A81,Headcount!$A$5:$C$204,3,FALSE),""))</f>
        <v/>
      </c>
      <c r="G81" s="9" t="n"/>
    </row>
    <row r="82">
      <c r="A82" s="9" t="n"/>
      <c r="B82" s="9" t="n"/>
      <c r="C82" s="9" t="n"/>
      <c r="D82" s="16" t="n"/>
      <c r="E82" s="9" t="n"/>
      <c r="F82" s="10">
        <f>IF($A82="","",IFERROR(VLOOKUP($A82,Headcount!$A$5:$C$204,3,FALSE),""))</f>
        <v/>
      </c>
      <c r="G82" s="9" t="n"/>
    </row>
    <row r="83">
      <c r="A83" s="9" t="n"/>
      <c r="B83" s="9" t="n"/>
      <c r="C83" s="9" t="n"/>
      <c r="D83" s="16" t="n"/>
      <c r="E83" s="9" t="n"/>
      <c r="F83" s="10">
        <f>IF($A83="","",IFERROR(VLOOKUP($A83,Headcount!$A$5:$C$204,3,FALSE),""))</f>
        <v/>
      </c>
      <c r="G83" s="9" t="n"/>
    </row>
    <row r="84">
      <c r="A84" s="9" t="n"/>
      <c r="B84" s="9" t="n"/>
      <c r="C84" s="9" t="n"/>
      <c r="D84" s="16" t="n"/>
      <c r="E84" s="9" t="n"/>
      <c r="F84" s="10">
        <f>IF($A84="","",IFERROR(VLOOKUP($A84,Headcount!$A$5:$C$204,3,FALSE),""))</f>
        <v/>
      </c>
      <c r="G84" s="9" t="n"/>
    </row>
    <row r="85">
      <c r="A85" s="9" t="n"/>
      <c r="B85" s="9" t="n"/>
      <c r="C85" s="9" t="n"/>
      <c r="D85" s="16" t="n"/>
      <c r="E85" s="9" t="n"/>
      <c r="F85" s="10">
        <f>IF($A85="","",IFERROR(VLOOKUP($A85,Headcount!$A$5:$C$204,3,FALSE),""))</f>
        <v/>
      </c>
      <c r="G85" s="9" t="n"/>
    </row>
    <row r="86">
      <c r="A86" s="9" t="n"/>
      <c r="B86" s="9" t="n"/>
      <c r="C86" s="9" t="n"/>
      <c r="D86" s="16" t="n"/>
      <c r="E86" s="9" t="n"/>
      <c r="F86" s="10">
        <f>IF($A86="","",IFERROR(VLOOKUP($A86,Headcount!$A$5:$C$204,3,FALSE),""))</f>
        <v/>
      </c>
      <c r="G86" s="9" t="n"/>
    </row>
    <row r="87">
      <c r="A87" s="9" t="n"/>
      <c r="B87" s="9" t="n"/>
      <c r="C87" s="9" t="n"/>
      <c r="D87" s="16" t="n"/>
      <c r="E87" s="9" t="n"/>
      <c r="F87" s="10">
        <f>IF($A87="","",IFERROR(VLOOKUP($A87,Headcount!$A$5:$C$204,3,FALSE),""))</f>
        <v/>
      </c>
      <c r="G87" s="9" t="n"/>
    </row>
    <row r="88">
      <c r="A88" s="9" t="n"/>
      <c r="B88" s="9" t="n"/>
      <c r="C88" s="9" t="n"/>
      <c r="D88" s="16" t="n"/>
      <c r="E88" s="9" t="n"/>
      <c r="F88" s="10">
        <f>IF($A88="","",IFERROR(VLOOKUP($A88,Headcount!$A$5:$C$204,3,FALSE),""))</f>
        <v/>
      </c>
      <c r="G88" s="9" t="n"/>
    </row>
    <row r="89">
      <c r="A89" s="9" t="n"/>
      <c r="B89" s="9" t="n"/>
      <c r="C89" s="9" t="n"/>
      <c r="D89" s="16" t="n"/>
      <c r="E89" s="9" t="n"/>
      <c r="F89" s="10">
        <f>IF($A89="","",IFERROR(VLOOKUP($A89,Headcount!$A$5:$C$204,3,FALSE),""))</f>
        <v/>
      </c>
      <c r="G89" s="9" t="n"/>
    </row>
    <row r="90">
      <c r="A90" s="9" t="n"/>
      <c r="B90" s="9" t="n"/>
      <c r="C90" s="9" t="n"/>
      <c r="D90" s="16" t="n"/>
      <c r="E90" s="9" t="n"/>
      <c r="F90" s="10">
        <f>IF($A90="","",IFERROR(VLOOKUP($A90,Headcount!$A$5:$C$204,3,FALSE),""))</f>
        <v/>
      </c>
      <c r="G90" s="9" t="n"/>
    </row>
    <row r="91">
      <c r="A91" s="9" t="n"/>
      <c r="B91" s="9" t="n"/>
      <c r="C91" s="9" t="n"/>
      <c r="D91" s="16" t="n"/>
      <c r="E91" s="9" t="n"/>
      <c r="F91" s="10">
        <f>IF($A91="","",IFERROR(VLOOKUP($A91,Headcount!$A$5:$C$204,3,FALSE),""))</f>
        <v/>
      </c>
      <c r="G91" s="9" t="n"/>
    </row>
    <row r="92">
      <c r="A92" s="9" t="n"/>
      <c r="B92" s="9" t="n"/>
      <c r="C92" s="9" t="n"/>
      <c r="D92" s="16" t="n"/>
      <c r="E92" s="9" t="n"/>
      <c r="F92" s="10">
        <f>IF($A92="","",IFERROR(VLOOKUP($A92,Headcount!$A$5:$C$204,3,FALSE),""))</f>
        <v/>
      </c>
      <c r="G92" s="9" t="n"/>
    </row>
    <row r="93">
      <c r="A93" s="9" t="n"/>
      <c r="B93" s="9" t="n"/>
      <c r="C93" s="9" t="n"/>
      <c r="D93" s="16" t="n"/>
      <c r="E93" s="9" t="n"/>
      <c r="F93" s="10">
        <f>IF($A93="","",IFERROR(VLOOKUP($A93,Headcount!$A$5:$C$204,3,FALSE),""))</f>
        <v/>
      </c>
      <c r="G93" s="9" t="n"/>
    </row>
    <row r="94">
      <c r="A94" s="9" t="n"/>
      <c r="B94" s="9" t="n"/>
      <c r="C94" s="9" t="n"/>
      <c r="D94" s="16" t="n"/>
      <c r="E94" s="9" t="n"/>
      <c r="F94" s="10">
        <f>IF($A94="","",IFERROR(VLOOKUP($A94,Headcount!$A$5:$C$204,3,FALSE),""))</f>
        <v/>
      </c>
      <c r="G94" s="9" t="n"/>
    </row>
    <row r="95">
      <c r="A95" s="9" t="n"/>
      <c r="B95" s="9" t="n"/>
      <c r="C95" s="9" t="n"/>
      <c r="D95" s="16" t="n"/>
      <c r="E95" s="9" t="n"/>
      <c r="F95" s="10">
        <f>IF($A95="","",IFERROR(VLOOKUP($A95,Headcount!$A$5:$C$204,3,FALSE),""))</f>
        <v/>
      </c>
      <c r="G95" s="9" t="n"/>
    </row>
    <row r="96">
      <c r="A96" s="9" t="n"/>
      <c r="B96" s="9" t="n"/>
      <c r="C96" s="9" t="n"/>
      <c r="D96" s="16" t="n"/>
      <c r="E96" s="9" t="n"/>
      <c r="F96" s="10">
        <f>IF($A96="","",IFERROR(VLOOKUP($A96,Headcount!$A$5:$C$204,3,FALSE),""))</f>
        <v/>
      </c>
      <c r="G96" s="9" t="n"/>
    </row>
    <row r="97">
      <c r="A97" s="9" t="n"/>
      <c r="B97" s="9" t="n"/>
      <c r="C97" s="9" t="n"/>
      <c r="D97" s="16" t="n"/>
      <c r="E97" s="9" t="n"/>
      <c r="F97" s="10">
        <f>IF($A97="","",IFERROR(VLOOKUP($A97,Headcount!$A$5:$C$204,3,FALSE),""))</f>
        <v/>
      </c>
      <c r="G97" s="9" t="n"/>
    </row>
    <row r="98">
      <c r="A98" s="9" t="n"/>
      <c r="B98" s="9" t="n"/>
      <c r="C98" s="9" t="n"/>
      <c r="D98" s="16" t="n"/>
      <c r="E98" s="9" t="n"/>
      <c r="F98" s="10">
        <f>IF($A98="","",IFERROR(VLOOKUP($A98,Headcount!$A$5:$C$204,3,FALSE),""))</f>
        <v/>
      </c>
      <c r="G98" s="9" t="n"/>
    </row>
    <row r="99">
      <c r="A99" s="9" t="n"/>
      <c r="B99" s="9" t="n"/>
      <c r="C99" s="9" t="n"/>
      <c r="D99" s="16" t="n"/>
      <c r="E99" s="9" t="n"/>
      <c r="F99" s="10">
        <f>IF($A99="","",IFERROR(VLOOKUP($A99,Headcount!$A$5:$C$204,3,FALSE),""))</f>
        <v/>
      </c>
      <c r="G99" s="9" t="n"/>
    </row>
    <row r="100">
      <c r="A100" s="9" t="n"/>
      <c r="B100" s="9" t="n"/>
      <c r="C100" s="9" t="n"/>
      <c r="D100" s="16" t="n"/>
      <c r="E100" s="9" t="n"/>
      <c r="F100" s="10">
        <f>IF($A100="","",IFERROR(VLOOKUP($A100,Headcount!$A$5:$C$204,3,FALSE),""))</f>
        <v/>
      </c>
      <c r="G100" s="9" t="n"/>
    </row>
    <row r="101">
      <c r="A101" s="9" t="n"/>
      <c r="B101" s="9" t="n"/>
      <c r="C101" s="9" t="n"/>
      <c r="D101" s="16" t="n"/>
      <c r="E101" s="9" t="n"/>
      <c r="F101" s="10">
        <f>IF($A101="","",IFERROR(VLOOKUP($A101,Headcount!$A$5:$C$204,3,FALSE),""))</f>
        <v/>
      </c>
      <c r="G101" s="9" t="n"/>
    </row>
    <row r="102">
      <c r="A102" s="9" t="n"/>
      <c r="B102" s="9" t="n"/>
      <c r="C102" s="9" t="n"/>
      <c r="D102" s="16" t="n"/>
      <c r="E102" s="9" t="n"/>
      <c r="F102" s="10">
        <f>IF($A102="","",IFERROR(VLOOKUP($A102,Headcount!$A$5:$C$204,3,FALSE),""))</f>
        <v/>
      </c>
      <c r="G102" s="9" t="n"/>
    </row>
    <row r="103">
      <c r="A103" s="9" t="n"/>
      <c r="B103" s="9" t="n"/>
      <c r="C103" s="9" t="n"/>
      <c r="D103" s="16" t="n"/>
      <c r="E103" s="9" t="n"/>
      <c r="F103" s="10">
        <f>IF($A103="","",IFERROR(VLOOKUP($A103,Headcount!$A$5:$C$204,3,FALSE),""))</f>
        <v/>
      </c>
      <c r="G103" s="9" t="n"/>
    </row>
    <row r="104">
      <c r="A104" s="9" t="n"/>
      <c r="B104" s="9" t="n"/>
      <c r="C104" s="9" t="n"/>
      <c r="D104" s="16" t="n"/>
      <c r="E104" s="9" t="n"/>
      <c r="F104" s="10">
        <f>IF($A104="","",IFERROR(VLOOKUP($A104,Headcount!$A$5:$C$204,3,FALSE),""))</f>
        <v/>
      </c>
      <c r="G104" s="9" t="n"/>
    </row>
    <row r="105">
      <c r="A105" s="9" t="n"/>
      <c r="B105" s="9" t="n"/>
      <c r="C105" s="9" t="n"/>
      <c r="D105" s="16" t="n"/>
      <c r="E105" s="9" t="n"/>
      <c r="F105" s="10">
        <f>IF($A105="","",IFERROR(VLOOKUP($A105,Headcount!$A$5:$C$204,3,FALSE),""))</f>
        <v/>
      </c>
      <c r="G105" s="9" t="n"/>
    </row>
    <row r="106">
      <c r="A106" s="9" t="n"/>
      <c r="B106" s="9" t="n"/>
      <c r="C106" s="9" t="n"/>
      <c r="D106" s="16" t="n"/>
      <c r="E106" s="9" t="n"/>
      <c r="F106" s="10">
        <f>IF($A106="","",IFERROR(VLOOKUP($A106,Headcount!$A$5:$C$204,3,FALSE),""))</f>
        <v/>
      </c>
      <c r="G106" s="9" t="n"/>
    </row>
    <row r="107">
      <c r="A107" s="9" t="n"/>
      <c r="B107" s="9" t="n"/>
      <c r="C107" s="9" t="n"/>
      <c r="D107" s="16" t="n"/>
      <c r="E107" s="9" t="n"/>
      <c r="F107" s="10">
        <f>IF($A107="","",IFERROR(VLOOKUP($A107,Headcount!$A$5:$C$204,3,FALSE),""))</f>
        <v/>
      </c>
      <c r="G107" s="9" t="n"/>
    </row>
    <row r="108">
      <c r="A108" s="9" t="n"/>
      <c r="B108" s="9" t="n"/>
      <c r="C108" s="9" t="n"/>
      <c r="D108" s="16" t="n"/>
      <c r="E108" s="9" t="n"/>
      <c r="F108" s="10">
        <f>IF($A108="","",IFERROR(VLOOKUP($A108,Headcount!$A$5:$C$204,3,FALSE),""))</f>
        <v/>
      </c>
      <c r="G108" s="9" t="n"/>
    </row>
    <row r="109">
      <c r="A109" s="9" t="n"/>
      <c r="B109" s="9" t="n"/>
      <c r="C109" s="9" t="n"/>
      <c r="D109" s="16" t="n"/>
      <c r="E109" s="9" t="n"/>
      <c r="F109" s="10">
        <f>IF($A109="","",IFERROR(VLOOKUP($A109,Headcount!$A$5:$C$204,3,FALSE),""))</f>
        <v/>
      </c>
      <c r="G109" s="9" t="n"/>
    </row>
    <row r="110">
      <c r="A110" s="9" t="n"/>
      <c r="B110" s="9" t="n"/>
      <c r="C110" s="9" t="n"/>
      <c r="D110" s="16" t="n"/>
      <c r="E110" s="9" t="n"/>
      <c r="F110" s="10">
        <f>IF($A110="","",IFERROR(VLOOKUP($A110,Headcount!$A$5:$C$204,3,FALSE),""))</f>
        <v/>
      </c>
      <c r="G110" s="9" t="n"/>
    </row>
    <row r="111">
      <c r="A111" s="9" t="n"/>
      <c r="B111" s="9" t="n"/>
      <c r="C111" s="9" t="n"/>
      <c r="D111" s="16" t="n"/>
      <c r="E111" s="9" t="n"/>
      <c r="F111" s="10">
        <f>IF($A111="","",IFERROR(VLOOKUP($A111,Headcount!$A$5:$C$204,3,FALSE),""))</f>
        <v/>
      </c>
      <c r="G111" s="9" t="n"/>
    </row>
    <row r="112">
      <c r="A112" s="9" t="n"/>
      <c r="B112" s="9" t="n"/>
      <c r="C112" s="9" t="n"/>
      <c r="D112" s="16" t="n"/>
      <c r="E112" s="9" t="n"/>
      <c r="F112" s="10">
        <f>IF($A112="","",IFERROR(VLOOKUP($A112,Headcount!$A$5:$C$204,3,FALSE),""))</f>
        <v/>
      </c>
      <c r="G112" s="9" t="n"/>
    </row>
    <row r="113">
      <c r="A113" s="9" t="n"/>
      <c r="B113" s="9" t="n"/>
      <c r="C113" s="9" t="n"/>
      <c r="D113" s="16" t="n"/>
      <c r="E113" s="9" t="n"/>
      <c r="F113" s="10">
        <f>IF($A113="","",IFERROR(VLOOKUP($A113,Headcount!$A$5:$C$204,3,FALSE),""))</f>
        <v/>
      </c>
      <c r="G113" s="9" t="n"/>
    </row>
    <row r="114">
      <c r="A114" s="9" t="n"/>
      <c r="B114" s="9" t="n"/>
      <c r="C114" s="9" t="n"/>
      <c r="D114" s="16" t="n"/>
      <c r="E114" s="9" t="n"/>
      <c r="F114" s="10">
        <f>IF($A114="","",IFERROR(VLOOKUP($A114,Headcount!$A$5:$C$204,3,FALSE),""))</f>
        <v/>
      </c>
      <c r="G114" s="9" t="n"/>
    </row>
    <row r="115">
      <c r="A115" s="9" t="n"/>
      <c r="B115" s="9" t="n"/>
      <c r="C115" s="9" t="n"/>
      <c r="D115" s="16" t="n"/>
      <c r="E115" s="9" t="n"/>
      <c r="F115" s="10">
        <f>IF($A115="","",IFERROR(VLOOKUP($A115,Headcount!$A$5:$C$204,3,FALSE),""))</f>
        <v/>
      </c>
      <c r="G115" s="9" t="n"/>
    </row>
    <row r="116">
      <c r="A116" s="9" t="n"/>
      <c r="B116" s="9" t="n"/>
      <c r="C116" s="9" t="n"/>
      <c r="D116" s="16" t="n"/>
      <c r="E116" s="9" t="n"/>
      <c r="F116" s="10">
        <f>IF($A116="","",IFERROR(VLOOKUP($A116,Headcount!$A$5:$C$204,3,FALSE),""))</f>
        <v/>
      </c>
      <c r="G116" s="9" t="n"/>
    </row>
    <row r="117">
      <c r="A117" s="9" t="n"/>
      <c r="B117" s="9" t="n"/>
      <c r="C117" s="9" t="n"/>
      <c r="D117" s="16" t="n"/>
      <c r="E117" s="9" t="n"/>
      <c r="F117" s="10">
        <f>IF($A117="","",IFERROR(VLOOKUP($A117,Headcount!$A$5:$C$204,3,FALSE),""))</f>
        <v/>
      </c>
      <c r="G117" s="9" t="n"/>
    </row>
    <row r="118">
      <c r="A118" s="9" t="n"/>
      <c r="B118" s="9" t="n"/>
      <c r="C118" s="9" t="n"/>
      <c r="D118" s="16" t="n"/>
      <c r="E118" s="9" t="n"/>
      <c r="F118" s="10">
        <f>IF($A118="","",IFERROR(VLOOKUP($A118,Headcount!$A$5:$C$204,3,FALSE),""))</f>
        <v/>
      </c>
      <c r="G118" s="9" t="n"/>
    </row>
    <row r="119">
      <c r="A119" s="9" t="n"/>
      <c r="B119" s="9" t="n"/>
      <c r="C119" s="9" t="n"/>
      <c r="D119" s="16" t="n"/>
      <c r="E119" s="9" t="n"/>
      <c r="F119" s="10">
        <f>IF($A119="","",IFERROR(VLOOKUP($A119,Headcount!$A$5:$C$204,3,FALSE),""))</f>
        <v/>
      </c>
      <c r="G119" s="9" t="n"/>
    </row>
    <row r="120">
      <c r="A120" s="9" t="n"/>
      <c r="B120" s="9" t="n"/>
      <c r="C120" s="9" t="n"/>
      <c r="D120" s="16" t="n"/>
      <c r="E120" s="9" t="n"/>
      <c r="F120" s="10">
        <f>IF($A120="","",IFERROR(VLOOKUP($A120,Headcount!$A$5:$C$204,3,FALSE),""))</f>
        <v/>
      </c>
      <c r="G120" s="9" t="n"/>
    </row>
    <row r="121">
      <c r="A121" s="9" t="n"/>
      <c r="B121" s="9" t="n"/>
      <c r="C121" s="9" t="n"/>
      <c r="D121" s="16" t="n"/>
      <c r="E121" s="9" t="n"/>
      <c r="F121" s="10">
        <f>IF($A121="","",IFERROR(VLOOKUP($A121,Headcount!$A$5:$C$204,3,FALSE),""))</f>
        <v/>
      </c>
      <c r="G121" s="9" t="n"/>
    </row>
    <row r="122">
      <c r="A122" s="9" t="n"/>
      <c r="B122" s="9" t="n"/>
      <c r="C122" s="9" t="n"/>
      <c r="D122" s="16" t="n"/>
      <c r="E122" s="9" t="n"/>
      <c r="F122" s="10">
        <f>IF($A122="","",IFERROR(VLOOKUP($A122,Headcount!$A$5:$C$204,3,FALSE),""))</f>
        <v/>
      </c>
      <c r="G122" s="9" t="n"/>
    </row>
    <row r="123">
      <c r="A123" s="9" t="n"/>
      <c r="B123" s="9" t="n"/>
      <c r="C123" s="9" t="n"/>
      <c r="D123" s="16" t="n"/>
      <c r="E123" s="9" t="n"/>
      <c r="F123" s="10">
        <f>IF($A123="","",IFERROR(VLOOKUP($A123,Headcount!$A$5:$C$204,3,FALSE),""))</f>
        <v/>
      </c>
      <c r="G123" s="9" t="n"/>
    </row>
    <row r="124">
      <c r="A124" s="9" t="n"/>
      <c r="B124" s="9" t="n"/>
      <c r="C124" s="9" t="n"/>
      <c r="D124" s="16" t="n"/>
      <c r="E124" s="9" t="n"/>
      <c r="F124" s="10">
        <f>IF($A124="","",IFERROR(VLOOKUP($A124,Headcount!$A$5:$C$204,3,FALSE),""))</f>
        <v/>
      </c>
      <c r="G124" s="9" t="n"/>
    </row>
    <row r="125">
      <c r="A125" s="9" t="n"/>
      <c r="B125" s="9" t="n"/>
      <c r="C125" s="9" t="n"/>
      <c r="D125" s="16" t="n"/>
      <c r="E125" s="9" t="n"/>
      <c r="F125" s="10">
        <f>IF($A125="","",IFERROR(VLOOKUP($A125,Headcount!$A$5:$C$204,3,FALSE),""))</f>
        <v/>
      </c>
      <c r="G125" s="9" t="n"/>
    </row>
    <row r="126">
      <c r="A126" s="9" t="n"/>
      <c r="B126" s="9" t="n"/>
      <c r="C126" s="9" t="n"/>
      <c r="D126" s="16" t="n"/>
      <c r="E126" s="9" t="n"/>
      <c r="F126" s="10">
        <f>IF($A126="","",IFERROR(VLOOKUP($A126,Headcount!$A$5:$C$204,3,FALSE),""))</f>
        <v/>
      </c>
      <c r="G126" s="9" t="n"/>
    </row>
    <row r="127">
      <c r="A127" s="9" t="n"/>
      <c r="B127" s="9" t="n"/>
      <c r="C127" s="9" t="n"/>
      <c r="D127" s="16" t="n"/>
      <c r="E127" s="9" t="n"/>
      <c r="F127" s="10">
        <f>IF($A127="","",IFERROR(VLOOKUP($A127,Headcount!$A$5:$C$204,3,FALSE),""))</f>
        <v/>
      </c>
      <c r="G127" s="9" t="n"/>
    </row>
    <row r="128">
      <c r="A128" s="9" t="n"/>
      <c r="B128" s="9" t="n"/>
      <c r="C128" s="9" t="n"/>
      <c r="D128" s="16" t="n"/>
      <c r="E128" s="9" t="n"/>
      <c r="F128" s="10">
        <f>IF($A128="","",IFERROR(VLOOKUP($A128,Headcount!$A$5:$C$204,3,FALSE),""))</f>
        <v/>
      </c>
      <c r="G128" s="9" t="n"/>
    </row>
    <row r="129">
      <c r="A129" s="9" t="n"/>
      <c r="B129" s="9" t="n"/>
      <c r="C129" s="9" t="n"/>
      <c r="D129" s="16" t="n"/>
      <c r="E129" s="9" t="n"/>
      <c r="F129" s="10">
        <f>IF($A129="","",IFERROR(VLOOKUP($A129,Headcount!$A$5:$C$204,3,FALSE),""))</f>
        <v/>
      </c>
      <c r="G129" s="9" t="n"/>
    </row>
    <row r="130">
      <c r="A130" s="9" t="n"/>
      <c r="B130" s="9" t="n"/>
      <c r="C130" s="9" t="n"/>
      <c r="D130" s="16" t="n"/>
      <c r="E130" s="9" t="n"/>
      <c r="F130" s="10">
        <f>IF($A130="","",IFERROR(VLOOKUP($A130,Headcount!$A$5:$C$204,3,FALSE),""))</f>
        <v/>
      </c>
      <c r="G130" s="9" t="n"/>
    </row>
    <row r="131">
      <c r="A131" s="9" t="n"/>
      <c r="B131" s="9" t="n"/>
      <c r="C131" s="9" t="n"/>
      <c r="D131" s="16" t="n"/>
      <c r="E131" s="9" t="n"/>
      <c r="F131" s="10">
        <f>IF($A131="","",IFERROR(VLOOKUP($A131,Headcount!$A$5:$C$204,3,FALSE),""))</f>
        <v/>
      </c>
      <c r="G131" s="9" t="n"/>
    </row>
    <row r="132">
      <c r="A132" s="9" t="n"/>
      <c r="B132" s="9" t="n"/>
      <c r="C132" s="9" t="n"/>
      <c r="D132" s="16" t="n"/>
      <c r="E132" s="9" t="n"/>
      <c r="F132" s="10">
        <f>IF($A132="","",IFERROR(VLOOKUP($A132,Headcount!$A$5:$C$204,3,FALSE),""))</f>
        <v/>
      </c>
      <c r="G132" s="9" t="n"/>
    </row>
    <row r="133">
      <c r="A133" s="9" t="n"/>
      <c r="B133" s="9" t="n"/>
      <c r="C133" s="9" t="n"/>
      <c r="D133" s="16" t="n"/>
      <c r="E133" s="9" t="n"/>
      <c r="F133" s="10">
        <f>IF($A133="","",IFERROR(VLOOKUP($A133,Headcount!$A$5:$C$204,3,FALSE),""))</f>
        <v/>
      </c>
      <c r="G133" s="9" t="n"/>
    </row>
    <row r="134">
      <c r="A134" s="9" t="n"/>
      <c r="B134" s="9" t="n"/>
      <c r="C134" s="9" t="n"/>
      <c r="D134" s="16" t="n"/>
      <c r="E134" s="9" t="n"/>
      <c r="F134" s="10">
        <f>IF($A134="","",IFERROR(VLOOKUP($A134,Headcount!$A$5:$C$204,3,FALSE),""))</f>
        <v/>
      </c>
      <c r="G134" s="9" t="n"/>
    </row>
    <row r="135">
      <c r="A135" s="9" t="n"/>
      <c r="B135" s="9" t="n"/>
      <c r="C135" s="9" t="n"/>
      <c r="D135" s="16" t="n"/>
      <c r="E135" s="9" t="n"/>
      <c r="F135" s="10">
        <f>IF($A135="","",IFERROR(VLOOKUP($A135,Headcount!$A$5:$C$204,3,FALSE),""))</f>
        <v/>
      </c>
      <c r="G135" s="9" t="n"/>
    </row>
    <row r="136">
      <c r="A136" s="9" t="n"/>
      <c r="B136" s="9" t="n"/>
      <c r="C136" s="9" t="n"/>
      <c r="D136" s="16" t="n"/>
      <c r="E136" s="9" t="n"/>
      <c r="F136" s="10">
        <f>IF($A136="","",IFERROR(VLOOKUP($A136,Headcount!$A$5:$C$204,3,FALSE),""))</f>
        <v/>
      </c>
      <c r="G136" s="9" t="n"/>
    </row>
    <row r="137">
      <c r="A137" s="9" t="n"/>
      <c r="B137" s="9" t="n"/>
      <c r="C137" s="9" t="n"/>
      <c r="D137" s="16" t="n"/>
      <c r="E137" s="9" t="n"/>
      <c r="F137" s="10">
        <f>IF($A137="","",IFERROR(VLOOKUP($A137,Headcount!$A$5:$C$204,3,FALSE),""))</f>
        <v/>
      </c>
      <c r="G137" s="9" t="n"/>
    </row>
    <row r="138">
      <c r="A138" s="9" t="n"/>
      <c r="B138" s="9" t="n"/>
      <c r="C138" s="9" t="n"/>
      <c r="D138" s="16" t="n"/>
      <c r="E138" s="9" t="n"/>
      <c r="F138" s="10">
        <f>IF($A138="","",IFERROR(VLOOKUP($A138,Headcount!$A$5:$C$204,3,FALSE),""))</f>
        <v/>
      </c>
      <c r="G138" s="9" t="n"/>
    </row>
    <row r="139">
      <c r="A139" s="9" t="n"/>
      <c r="B139" s="9" t="n"/>
      <c r="C139" s="9" t="n"/>
      <c r="D139" s="16" t="n"/>
      <c r="E139" s="9" t="n"/>
      <c r="F139" s="10">
        <f>IF($A139="","",IFERROR(VLOOKUP($A139,Headcount!$A$5:$C$204,3,FALSE),""))</f>
        <v/>
      </c>
      <c r="G139" s="9" t="n"/>
    </row>
    <row r="140">
      <c r="A140" s="9" t="n"/>
      <c r="B140" s="9" t="n"/>
      <c r="C140" s="9" t="n"/>
      <c r="D140" s="16" t="n"/>
      <c r="E140" s="9" t="n"/>
      <c r="F140" s="10">
        <f>IF($A140="","",IFERROR(VLOOKUP($A140,Headcount!$A$5:$C$204,3,FALSE),""))</f>
        <v/>
      </c>
      <c r="G140" s="9" t="n"/>
    </row>
    <row r="141">
      <c r="A141" s="9" t="n"/>
      <c r="B141" s="9" t="n"/>
      <c r="C141" s="9" t="n"/>
      <c r="D141" s="16" t="n"/>
      <c r="E141" s="9" t="n"/>
      <c r="F141" s="10">
        <f>IF($A141="","",IFERROR(VLOOKUP($A141,Headcount!$A$5:$C$204,3,FALSE),""))</f>
        <v/>
      </c>
      <c r="G141" s="9" t="n"/>
    </row>
    <row r="142">
      <c r="A142" s="9" t="n"/>
      <c r="B142" s="9" t="n"/>
      <c r="C142" s="9" t="n"/>
      <c r="D142" s="16" t="n"/>
      <c r="E142" s="9" t="n"/>
      <c r="F142" s="10">
        <f>IF($A142="","",IFERROR(VLOOKUP($A142,Headcount!$A$5:$C$204,3,FALSE),""))</f>
        <v/>
      </c>
      <c r="G142" s="9" t="n"/>
    </row>
    <row r="143">
      <c r="A143" s="9" t="n"/>
      <c r="B143" s="9" t="n"/>
      <c r="C143" s="9" t="n"/>
      <c r="D143" s="16" t="n"/>
      <c r="E143" s="9" t="n"/>
      <c r="F143" s="10">
        <f>IF($A143="","",IFERROR(VLOOKUP($A143,Headcount!$A$5:$C$204,3,FALSE),""))</f>
        <v/>
      </c>
      <c r="G143" s="9" t="n"/>
    </row>
    <row r="144">
      <c r="A144" s="9" t="n"/>
      <c r="B144" s="9" t="n"/>
      <c r="C144" s="9" t="n"/>
      <c r="D144" s="16" t="n"/>
      <c r="E144" s="9" t="n"/>
      <c r="F144" s="10">
        <f>IF($A144="","",IFERROR(VLOOKUP($A144,Headcount!$A$5:$C$204,3,FALSE),""))</f>
        <v/>
      </c>
      <c r="G144" s="9" t="n"/>
    </row>
    <row r="145">
      <c r="A145" s="9" t="n"/>
      <c r="B145" s="9" t="n"/>
      <c r="C145" s="9" t="n"/>
      <c r="D145" s="16" t="n"/>
      <c r="E145" s="9" t="n"/>
      <c r="F145" s="10">
        <f>IF($A145="","",IFERROR(VLOOKUP($A145,Headcount!$A$5:$C$204,3,FALSE),""))</f>
        <v/>
      </c>
      <c r="G145" s="9" t="n"/>
    </row>
    <row r="146">
      <c r="A146" s="9" t="n"/>
      <c r="B146" s="9" t="n"/>
      <c r="C146" s="9" t="n"/>
      <c r="D146" s="16" t="n"/>
      <c r="E146" s="9" t="n"/>
      <c r="F146" s="10">
        <f>IF($A146="","",IFERROR(VLOOKUP($A146,Headcount!$A$5:$C$204,3,FALSE),""))</f>
        <v/>
      </c>
      <c r="G146" s="9" t="n"/>
    </row>
    <row r="147">
      <c r="A147" s="9" t="n"/>
      <c r="B147" s="9" t="n"/>
      <c r="C147" s="9" t="n"/>
      <c r="D147" s="16" t="n"/>
      <c r="E147" s="9" t="n"/>
      <c r="F147" s="10">
        <f>IF($A147="","",IFERROR(VLOOKUP($A147,Headcount!$A$5:$C$204,3,FALSE),""))</f>
        <v/>
      </c>
      <c r="G147" s="9" t="n"/>
    </row>
    <row r="148">
      <c r="A148" s="9" t="n"/>
      <c r="B148" s="9" t="n"/>
      <c r="C148" s="9" t="n"/>
      <c r="D148" s="16" t="n"/>
      <c r="E148" s="9" t="n"/>
      <c r="F148" s="10">
        <f>IF($A148="","",IFERROR(VLOOKUP($A148,Headcount!$A$5:$C$204,3,FALSE),""))</f>
        <v/>
      </c>
      <c r="G148" s="9" t="n"/>
    </row>
    <row r="149">
      <c r="A149" s="9" t="n"/>
      <c r="B149" s="9" t="n"/>
      <c r="C149" s="9" t="n"/>
      <c r="D149" s="16" t="n"/>
      <c r="E149" s="9" t="n"/>
      <c r="F149" s="10">
        <f>IF($A149="","",IFERROR(VLOOKUP($A149,Headcount!$A$5:$C$204,3,FALSE),""))</f>
        <v/>
      </c>
      <c r="G149" s="9" t="n"/>
    </row>
    <row r="150">
      <c r="A150" s="9" t="n"/>
      <c r="B150" s="9" t="n"/>
      <c r="C150" s="9" t="n"/>
      <c r="D150" s="16" t="n"/>
      <c r="E150" s="9" t="n"/>
      <c r="F150" s="10">
        <f>IF($A150="","",IFERROR(VLOOKUP($A150,Headcount!$A$5:$C$204,3,FALSE),""))</f>
        <v/>
      </c>
      <c r="G150" s="9" t="n"/>
    </row>
    <row r="151">
      <c r="A151" s="9" t="n"/>
      <c r="B151" s="9" t="n"/>
      <c r="C151" s="9" t="n"/>
      <c r="D151" s="16" t="n"/>
      <c r="E151" s="9" t="n"/>
      <c r="F151" s="10">
        <f>IF($A151="","",IFERROR(VLOOKUP($A151,Headcount!$A$5:$C$204,3,FALSE),""))</f>
        <v/>
      </c>
      <c r="G151" s="9" t="n"/>
    </row>
    <row r="152">
      <c r="A152" s="9" t="n"/>
      <c r="B152" s="9" t="n"/>
      <c r="C152" s="9" t="n"/>
      <c r="D152" s="16" t="n"/>
      <c r="E152" s="9" t="n"/>
      <c r="F152" s="10">
        <f>IF($A152="","",IFERROR(VLOOKUP($A152,Headcount!$A$5:$C$204,3,FALSE),""))</f>
        <v/>
      </c>
      <c r="G152" s="9" t="n"/>
    </row>
    <row r="153">
      <c r="A153" s="9" t="n"/>
      <c r="B153" s="9" t="n"/>
      <c r="C153" s="9" t="n"/>
      <c r="D153" s="16" t="n"/>
      <c r="E153" s="9" t="n"/>
      <c r="F153" s="10">
        <f>IF($A153="","",IFERROR(VLOOKUP($A153,Headcount!$A$5:$C$204,3,FALSE),""))</f>
        <v/>
      </c>
      <c r="G153" s="9" t="n"/>
    </row>
    <row r="154">
      <c r="A154" s="9" t="n"/>
      <c r="B154" s="9" t="n"/>
      <c r="C154" s="9" t="n"/>
      <c r="D154" s="16" t="n"/>
      <c r="E154" s="9" t="n"/>
      <c r="F154" s="10">
        <f>IF($A154="","",IFERROR(VLOOKUP($A154,Headcount!$A$5:$C$204,3,FALSE),""))</f>
        <v/>
      </c>
      <c r="G154" s="9" t="n"/>
    </row>
    <row r="155">
      <c r="A155" s="9" t="n"/>
      <c r="B155" s="9" t="n"/>
      <c r="C155" s="9" t="n"/>
      <c r="D155" s="16" t="n"/>
      <c r="E155" s="9" t="n"/>
      <c r="F155" s="10">
        <f>IF($A155="","",IFERROR(VLOOKUP($A155,Headcount!$A$5:$C$204,3,FALSE),""))</f>
        <v/>
      </c>
      <c r="G155" s="9" t="n"/>
    </row>
    <row r="156">
      <c r="A156" s="9" t="n"/>
      <c r="B156" s="9" t="n"/>
      <c r="C156" s="9" t="n"/>
      <c r="D156" s="16" t="n"/>
      <c r="E156" s="9" t="n"/>
      <c r="F156" s="10">
        <f>IF($A156="","",IFERROR(VLOOKUP($A156,Headcount!$A$5:$C$204,3,FALSE),""))</f>
        <v/>
      </c>
      <c r="G156" s="9" t="n"/>
    </row>
    <row r="157">
      <c r="A157" s="9" t="n"/>
      <c r="B157" s="9" t="n"/>
      <c r="C157" s="9" t="n"/>
      <c r="D157" s="16" t="n"/>
      <c r="E157" s="9" t="n"/>
      <c r="F157" s="10">
        <f>IF($A157="","",IFERROR(VLOOKUP($A157,Headcount!$A$5:$C$204,3,FALSE),""))</f>
        <v/>
      </c>
      <c r="G157" s="9" t="n"/>
    </row>
    <row r="158">
      <c r="A158" s="9" t="n"/>
      <c r="B158" s="9" t="n"/>
      <c r="C158" s="9" t="n"/>
      <c r="D158" s="16" t="n"/>
      <c r="E158" s="9" t="n"/>
      <c r="F158" s="10">
        <f>IF($A158="","",IFERROR(VLOOKUP($A158,Headcount!$A$5:$C$204,3,FALSE),""))</f>
        <v/>
      </c>
      <c r="G158" s="9" t="n"/>
    </row>
    <row r="159">
      <c r="A159" s="9" t="n"/>
      <c r="B159" s="9" t="n"/>
      <c r="C159" s="9" t="n"/>
      <c r="D159" s="16" t="n"/>
      <c r="E159" s="9" t="n"/>
      <c r="F159" s="10">
        <f>IF($A159="","",IFERROR(VLOOKUP($A159,Headcount!$A$5:$C$204,3,FALSE),""))</f>
        <v/>
      </c>
      <c r="G159" s="9" t="n"/>
    </row>
    <row r="160">
      <c r="A160" s="9" t="n"/>
      <c r="B160" s="9" t="n"/>
      <c r="C160" s="9" t="n"/>
      <c r="D160" s="16" t="n"/>
      <c r="E160" s="9" t="n"/>
      <c r="F160" s="10">
        <f>IF($A160="","",IFERROR(VLOOKUP($A160,Headcount!$A$5:$C$204,3,FALSE),""))</f>
        <v/>
      </c>
      <c r="G160" s="9" t="n"/>
    </row>
    <row r="161">
      <c r="A161" s="9" t="n"/>
      <c r="B161" s="9" t="n"/>
      <c r="C161" s="9" t="n"/>
      <c r="D161" s="16" t="n"/>
      <c r="E161" s="9" t="n"/>
      <c r="F161" s="10">
        <f>IF($A161="","",IFERROR(VLOOKUP($A161,Headcount!$A$5:$C$204,3,FALSE),""))</f>
        <v/>
      </c>
      <c r="G161" s="9" t="n"/>
    </row>
    <row r="162">
      <c r="A162" s="9" t="n"/>
      <c r="B162" s="9" t="n"/>
      <c r="C162" s="9" t="n"/>
      <c r="D162" s="16" t="n"/>
      <c r="E162" s="9" t="n"/>
      <c r="F162" s="10">
        <f>IF($A162="","",IFERROR(VLOOKUP($A162,Headcount!$A$5:$C$204,3,FALSE),""))</f>
        <v/>
      </c>
      <c r="G162" s="9" t="n"/>
    </row>
    <row r="163">
      <c r="A163" s="9" t="n"/>
      <c r="B163" s="9" t="n"/>
      <c r="C163" s="9" t="n"/>
      <c r="D163" s="16" t="n"/>
      <c r="E163" s="9" t="n"/>
      <c r="F163" s="10">
        <f>IF($A163="","",IFERROR(VLOOKUP($A163,Headcount!$A$5:$C$204,3,FALSE),""))</f>
        <v/>
      </c>
      <c r="G163" s="9" t="n"/>
    </row>
    <row r="164">
      <c r="A164" s="9" t="n"/>
      <c r="B164" s="9" t="n"/>
      <c r="C164" s="9" t="n"/>
      <c r="D164" s="16" t="n"/>
      <c r="E164" s="9" t="n"/>
      <c r="F164" s="10">
        <f>IF($A164="","",IFERROR(VLOOKUP($A164,Headcount!$A$5:$C$204,3,FALSE),""))</f>
        <v/>
      </c>
      <c r="G164" s="9" t="n"/>
    </row>
    <row r="165">
      <c r="A165" s="9" t="n"/>
      <c r="B165" s="9" t="n"/>
      <c r="C165" s="9" t="n"/>
      <c r="D165" s="16" t="n"/>
      <c r="E165" s="9" t="n"/>
      <c r="F165" s="10">
        <f>IF($A165="","",IFERROR(VLOOKUP($A165,Headcount!$A$5:$C$204,3,FALSE),""))</f>
        <v/>
      </c>
      <c r="G165" s="9" t="n"/>
    </row>
    <row r="166">
      <c r="A166" s="9" t="n"/>
      <c r="B166" s="9" t="n"/>
      <c r="C166" s="9" t="n"/>
      <c r="D166" s="16" t="n"/>
      <c r="E166" s="9" t="n"/>
      <c r="F166" s="10">
        <f>IF($A166="","",IFERROR(VLOOKUP($A166,Headcount!$A$5:$C$204,3,FALSE),""))</f>
        <v/>
      </c>
      <c r="G166" s="9" t="n"/>
    </row>
    <row r="167">
      <c r="A167" s="9" t="n"/>
      <c r="B167" s="9" t="n"/>
      <c r="C167" s="9" t="n"/>
      <c r="D167" s="16" t="n"/>
      <c r="E167" s="9" t="n"/>
      <c r="F167" s="10">
        <f>IF($A167="","",IFERROR(VLOOKUP($A167,Headcount!$A$5:$C$204,3,FALSE),""))</f>
        <v/>
      </c>
      <c r="G167" s="9" t="n"/>
    </row>
    <row r="168">
      <c r="A168" s="9" t="n"/>
      <c r="B168" s="9" t="n"/>
      <c r="C168" s="9" t="n"/>
      <c r="D168" s="16" t="n"/>
      <c r="E168" s="9" t="n"/>
      <c r="F168" s="10">
        <f>IF($A168="","",IFERROR(VLOOKUP($A168,Headcount!$A$5:$C$204,3,FALSE),""))</f>
        <v/>
      </c>
      <c r="G168" s="9" t="n"/>
    </row>
    <row r="169">
      <c r="A169" s="9" t="n"/>
      <c r="B169" s="9" t="n"/>
      <c r="C169" s="9" t="n"/>
      <c r="D169" s="16" t="n"/>
      <c r="E169" s="9" t="n"/>
      <c r="F169" s="10">
        <f>IF($A169="","",IFERROR(VLOOKUP($A169,Headcount!$A$5:$C$204,3,FALSE),""))</f>
        <v/>
      </c>
      <c r="G169" s="9" t="n"/>
    </row>
    <row r="170">
      <c r="A170" s="9" t="n"/>
      <c r="B170" s="9" t="n"/>
      <c r="C170" s="9" t="n"/>
      <c r="D170" s="16" t="n"/>
      <c r="E170" s="9" t="n"/>
      <c r="F170" s="10">
        <f>IF($A170="","",IFERROR(VLOOKUP($A170,Headcount!$A$5:$C$204,3,FALSE),""))</f>
        <v/>
      </c>
      <c r="G170" s="9" t="n"/>
    </row>
    <row r="171">
      <c r="A171" s="9" t="n"/>
      <c r="B171" s="9" t="n"/>
      <c r="C171" s="9" t="n"/>
      <c r="D171" s="16" t="n"/>
      <c r="E171" s="9" t="n"/>
      <c r="F171" s="10">
        <f>IF($A171="","",IFERROR(VLOOKUP($A171,Headcount!$A$5:$C$204,3,FALSE),""))</f>
        <v/>
      </c>
      <c r="G171" s="9" t="n"/>
    </row>
    <row r="172">
      <c r="A172" s="9" t="n"/>
      <c r="B172" s="9" t="n"/>
      <c r="C172" s="9" t="n"/>
      <c r="D172" s="16" t="n"/>
      <c r="E172" s="9" t="n"/>
      <c r="F172" s="10">
        <f>IF($A172="","",IFERROR(VLOOKUP($A172,Headcount!$A$5:$C$204,3,FALSE),""))</f>
        <v/>
      </c>
      <c r="G172" s="9" t="n"/>
    </row>
    <row r="173">
      <c r="A173" s="9" t="n"/>
      <c r="B173" s="9" t="n"/>
      <c r="C173" s="9" t="n"/>
      <c r="D173" s="16" t="n"/>
      <c r="E173" s="9" t="n"/>
      <c r="F173" s="10">
        <f>IF($A173="","",IFERROR(VLOOKUP($A173,Headcount!$A$5:$C$204,3,FALSE),""))</f>
        <v/>
      </c>
      <c r="G173" s="9" t="n"/>
    </row>
    <row r="174">
      <c r="A174" s="9" t="n"/>
      <c r="B174" s="9" t="n"/>
      <c r="C174" s="9" t="n"/>
      <c r="D174" s="16" t="n"/>
      <c r="E174" s="9" t="n"/>
      <c r="F174" s="10">
        <f>IF($A174="","",IFERROR(VLOOKUP($A174,Headcount!$A$5:$C$204,3,FALSE),""))</f>
        <v/>
      </c>
      <c r="G174" s="9" t="n"/>
    </row>
    <row r="175">
      <c r="A175" s="9" t="n"/>
      <c r="B175" s="9" t="n"/>
      <c r="C175" s="9" t="n"/>
      <c r="D175" s="16" t="n"/>
      <c r="E175" s="9" t="n"/>
      <c r="F175" s="10">
        <f>IF($A175="","",IFERROR(VLOOKUP($A175,Headcount!$A$5:$C$204,3,FALSE),""))</f>
        <v/>
      </c>
      <c r="G175" s="9" t="n"/>
    </row>
    <row r="176">
      <c r="A176" s="9" t="n"/>
      <c r="B176" s="9" t="n"/>
      <c r="C176" s="9" t="n"/>
      <c r="D176" s="16" t="n"/>
      <c r="E176" s="9" t="n"/>
      <c r="F176" s="10">
        <f>IF($A176="","",IFERROR(VLOOKUP($A176,Headcount!$A$5:$C$204,3,FALSE),""))</f>
        <v/>
      </c>
      <c r="G176" s="9" t="n"/>
    </row>
    <row r="177">
      <c r="A177" s="9" t="n"/>
      <c r="B177" s="9" t="n"/>
      <c r="C177" s="9" t="n"/>
      <c r="D177" s="16" t="n"/>
      <c r="E177" s="9" t="n"/>
      <c r="F177" s="10">
        <f>IF($A177="","",IFERROR(VLOOKUP($A177,Headcount!$A$5:$C$204,3,FALSE),""))</f>
        <v/>
      </c>
      <c r="G177" s="9" t="n"/>
    </row>
    <row r="178">
      <c r="A178" s="9" t="n"/>
      <c r="B178" s="9" t="n"/>
      <c r="C178" s="9" t="n"/>
      <c r="D178" s="16" t="n"/>
      <c r="E178" s="9" t="n"/>
      <c r="F178" s="10">
        <f>IF($A178="","",IFERROR(VLOOKUP($A178,Headcount!$A$5:$C$204,3,FALSE),""))</f>
        <v/>
      </c>
      <c r="G178" s="9" t="n"/>
    </row>
    <row r="179">
      <c r="A179" s="9" t="n"/>
      <c r="B179" s="9" t="n"/>
      <c r="C179" s="9" t="n"/>
      <c r="D179" s="16" t="n"/>
      <c r="E179" s="9" t="n"/>
      <c r="F179" s="10">
        <f>IF($A179="","",IFERROR(VLOOKUP($A179,Headcount!$A$5:$C$204,3,FALSE),""))</f>
        <v/>
      </c>
      <c r="G179" s="9" t="n"/>
    </row>
    <row r="180">
      <c r="A180" s="9" t="n"/>
      <c r="B180" s="9" t="n"/>
      <c r="C180" s="9" t="n"/>
      <c r="D180" s="16" t="n"/>
      <c r="E180" s="9" t="n"/>
      <c r="F180" s="10">
        <f>IF($A180="","",IFERROR(VLOOKUP($A180,Headcount!$A$5:$C$204,3,FALSE),""))</f>
        <v/>
      </c>
      <c r="G180" s="9" t="n"/>
    </row>
    <row r="181">
      <c r="A181" s="9" t="n"/>
      <c r="B181" s="9" t="n"/>
      <c r="C181" s="9" t="n"/>
      <c r="D181" s="16" t="n"/>
      <c r="E181" s="9" t="n"/>
      <c r="F181" s="10">
        <f>IF($A181="","",IFERROR(VLOOKUP($A181,Headcount!$A$5:$C$204,3,FALSE),""))</f>
        <v/>
      </c>
      <c r="G181" s="9" t="n"/>
    </row>
    <row r="182">
      <c r="A182" s="9" t="n"/>
      <c r="B182" s="9" t="n"/>
      <c r="C182" s="9" t="n"/>
      <c r="D182" s="16" t="n"/>
      <c r="E182" s="9" t="n"/>
      <c r="F182" s="10">
        <f>IF($A182="","",IFERROR(VLOOKUP($A182,Headcount!$A$5:$C$204,3,FALSE),""))</f>
        <v/>
      </c>
      <c r="G182" s="9" t="n"/>
    </row>
    <row r="183">
      <c r="A183" s="9" t="n"/>
      <c r="B183" s="9" t="n"/>
      <c r="C183" s="9" t="n"/>
      <c r="D183" s="16" t="n"/>
      <c r="E183" s="9" t="n"/>
      <c r="F183" s="10">
        <f>IF($A183="","",IFERROR(VLOOKUP($A183,Headcount!$A$5:$C$204,3,FALSE),""))</f>
        <v/>
      </c>
      <c r="G183" s="9" t="n"/>
    </row>
    <row r="184">
      <c r="A184" s="9" t="n"/>
      <c r="B184" s="9" t="n"/>
      <c r="C184" s="9" t="n"/>
      <c r="D184" s="16" t="n"/>
      <c r="E184" s="9" t="n"/>
      <c r="F184" s="10">
        <f>IF($A184="","",IFERROR(VLOOKUP($A184,Headcount!$A$5:$C$204,3,FALSE),""))</f>
        <v/>
      </c>
      <c r="G184" s="9" t="n"/>
    </row>
    <row r="185">
      <c r="A185" s="9" t="n"/>
      <c r="B185" s="9" t="n"/>
      <c r="C185" s="9" t="n"/>
      <c r="D185" s="16" t="n"/>
      <c r="E185" s="9" t="n"/>
      <c r="F185" s="10">
        <f>IF($A185="","",IFERROR(VLOOKUP($A185,Headcount!$A$5:$C$204,3,FALSE),""))</f>
        <v/>
      </c>
      <c r="G185" s="9" t="n"/>
    </row>
    <row r="186">
      <c r="A186" s="9" t="n"/>
      <c r="B186" s="9" t="n"/>
      <c r="C186" s="9" t="n"/>
      <c r="D186" s="16" t="n"/>
      <c r="E186" s="9" t="n"/>
      <c r="F186" s="10">
        <f>IF($A186="","",IFERROR(VLOOKUP($A186,Headcount!$A$5:$C$204,3,FALSE),""))</f>
        <v/>
      </c>
      <c r="G186" s="9" t="n"/>
    </row>
    <row r="187">
      <c r="A187" s="9" t="n"/>
      <c r="B187" s="9" t="n"/>
      <c r="C187" s="9" t="n"/>
      <c r="D187" s="16" t="n"/>
      <c r="E187" s="9" t="n"/>
      <c r="F187" s="10">
        <f>IF($A187="","",IFERROR(VLOOKUP($A187,Headcount!$A$5:$C$204,3,FALSE),""))</f>
        <v/>
      </c>
      <c r="G187" s="9" t="n"/>
    </row>
    <row r="188">
      <c r="A188" s="9" t="n"/>
      <c r="B188" s="9" t="n"/>
      <c r="C188" s="9" t="n"/>
      <c r="D188" s="16" t="n"/>
      <c r="E188" s="9" t="n"/>
      <c r="F188" s="10">
        <f>IF($A188="","",IFERROR(VLOOKUP($A188,Headcount!$A$5:$C$204,3,FALSE),""))</f>
        <v/>
      </c>
      <c r="G188" s="9" t="n"/>
    </row>
    <row r="189">
      <c r="A189" s="9" t="n"/>
      <c r="B189" s="9" t="n"/>
      <c r="C189" s="9" t="n"/>
      <c r="D189" s="16" t="n"/>
      <c r="E189" s="9" t="n"/>
      <c r="F189" s="10">
        <f>IF($A189="","",IFERROR(VLOOKUP($A189,Headcount!$A$5:$C$204,3,FALSE),""))</f>
        <v/>
      </c>
      <c r="G189" s="9" t="n"/>
    </row>
    <row r="190">
      <c r="A190" s="9" t="n"/>
      <c r="B190" s="9" t="n"/>
      <c r="C190" s="9" t="n"/>
      <c r="D190" s="16" t="n"/>
      <c r="E190" s="9" t="n"/>
      <c r="F190" s="10">
        <f>IF($A190="","",IFERROR(VLOOKUP($A190,Headcount!$A$5:$C$204,3,FALSE),""))</f>
        <v/>
      </c>
      <c r="G190" s="9" t="n"/>
    </row>
    <row r="191">
      <c r="A191" s="9" t="n"/>
      <c r="B191" s="9" t="n"/>
      <c r="C191" s="9" t="n"/>
      <c r="D191" s="16" t="n"/>
      <c r="E191" s="9" t="n"/>
      <c r="F191" s="10">
        <f>IF($A191="","",IFERROR(VLOOKUP($A191,Headcount!$A$5:$C$204,3,FALSE),""))</f>
        <v/>
      </c>
      <c r="G191" s="9" t="n"/>
    </row>
    <row r="192">
      <c r="A192" s="9" t="n"/>
      <c r="B192" s="9" t="n"/>
      <c r="C192" s="9" t="n"/>
      <c r="D192" s="16" t="n"/>
      <c r="E192" s="9" t="n"/>
      <c r="F192" s="10">
        <f>IF($A192="","",IFERROR(VLOOKUP($A192,Headcount!$A$5:$C$204,3,FALSE),""))</f>
        <v/>
      </c>
      <c r="G192" s="9" t="n"/>
    </row>
    <row r="193">
      <c r="A193" s="9" t="n"/>
      <c r="B193" s="9" t="n"/>
      <c r="C193" s="9" t="n"/>
      <c r="D193" s="16" t="n"/>
      <c r="E193" s="9" t="n"/>
      <c r="F193" s="10">
        <f>IF($A193="","",IFERROR(VLOOKUP($A193,Headcount!$A$5:$C$204,3,FALSE),""))</f>
        <v/>
      </c>
      <c r="G193" s="9" t="n"/>
    </row>
    <row r="194">
      <c r="A194" s="9" t="n"/>
      <c r="B194" s="9" t="n"/>
      <c r="C194" s="9" t="n"/>
      <c r="D194" s="16" t="n"/>
      <c r="E194" s="9" t="n"/>
      <c r="F194" s="10">
        <f>IF($A194="","",IFERROR(VLOOKUP($A194,Headcount!$A$5:$C$204,3,FALSE),""))</f>
        <v/>
      </c>
      <c r="G194" s="9" t="n"/>
    </row>
    <row r="195">
      <c r="A195" s="9" t="n"/>
      <c r="B195" s="9" t="n"/>
      <c r="C195" s="9" t="n"/>
      <c r="D195" s="16" t="n"/>
      <c r="E195" s="9" t="n"/>
      <c r="F195" s="10">
        <f>IF($A195="","",IFERROR(VLOOKUP($A195,Headcount!$A$5:$C$204,3,FALSE),""))</f>
        <v/>
      </c>
      <c r="G195" s="9" t="n"/>
    </row>
    <row r="196">
      <c r="A196" s="9" t="n"/>
      <c r="B196" s="9" t="n"/>
      <c r="C196" s="9" t="n"/>
      <c r="D196" s="16" t="n"/>
      <c r="E196" s="9" t="n"/>
      <c r="F196" s="10">
        <f>IF($A196="","",IFERROR(VLOOKUP($A196,Headcount!$A$5:$C$204,3,FALSE),""))</f>
        <v/>
      </c>
      <c r="G196" s="9" t="n"/>
    </row>
    <row r="197">
      <c r="A197" s="9" t="n"/>
      <c r="B197" s="9" t="n"/>
      <c r="C197" s="9" t="n"/>
      <c r="D197" s="16" t="n"/>
      <c r="E197" s="9" t="n"/>
      <c r="F197" s="10">
        <f>IF($A197="","",IFERROR(VLOOKUP($A197,Headcount!$A$5:$C$204,3,FALSE),""))</f>
        <v/>
      </c>
      <c r="G197" s="9" t="n"/>
    </row>
    <row r="198">
      <c r="A198" s="9" t="n"/>
      <c r="B198" s="9" t="n"/>
      <c r="C198" s="9" t="n"/>
      <c r="D198" s="16" t="n"/>
      <c r="E198" s="9" t="n"/>
      <c r="F198" s="10">
        <f>IF($A198="","",IFERROR(VLOOKUP($A198,Headcount!$A$5:$C$204,3,FALSE),""))</f>
        <v/>
      </c>
      <c r="G198" s="9" t="n"/>
    </row>
    <row r="199">
      <c r="A199" s="9" t="n"/>
      <c r="B199" s="9" t="n"/>
      <c r="C199" s="9" t="n"/>
      <c r="D199" s="16" t="n"/>
      <c r="E199" s="9" t="n"/>
      <c r="F199" s="10">
        <f>IF($A199="","",IFERROR(VLOOKUP($A199,Headcount!$A$5:$C$204,3,FALSE),""))</f>
        <v/>
      </c>
      <c r="G199" s="9" t="n"/>
    </row>
    <row r="200">
      <c r="A200" s="9" t="n"/>
      <c r="B200" s="9" t="n"/>
      <c r="C200" s="9" t="n"/>
      <c r="D200" s="16" t="n"/>
      <c r="E200" s="9" t="n"/>
      <c r="F200" s="10">
        <f>IF($A200="","",IFERROR(VLOOKUP($A200,Headcount!$A$5:$C$204,3,FALSE),""))</f>
        <v/>
      </c>
      <c r="G200" s="9" t="n"/>
    </row>
    <row r="201">
      <c r="A201" s="9" t="n"/>
      <c r="B201" s="9" t="n"/>
      <c r="C201" s="9" t="n"/>
      <c r="D201" s="16" t="n"/>
      <c r="E201" s="9" t="n"/>
      <c r="F201" s="10">
        <f>IF($A201="","",IFERROR(VLOOKUP($A201,Headcount!$A$5:$C$204,3,FALSE),""))</f>
        <v/>
      </c>
      <c r="G201" s="9" t="n"/>
    </row>
    <row r="202">
      <c r="A202" s="9" t="n"/>
      <c r="B202" s="9" t="n"/>
      <c r="C202" s="9" t="n"/>
      <c r="D202" s="16" t="n"/>
      <c r="E202" s="9" t="n"/>
      <c r="F202" s="10">
        <f>IF($A202="","",IFERROR(VLOOKUP($A202,Headcount!$A$5:$C$204,3,FALSE),""))</f>
        <v/>
      </c>
      <c r="G202" s="9" t="n"/>
    </row>
    <row r="203">
      <c r="A203" s="9" t="n"/>
      <c r="B203" s="9" t="n"/>
      <c r="C203" s="9" t="n"/>
      <c r="D203" s="16" t="n"/>
      <c r="E203" s="9" t="n"/>
      <c r="F203" s="10">
        <f>IF($A203="","",IFERROR(VLOOKUP($A203,Headcount!$A$5:$C$204,3,FALSE),""))</f>
        <v/>
      </c>
      <c r="G203" s="9" t="n"/>
    </row>
    <row r="204">
      <c r="A204" s="9" t="n"/>
      <c r="B204" s="9" t="n"/>
      <c r="C204" s="9" t="n"/>
      <c r="D204" s="16" t="n"/>
      <c r="E204" s="9" t="n"/>
      <c r="F204" s="10">
        <f>IF($A204="","",IFERROR(VLOOKUP($A204,Headcount!$A$5:$C$204,3,FALSE),""))</f>
        <v/>
      </c>
      <c r="G204" s="9" t="n"/>
    </row>
    <row r="205">
      <c r="A205" s="9" t="n"/>
      <c r="B205" s="9" t="n"/>
      <c r="C205" s="9" t="n"/>
      <c r="D205" s="16" t="n"/>
      <c r="E205" s="9" t="n"/>
      <c r="F205" s="10">
        <f>IF($A205="","",IFERROR(VLOOKUP($A205,Headcount!$A$5:$C$204,3,FALSE),""))</f>
        <v/>
      </c>
      <c r="G205" s="9" t="n"/>
    </row>
    <row r="206">
      <c r="A206" s="9" t="n"/>
      <c r="B206" s="9" t="n"/>
      <c r="C206" s="9" t="n"/>
      <c r="D206" s="16" t="n"/>
      <c r="E206" s="9" t="n"/>
      <c r="F206" s="10">
        <f>IF($A206="","",IFERROR(VLOOKUP($A206,Headcount!$A$5:$C$204,3,FALSE),""))</f>
        <v/>
      </c>
      <c r="G206" s="9" t="n"/>
    </row>
    <row r="207">
      <c r="A207" s="9" t="n"/>
      <c r="B207" s="9" t="n"/>
      <c r="C207" s="9" t="n"/>
      <c r="D207" s="16" t="n"/>
      <c r="E207" s="9" t="n"/>
      <c r="F207" s="10">
        <f>IF($A207="","",IFERROR(VLOOKUP($A207,Headcount!$A$5:$C$204,3,FALSE),""))</f>
        <v/>
      </c>
      <c r="G207" s="9" t="n"/>
    </row>
    <row r="208">
      <c r="A208" s="9" t="n"/>
      <c r="B208" s="9" t="n"/>
      <c r="C208" s="9" t="n"/>
      <c r="D208" s="16" t="n"/>
      <c r="E208" s="9" t="n"/>
      <c r="F208" s="10">
        <f>IF($A208="","",IFERROR(VLOOKUP($A208,Headcount!$A$5:$C$204,3,FALSE),""))</f>
        <v/>
      </c>
      <c r="G208" s="9" t="n"/>
    </row>
    <row r="209">
      <c r="A209" s="9" t="n"/>
      <c r="B209" s="9" t="n"/>
      <c r="C209" s="9" t="n"/>
      <c r="D209" s="16" t="n"/>
      <c r="E209" s="9" t="n"/>
      <c r="F209" s="10">
        <f>IF($A209="","",IFERROR(VLOOKUP($A209,Headcount!$A$5:$C$204,3,FALSE),""))</f>
        <v/>
      </c>
      <c r="G209" s="9" t="n"/>
    </row>
    <row r="210">
      <c r="A210" s="9" t="n"/>
      <c r="B210" s="9" t="n"/>
      <c r="C210" s="9" t="n"/>
      <c r="D210" s="16" t="n"/>
      <c r="E210" s="9" t="n"/>
      <c r="F210" s="10">
        <f>IF($A210="","",IFERROR(VLOOKUP($A210,Headcount!$A$5:$C$204,3,FALSE),""))</f>
        <v/>
      </c>
      <c r="G210" s="9" t="n"/>
    </row>
    <row r="211">
      <c r="A211" s="9" t="n"/>
      <c r="B211" s="9" t="n"/>
      <c r="C211" s="9" t="n"/>
      <c r="D211" s="16" t="n"/>
      <c r="E211" s="9" t="n"/>
      <c r="F211" s="10">
        <f>IF($A211="","",IFERROR(VLOOKUP($A211,Headcount!$A$5:$C$204,3,FALSE),""))</f>
        <v/>
      </c>
      <c r="G211" s="9" t="n"/>
    </row>
    <row r="212">
      <c r="A212" s="9" t="n"/>
      <c r="B212" s="9" t="n"/>
      <c r="C212" s="9" t="n"/>
      <c r="D212" s="16" t="n"/>
      <c r="E212" s="9" t="n"/>
      <c r="F212" s="10">
        <f>IF($A212="","",IFERROR(VLOOKUP($A212,Headcount!$A$5:$C$204,3,FALSE),""))</f>
        <v/>
      </c>
      <c r="G212" s="9" t="n"/>
    </row>
    <row r="213">
      <c r="A213" s="9" t="n"/>
      <c r="B213" s="9" t="n"/>
      <c r="C213" s="9" t="n"/>
      <c r="D213" s="16" t="n"/>
      <c r="E213" s="9" t="n"/>
      <c r="F213" s="10">
        <f>IF($A213="","",IFERROR(VLOOKUP($A213,Headcount!$A$5:$C$204,3,FALSE),""))</f>
        <v/>
      </c>
      <c r="G213" s="9" t="n"/>
    </row>
    <row r="214">
      <c r="A214" s="9" t="n"/>
      <c r="B214" s="9" t="n"/>
      <c r="C214" s="9" t="n"/>
      <c r="D214" s="16" t="n"/>
      <c r="E214" s="9" t="n"/>
      <c r="F214" s="10">
        <f>IF($A214="","",IFERROR(VLOOKUP($A214,Headcount!$A$5:$C$204,3,FALSE),""))</f>
        <v/>
      </c>
      <c r="G214" s="9" t="n"/>
    </row>
    <row r="215">
      <c r="A215" s="9" t="n"/>
      <c r="B215" s="9" t="n"/>
      <c r="C215" s="9" t="n"/>
      <c r="D215" s="16" t="n"/>
      <c r="E215" s="9" t="n"/>
      <c r="F215" s="10">
        <f>IF($A215="","",IFERROR(VLOOKUP($A215,Headcount!$A$5:$C$204,3,FALSE),""))</f>
        <v/>
      </c>
      <c r="G215" s="9" t="n"/>
    </row>
    <row r="216">
      <c r="A216" s="9" t="n"/>
      <c r="B216" s="9" t="n"/>
      <c r="C216" s="9" t="n"/>
      <c r="D216" s="16" t="n"/>
      <c r="E216" s="9" t="n"/>
      <c r="F216" s="10">
        <f>IF($A216="","",IFERROR(VLOOKUP($A216,Headcount!$A$5:$C$204,3,FALSE),""))</f>
        <v/>
      </c>
      <c r="G216" s="9" t="n"/>
    </row>
    <row r="217">
      <c r="A217" s="9" t="n"/>
      <c r="B217" s="9" t="n"/>
      <c r="C217" s="9" t="n"/>
      <c r="D217" s="16" t="n"/>
      <c r="E217" s="9" t="n"/>
      <c r="F217" s="10">
        <f>IF($A217="","",IFERROR(VLOOKUP($A217,Headcount!$A$5:$C$204,3,FALSE),""))</f>
        <v/>
      </c>
      <c r="G217" s="9" t="n"/>
    </row>
    <row r="218">
      <c r="A218" s="9" t="n"/>
      <c r="B218" s="9" t="n"/>
      <c r="C218" s="9" t="n"/>
      <c r="D218" s="16" t="n"/>
      <c r="E218" s="9" t="n"/>
      <c r="F218" s="10">
        <f>IF($A218="","",IFERROR(VLOOKUP($A218,Headcount!$A$5:$C$204,3,FALSE),""))</f>
        <v/>
      </c>
      <c r="G218" s="9" t="n"/>
    </row>
    <row r="219">
      <c r="A219" s="9" t="n"/>
      <c r="B219" s="9" t="n"/>
      <c r="C219" s="9" t="n"/>
      <c r="D219" s="16" t="n"/>
      <c r="E219" s="9" t="n"/>
      <c r="F219" s="10">
        <f>IF($A219="","",IFERROR(VLOOKUP($A219,Headcount!$A$5:$C$204,3,FALSE),""))</f>
        <v/>
      </c>
      <c r="G219" s="9" t="n"/>
    </row>
    <row r="220">
      <c r="A220" s="9" t="n"/>
      <c r="B220" s="9" t="n"/>
      <c r="C220" s="9" t="n"/>
      <c r="D220" s="16" t="n"/>
      <c r="E220" s="9" t="n"/>
      <c r="F220" s="10">
        <f>IF($A220="","",IFERROR(VLOOKUP($A220,Headcount!$A$5:$C$204,3,FALSE),""))</f>
        <v/>
      </c>
      <c r="G220" s="9" t="n"/>
    </row>
    <row r="221">
      <c r="A221" s="9" t="n"/>
      <c r="B221" s="9" t="n"/>
      <c r="C221" s="9" t="n"/>
      <c r="D221" s="16" t="n"/>
      <c r="E221" s="9" t="n"/>
      <c r="F221" s="10">
        <f>IF($A221="","",IFERROR(VLOOKUP($A221,Headcount!$A$5:$C$204,3,FALSE),""))</f>
        <v/>
      </c>
      <c r="G221" s="9" t="n"/>
    </row>
    <row r="222">
      <c r="A222" s="9" t="n"/>
      <c r="B222" s="9" t="n"/>
      <c r="C222" s="9" t="n"/>
      <c r="D222" s="16" t="n"/>
      <c r="E222" s="9" t="n"/>
      <c r="F222" s="10">
        <f>IF($A222="","",IFERROR(VLOOKUP($A222,Headcount!$A$5:$C$204,3,FALSE),""))</f>
        <v/>
      </c>
      <c r="G222" s="9" t="n"/>
    </row>
    <row r="223">
      <c r="A223" s="9" t="n"/>
      <c r="B223" s="9" t="n"/>
      <c r="C223" s="9" t="n"/>
      <c r="D223" s="16" t="n"/>
      <c r="E223" s="9" t="n"/>
      <c r="F223" s="10">
        <f>IF($A223="","",IFERROR(VLOOKUP($A223,Headcount!$A$5:$C$204,3,FALSE),""))</f>
        <v/>
      </c>
      <c r="G223" s="9" t="n"/>
    </row>
    <row r="224">
      <c r="A224" s="9" t="n"/>
      <c r="B224" s="9" t="n"/>
      <c r="C224" s="9" t="n"/>
      <c r="D224" s="16" t="n"/>
      <c r="E224" s="9" t="n"/>
      <c r="F224" s="10">
        <f>IF($A224="","",IFERROR(VLOOKUP($A224,Headcount!$A$5:$C$204,3,FALSE),""))</f>
        <v/>
      </c>
      <c r="G224" s="9" t="n"/>
    </row>
    <row r="225">
      <c r="A225" s="9" t="n"/>
      <c r="B225" s="9" t="n"/>
      <c r="C225" s="9" t="n"/>
      <c r="D225" s="16" t="n"/>
      <c r="E225" s="9" t="n"/>
      <c r="F225" s="10">
        <f>IF($A225="","",IFERROR(VLOOKUP($A225,Headcount!$A$5:$C$204,3,FALSE),""))</f>
        <v/>
      </c>
      <c r="G225" s="9" t="n"/>
    </row>
    <row r="226">
      <c r="A226" s="9" t="n"/>
      <c r="B226" s="9" t="n"/>
      <c r="C226" s="9" t="n"/>
      <c r="D226" s="16" t="n"/>
      <c r="E226" s="9" t="n"/>
      <c r="F226" s="10">
        <f>IF($A226="","",IFERROR(VLOOKUP($A226,Headcount!$A$5:$C$204,3,FALSE),""))</f>
        <v/>
      </c>
      <c r="G226" s="9" t="n"/>
    </row>
    <row r="227">
      <c r="A227" s="9" t="n"/>
      <c r="B227" s="9" t="n"/>
      <c r="C227" s="9" t="n"/>
      <c r="D227" s="16" t="n"/>
      <c r="E227" s="9" t="n"/>
      <c r="F227" s="10">
        <f>IF($A227="","",IFERROR(VLOOKUP($A227,Headcount!$A$5:$C$204,3,FALSE),""))</f>
        <v/>
      </c>
      <c r="G227" s="9" t="n"/>
    </row>
    <row r="228">
      <c r="A228" s="9" t="n"/>
      <c r="B228" s="9" t="n"/>
      <c r="C228" s="9" t="n"/>
      <c r="D228" s="16" t="n"/>
      <c r="E228" s="9" t="n"/>
      <c r="F228" s="10">
        <f>IF($A228="","",IFERROR(VLOOKUP($A228,Headcount!$A$5:$C$204,3,FALSE),""))</f>
        <v/>
      </c>
      <c r="G228" s="9" t="n"/>
    </row>
    <row r="229">
      <c r="A229" s="9" t="n"/>
      <c r="B229" s="9" t="n"/>
      <c r="C229" s="9" t="n"/>
      <c r="D229" s="16" t="n"/>
      <c r="E229" s="9" t="n"/>
      <c r="F229" s="10">
        <f>IF($A229="","",IFERROR(VLOOKUP($A229,Headcount!$A$5:$C$204,3,FALSE),""))</f>
        <v/>
      </c>
      <c r="G229" s="9" t="n"/>
    </row>
    <row r="230">
      <c r="A230" s="9" t="n"/>
      <c r="B230" s="9" t="n"/>
      <c r="C230" s="9" t="n"/>
      <c r="D230" s="16" t="n"/>
      <c r="E230" s="9" t="n"/>
      <c r="F230" s="10">
        <f>IF($A230="","",IFERROR(VLOOKUP($A230,Headcount!$A$5:$C$204,3,FALSE),""))</f>
        <v/>
      </c>
      <c r="G230" s="9" t="n"/>
    </row>
    <row r="231">
      <c r="A231" s="9" t="n"/>
      <c r="B231" s="9" t="n"/>
      <c r="C231" s="9" t="n"/>
      <c r="D231" s="16" t="n"/>
      <c r="E231" s="9" t="n"/>
      <c r="F231" s="10">
        <f>IF($A231="","",IFERROR(VLOOKUP($A231,Headcount!$A$5:$C$204,3,FALSE),""))</f>
        <v/>
      </c>
      <c r="G231" s="9" t="n"/>
    </row>
    <row r="232">
      <c r="A232" s="9" t="n"/>
      <c r="B232" s="9" t="n"/>
      <c r="C232" s="9" t="n"/>
      <c r="D232" s="16" t="n"/>
      <c r="E232" s="9" t="n"/>
      <c r="F232" s="10">
        <f>IF($A232="","",IFERROR(VLOOKUP($A232,Headcount!$A$5:$C$204,3,FALSE),""))</f>
        <v/>
      </c>
      <c r="G232" s="9" t="n"/>
    </row>
    <row r="233">
      <c r="A233" s="9" t="n"/>
      <c r="B233" s="9" t="n"/>
      <c r="C233" s="9" t="n"/>
      <c r="D233" s="16" t="n"/>
      <c r="E233" s="9" t="n"/>
      <c r="F233" s="10">
        <f>IF($A233="","",IFERROR(VLOOKUP($A233,Headcount!$A$5:$C$204,3,FALSE),""))</f>
        <v/>
      </c>
      <c r="G233" s="9" t="n"/>
    </row>
    <row r="234">
      <c r="A234" s="9" t="n"/>
      <c r="B234" s="9" t="n"/>
      <c r="C234" s="9" t="n"/>
      <c r="D234" s="16" t="n"/>
      <c r="E234" s="9" t="n"/>
      <c r="F234" s="10">
        <f>IF($A234="","",IFERROR(VLOOKUP($A234,Headcount!$A$5:$C$204,3,FALSE),""))</f>
        <v/>
      </c>
      <c r="G234" s="9" t="n"/>
    </row>
    <row r="235">
      <c r="A235" s="9" t="n"/>
      <c r="B235" s="9" t="n"/>
      <c r="C235" s="9" t="n"/>
      <c r="D235" s="16" t="n"/>
      <c r="E235" s="9" t="n"/>
      <c r="F235" s="10">
        <f>IF($A235="","",IFERROR(VLOOKUP($A235,Headcount!$A$5:$C$204,3,FALSE),""))</f>
        <v/>
      </c>
      <c r="G235" s="9" t="n"/>
    </row>
    <row r="236">
      <c r="A236" s="9" t="n"/>
      <c r="B236" s="9" t="n"/>
      <c r="C236" s="9" t="n"/>
      <c r="D236" s="16" t="n"/>
      <c r="E236" s="9" t="n"/>
      <c r="F236" s="10">
        <f>IF($A236="","",IFERROR(VLOOKUP($A236,Headcount!$A$5:$C$204,3,FALSE),""))</f>
        <v/>
      </c>
      <c r="G236" s="9" t="n"/>
    </row>
    <row r="237">
      <c r="A237" s="9" t="n"/>
      <c r="B237" s="9" t="n"/>
      <c r="C237" s="9" t="n"/>
      <c r="D237" s="16" t="n"/>
      <c r="E237" s="9" t="n"/>
      <c r="F237" s="10">
        <f>IF($A237="","",IFERROR(VLOOKUP($A237,Headcount!$A$5:$C$204,3,FALSE),""))</f>
        <v/>
      </c>
      <c r="G237" s="9" t="n"/>
    </row>
    <row r="238">
      <c r="A238" s="9" t="n"/>
      <c r="B238" s="9" t="n"/>
      <c r="C238" s="9" t="n"/>
      <c r="D238" s="16" t="n"/>
      <c r="E238" s="9" t="n"/>
      <c r="F238" s="10">
        <f>IF($A238="","",IFERROR(VLOOKUP($A238,Headcount!$A$5:$C$204,3,FALSE),""))</f>
        <v/>
      </c>
      <c r="G238" s="9" t="n"/>
    </row>
    <row r="239">
      <c r="A239" s="9" t="n"/>
      <c r="B239" s="9" t="n"/>
      <c r="C239" s="9" t="n"/>
      <c r="D239" s="16" t="n"/>
      <c r="E239" s="9" t="n"/>
      <c r="F239" s="10">
        <f>IF($A239="","",IFERROR(VLOOKUP($A239,Headcount!$A$5:$C$204,3,FALSE),""))</f>
        <v/>
      </c>
      <c r="G239" s="9" t="n"/>
    </row>
    <row r="240">
      <c r="A240" s="9" t="n"/>
      <c r="B240" s="9" t="n"/>
      <c r="C240" s="9" t="n"/>
      <c r="D240" s="16" t="n"/>
      <c r="E240" s="9" t="n"/>
      <c r="F240" s="10">
        <f>IF($A240="","",IFERROR(VLOOKUP($A240,Headcount!$A$5:$C$204,3,FALSE),""))</f>
        <v/>
      </c>
      <c r="G240" s="9" t="n"/>
    </row>
    <row r="241">
      <c r="A241" s="9" t="n"/>
      <c r="B241" s="9" t="n"/>
      <c r="C241" s="9" t="n"/>
      <c r="D241" s="16" t="n"/>
      <c r="E241" s="9" t="n"/>
      <c r="F241" s="10">
        <f>IF($A241="","",IFERROR(VLOOKUP($A241,Headcount!$A$5:$C$204,3,FALSE),""))</f>
        <v/>
      </c>
      <c r="G241" s="9" t="n"/>
    </row>
    <row r="242">
      <c r="A242" s="9" t="n"/>
      <c r="B242" s="9" t="n"/>
      <c r="C242" s="9" t="n"/>
      <c r="D242" s="16" t="n"/>
      <c r="E242" s="9" t="n"/>
      <c r="F242" s="10">
        <f>IF($A242="","",IFERROR(VLOOKUP($A242,Headcount!$A$5:$C$204,3,FALSE),""))</f>
        <v/>
      </c>
      <c r="G242" s="9" t="n"/>
    </row>
    <row r="243">
      <c r="A243" s="9" t="n"/>
      <c r="B243" s="9" t="n"/>
      <c r="C243" s="9" t="n"/>
      <c r="D243" s="16" t="n"/>
      <c r="E243" s="9" t="n"/>
      <c r="F243" s="10">
        <f>IF($A243="","",IFERROR(VLOOKUP($A243,Headcount!$A$5:$C$204,3,FALSE),""))</f>
        <v/>
      </c>
      <c r="G243" s="9" t="n"/>
    </row>
    <row r="244">
      <c r="A244" s="9" t="n"/>
      <c r="B244" s="9" t="n"/>
      <c r="C244" s="9" t="n"/>
      <c r="D244" s="16" t="n"/>
      <c r="E244" s="9" t="n"/>
      <c r="F244" s="10">
        <f>IF($A244="","",IFERROR(VLOOKUP($A244,Headcount!$A$5:$C$204,3,FALSE),""))</f>
        <v/>
      </c>
      <c r="G244" s="9" t="n"/>
    </row>
    <row r="245">
      <c r="A245" s="9" t="n"/>
      <c r="B245" s="9" t="n"/>
      <c r="C245" s="9" t="n"/>
      <c r="D245" s="16" t="n"/>
      <c r="E245" s="9" t="n"/>
      <c r="F245" s="10">
        <f>IF($A245="","",IFERROR(VLOOKUP($A245,Headcount!$A$5:$C$204,3,FALSE),""))</f>
        <v/>
      </c>
      <c r="G245" s="9" t="n"/>
    </row>
    <row r="246">
      <c r="A246" s="9" t="n"/>
      <c r="B246" s="9" t="n"/>
      <c r="C246" s="9" t="n"/>
      <c r="D246" s="16" t="n"/>
      <c r="E246" s="9" t="n"/>
      <c r="F246" s="10">
        <f>IF($A246="","",IFERROR(VLOOKUP($A246,Headcount!$A$5:$C$204,3,FALSE),""))</f>
        <v/>
      </c>
      <c r="G246" s="9" t="n"/>
    </row>
    <row r="247">
      <c r="A247" s="9" t="n"/>
      <c r="B247" s="9" t="n"/>
      <c r="C247" s="9" t="n"/>
      <c r="D247" s="16" t="n"/>
      <c r="E247" s="9" t="n"/>
      <c r="F247" s="10">
        <f>IF($A247="","",IFERROR(VLOOKUP($A247,Headcount!$A$5:$C$204,3,FALSE),""))</f>
        <v/>
      </c>
      <c r="G247" s="9" t="n"/>
    </row>
    <row r="248">
      <c r="A248" s="9" t="n"/>
      <c r="B248" s="9" t="n"/>
      <c r="C248" s="9" t="n"/>
      <c r="D248" s="16" t="n"/>
      <c r="E248" s="9" t="n"/>
      <c r="F248" s="10">
        <f>IF($A248="","",IFERROR(VLOOKUP($A248,Headcount!$A$5:$C$204,3,FALSE),""))</f>
        <v/>
      </c>
      <c r="G248" s="9" t="n"/>
    </row>
    <row r="249">
      <c r="A249" s="9" t="n"/>
      <c r="B249" s="9" t="n"/>
      <c r="C249" s="9" t="n"/>
      <c r="D249" s="16" t="n"/>
      <c r="E249" s="9" t="n"/>
      <c r="F249" s="10">
        <f>IF($A249="","",IFERROR(VLOOKUP($A249,Headcount!$A$5:$C$204,3,FALSE),""))</f>
        <v/>
      </c>
      <c r="G249" s="9" t="n"/>
    </row>
    <row r="250">
      <c r="A250" s="9" t="n"/>
      <c r="B250" s="9" t="n"/>
      <c r="C250" s="9" t="n"/>
      <c r="D250" s="16" t="n"/>
      <c r="E250" s="9" t="n"/>
      <c r="F250" s="10">
        <f>IF($A250="","",IFERROR(VLOOKUP($A250,Headcount!$A$5:$C$204,3,FALSE),""))</f>
        <v/>
      </c>
      <c r="G250" s="9" t="n"/>
    </row>
    <row r="251">
      <c r="A251" s="9" t="n"/>
      <c r="B251" s="9" t="n"/>
      <c r="C251" s="9" t="n"/>
      <c r="D251" s="16" t="n"/>
      <c r="E251" s="9" t="n"/>
      <c r="F251" s="10">
        <f>IF($A251="","",IFERROR(VLOOKUP($A251,Headcount!$A$5:$C$204,3,FALSE),""))</f>
        <v/>
      </c>
      <c r="G251" s="9" t="n"/>
    </row>
    <row r="252">
      <c r="A252" s="9" t="n"/>
      <c r="B252" s="9" t="n"/>
      <c r="C252" s="9" t="n"/>
      <c r="D252" s="16" t="n"/>
      <c r="E252" s="9" t="n"/>
      <c r="F252" s="10">
        <f>IF($A252="","",IFERROR(VLOOKUP($A252,Headcount!$A$5:$C$204,3,FALSE),""))</f>
        <v/>
      </c>
      <c r="G252" s="9" t="n"/>
    </row>
    <row r="253">
      <c r="A253" s="9" t="n"/>
      <c r="B253" s="9" t="n"/>
      <c r="C253" s="9" t="n"/>
      <c r="D253" s="16" t="n"/>
      <c r="E253" s="9" t="n"/>
      <c r="F253" s="10">
        <f>IF($A253="","",IFERROR(VLOOKUP($A253,Headcount!$A$5:$C$204,3,FALSE),""))</f>
        <v/>
      </c>
      <c r="G253" s="9" t="n"/>
    </row>
    <row r="254">
      <c r="A254" s="9" t="n"/>
      <c r="B254" s="9" t="n"/>
      <c r="C254" s="9" t="n"/>
      <c r="D254" s="16" t="n"/>
      <c r="E254" s="9" t="n"/>
      <c r="F254" s="10">
        <f>IF($A254="","",IFERROR(VLOOKUP($A254,Headcount!$A$5:$C$204,3,FALSE),""))</f>
        <v/>
      </c>
      <c r="G254" s="9" t="n"/>
    </row>
    <row r="255">
      <c r="A255" s="9" t="n"/>
      <c r="B255" s="9" t="n"/>
      <c r="C255" s="9" t="n"/>
      <c r="D255" s="16" t="n"/>
      <c r="E255" s="9" t="n"/>
      <c r="F255" s="10">
        <f>IF($A255="","",IFERROR(VLOOKUP($A255,Headcount!$A$5:$C$204,3,FALSE),""))</f>
        <v/>
      </c>
      <c r="G255" s="9" t="n"/>
    </row>
    <row r="256">
      <c r="A256" s="9" t="n"/>
      <c r="B256" s="9" t="n"/>
      <c r="C256" s="9" t="n"/>
      <c r="D256" s="16" t="n"/>
      <c r="E256" s="9" t="n"/>
      <c r="F256" s="10">
        <f>IF($A256="","",IFERROR(VLOOKUP($A256,Headcount!$A$5:$C$204,3,FALSE),""))</f>
        <v/>
      </c>
      <c r="G256" s="9" t="n"/>
    </row>
    <row r="257">
      <c r="A257" s="9" t="n"/>
      <c r="B257" s="9" t="n"/>
      <c r="C257" s="9" t="n"/>
      <c r="D257" s="16" t="n"/>
      <c r="E257" s="9" t="n"/>
      <c r="F257" s="10">
        <f>IF($A257="","",IFERROR(VLOOKUP($A257,Headcount!$A$5:$C$204,3,FALSE),""))</f>
        <v/>
      </c>
      <c r="G257" s="9" t="n"/>
    </row>
    <row r="258">
      <c r="A258" s="9" t="n"/>
      <c r="B258" s="9" t="n"/>
      <c r="C258" s="9" t="n"/>
      <c r="D258" s="16" t="n"/>
      <c r="E258" s="9" t="n"/>
      <c r="F258" s="10">
        <f>IF($A258="","",IFERROR(VLOOKUP($A258,Headcount!$A$5:$C$204,3,FALSE),""))</f>
        <v/>
      </c>
      <c r="G258" s="9" t="n"/>
    </row>
    <row r="259">
      <c r="A259" s="9" t="n"/>
      <c r="B259" s="9" t="n"/>
      <c r="C259" s="9" t="n"/>
      <c r="D259" s="16" t="n"/>
      <c r="E259" s="9" t="n"/>
      <c r="F259" s="10">
        <f>IF($A259="","",IFERROR(VLOOKUP($A259,Headcount!$A$5:$C$204,3,FALSE),""))</f>
        <v/>
      </c>
      <c r="G259" s="9" t="n"/>
    </row>
    <row r="260">
      <c r="A260" s="9" t="n"/>
      <c r="B260" s="9" t="n"/>
      <c r="C260" s="9" t="n"/>
      <c r="D260" s="16" t="n"/>
      <c r="E260" s="9" t="n"/>
      <c r="F260" s="10">
        <f>IF($A260="","",IFERROR(VLOOKUP($A260,Headcount!$A$5:$C$204,3,FALSE),""))</f>
        <v/>
      </c>
      <c r="G260" s="9" t="n"/>
    </row>
    <row r="261">
      <c r="A261" s="9" t="n"/>
      <c r="B261" s="9" t="n"/>
      <c r="C261" s="9" t="n"/>
      <c r="D261" s="16" t="n"/>
      <c r="E261" s="9" t="n"/>
      <c r="F261" s="10">
        <f>IF($A261="","",IFERROR(VLOOKUP($A261,Headcount!$A$5:$C$204,3,FALSE),""))</f>
        <v/>
      </c>
      <c r="G261" s="9" t="n"/>
    </row>
    <row r="262">
      <c r="A262" s="9" t="n"/>
      <c r="B262" s="9" t="n"/>
      <c r="C262" s="9" t="n"/>
      <c r="D262" s="16" t="n"/>
      <c r="E262" s="9" t="n"/>
      <c r="F262" s="10">
        <f>IF($A262="","",IFERROR(VLOOKUP($A262,Headcount!$A$5:$C$204,3,FALSE),""))</f>
        <v/>
      </c>
      <c r="G262" s="9" t="n"/>
    </row>
    <row r="263">
      <c r="A263" s="9" t="n"/>
      <c r="B263" s="9" t="n"/>
      <c r="C263" s="9" t="n"/>
      <c r="D263" s="16" t="n"/>
      <c r="E263" s="9" t="n"/>
      <c r="F263" s="10">
        <f>IF($A263="","",IFERROR(VLOOKUP($A263,Headcount!$A$5:$C$204,3,FALSE),""))</f>
        <v/>
      </c>
      <c r="G263" s="9" t="n"/>
    </row>
    <row r="264">
      <c r="A264" s="9" t="n"/>
      <c r="B264" s="9" t="n"/>
      <c r="C264" s="9" t="n"/>
      <c r="D264" s="16" t="n"/>
      <c r="E264" s="9" t="n"/>
      <c r="F264" s="10">
        <f>IF($A264="","",IFERROR(VLOOKUP($A264,Headcount!$A$5:$C$204,3,FALSE),""))</f>
        <v/>
      </c>
      <c r="G264" s="9" t="n"/>
    </row>
    <row r="265">
      <c r="A265" s="9" t="n"/>
      <c r="B265" s="9" t="n"/>
      <c r="C265" s="9" t="n"/>
      <c r="D265" s="16" t="n"/>
      <c r="E265" s="9" t="n"/>
      <c r="F265" s="10">
        <f>IF($A265="","",IFERROR(VLOOKUP($A265,Headcount!$A$5:$C$204,3,FALSE),""))</f>
        <v/>
      </c>
      <c r="G265" s="9" t="n"/>
    </row>
    <row r="266">
      <c r="A266" s="9" t="n"/>
      <c r="B266" s="9" t="n"/>
      <c r="C266" s="9" t="n"/>
      <c r="D266" s="16" t="n"/>
      <c r="E266" s="9" t="n"/>
      <c r="F266" s="10">
        <f>IF($A266="","",IFERROR(VLOOKUP($A266,Headcount!$A$5:$C$204,3,FALSE),""))</f>
        <v/>
      </c>
      <c r="G266" s="9" t="n"/>
    </row>
    <row r="267">
      <c r="A267" s="9" t="n"/>
      <c r="B267" s="9" t="n"/>
      <c r="C267" s="9" t="n"/>
      <c r="D267" s="16" t="n"/>
      <c r="E267" s="9" t="n"/>
      <c r="F267" s="10">
        <f>IF($A267="","",IFERROR(VLOOKUP($A267,Headcount!$A$5:$C$204,3,FALSE),""))</f>
        <v/>
      </c>
      <c r="G267" s="9" t="n"/>
    </row>
    <row r="268">
      <c r="A268" s="9" t="n"/>
      <c r="B268" s="9" t="n"/>
      <c r="C268" s="9" t="n"/>
      <c r="D268" s="16" t="n"/>
      <c r="E268" s="9" t="n"/>
      <c r="F268" s="10">
        <f>IF($A268="","",IFERROR(VLOOKUP($A268,Headcount!$A$5:$C$204,3,FALSE),""))</f>
        <v/>
      </c>
      <c r="G268" s="9" t="n"/>
    </row>
    <row r="269">
      <c r="A269" s="9" t="n"/>
      <c r="B269" s="9" t="n"/>
      <c r="C269" s="9" t="n"/>
      <c r="D269" s="16" t="n"/>
      <c r="E269" s="9" t="n"/>
      <c r="F269" s="10">
        <f>IF($A269="","",IFERROR(VLOOKUP($A269,Headcount!$A$5:$C$204,3,FALSE),""))</f>
        <v/>
      </c>
      <c r="G269" s="9" t="n"/>
    </row>
    <row r="270">
      <c r="A270" s="9" t="n"/>
      <c r="B270" s="9" t="n"/>
      <c r="C270" s="9" t="n"/>
      <c r="D270" s="16" t="n"/>
      <c r="E270" s="9" t="n"/>
      <c r="F270" s="10">
        <f>IF($A270="","",IFERROR(VLOOKUP($A270,Headcount!$A$5:$C$204,3,FALSE),""))</f>
        <v/>
      </c>
      <c r="G270" s="9" t="n"/>
    </row>
    <row r="271">
      <c r="A271" s="9" t="n"/>
      <c r="B271" s="9" t="n"/>
      <c r="C271" s="9" t="n"/>
      <c r="D271" s="16" t="n"/>
      <c r="E271" s="9" t="n"/>
      <c r="F271" s="10">
        <f>IF($A271="","",IFERROR(VLOOKUP($A271,Headcount!$A$5:$C$204,3,FALSE),""))</f>
        <v/>
      </c>
      <c r="G271" s="9" t="n"/>
    </row>
    <row r="272">
      <c r="A272" s="9" t="n"/>
      <c r="B272" s="9" t="n"/>
      <c r="C272" s="9" t="n"/>
      <c r="D272" s="16" t="n"/>
      <c r="E272" s="9" t="n"/>
      <c r="F272" s="10">
        <f>IF($A272="","",IFERROR(VLOOKUP($A272,Headcount!$A$5:$C$204,3,FALSE),""))</f>
        <v/>
      </c>
      <c r="G272" s="9" t="n"/>
    </row>
    <row r="273">
      <c r="A273" s="9" t="n"/>
      <c r="B273" s="9" t="n"/>
      <c r="C273" s="9" t="n"/>
      <c r="D273" s="16" t="n"/>
      <c r="E273" s="9" t="n"/>
      <c r="F273" s="10">
        <f>IF($A273="","",IFERROR(VLOOKUP($A273,Headcount!$A$5:$C$204,3,FALSE),""))</f>
        <v/>
      </c>
      <c r="G273" s="9" t="n"/>
    </row>
    <row r="274">
      <c r="A274" s="9" t="n"/>
      <c r="B274" s="9" t="n"/>
      <c r="C274" s="9" t="n"/>
      <c r="D274" s="16" t="n"/>
      <c r="E274" s="9" t="n"/>
      <c r="F274" s="10">
        <f>IF($A274="","",IFERROR(VLOOKUP($A274,Headcount!$A$5:$C$204,3,FALSE),""))</f>
        <v/>
      </c>
      <c r="G274" s="9" t="n"/>
    </row>
    <row r="275">
      <c r="A275" s="9" t="n"/>
      <c r="B275" s="9" t="n"/>
      <c r="C275" s="9" t="n"/>
      <c r="D275" s="16" t="n"/>
      <c r="E275" s="9" t="n"/>
      <c r="F275" s="10">
        <f>IF($A275="","",IFERROR(VLOOKUP($A275,Headcount!$A$5:$C$204,3,FALSE),""))</f>
        <v/>
      </c>
      <c r="G275" s="9" t="n"/>
    </row>
    <row r="276">
      <c r="A276" s="9" t="n"/>
      <c r="B276" s="9" t="n"/>
      <c r="C276" s="9" t="n"/>
      <c r="D276" s="16" t="n"/>
      <c r="E276" s="9" t="n"/>
      <c r="F276" s="10">
        <f>IF($A276="","",IFERROR(VLOOKUP($A276,Headcount!$A$5:$C$204,3,FALSE),""))</f>
        <v/>
      </c>
      <c r="G276" s="9" t="n"/>
    </row>
    <row r="277">
      <c r="A277" s="9" t="n"/>
      <c r="B277" s="9" t="n"/>
      <c r="C277" s="9" t="n"/>
      <c r="D277" s="16" t="n"/>
      <c r="E277" s="9" t="n"/>
      <c r="F277" s="10">
        <f>IF($A277="","",IFERROR(VLOOKUP($A277,Headcount!$A$5:$C$204,3,FALSE),""))</f>
        <v/>
      </c>
      <c r="G277" s="9" t="n"/>
    </row>
    <row r="278">
      <c r="A278" s="9" t="n"/>
      <c r="B278" s="9" t="n"/>
      <c r="C278" s="9" t="n"/>
      <c r="D278" s="16" t="n"/>
      <c r="E278" s="9" t="n"/>
      <c r="F278" s="10">
        <f>IF($A278="","",IFERROR(VLOOKUP($A278,Headcount!$A$5:$C$204,3,FALSE),""))</f>
        <v/>
      </c>
      <c r="G278" s="9" t="n"/>
    </row>
    <row r="279">
      <c r="A279" s="9" t="n"/>
      <c r="B279" s="9" t="n"/>
      <c r="C279" s="9" t="n"/>
      <c r="D279" s="16" t="n"/>
      <c r="E279" s="9" t="n"/>
      <c r="F279" s="10">
        <f>IF($A279="","",IFERROR(VLOOKUP($A279,Headcount!$A$5:$C$204,3,FALSE),""))</f>
        <v/>
      </c>
      <c r="G279" s="9" t="n"/>
    </row>
    <row r="280">
      <c r="A280" s="9" t="n"/>
      <c r="B280" s="9" t="n"/>
      <c r="C280" s="9" t="n"/>
      <c r="D280" s="16" t="n"/>
      <c r="E280" s="9" t="n"/>
      <c r="F280" s="10">
        <f>IF($A280="","",IFERROR(VLOOKUP($A280,Headcount!$A$5:$C$204,3,FALSE),""))</f>
        <v/>
      </c>
      <c r="G280" s="9" t="n"/>
    </row>
    <row r="281">
      <c r="A281" s="9" t="n"/>
      <c r="B281" s="9" t="n"/>
      <c r="C281" s="9" t="n"/>
      <c r="D281" s="16" t="n"/>
      <c r="E281" s="9" t="n"/>
      <c r="F281" s="10">
        <f>IF($A281="","",IFERROR(VLOOKUP($A281,Headcount!$A$5:$C$204,3,FALSE),""))</f>
        <v/>
      </c>
      <c r="G281" s="9" t="n"/>
    </row>
    <row r="282">
      <c r="A282" s="9" t="n"/>
      <c r="B282" s="9" t="n"/>
      <c r="C282" s="9" t="n"/>
      <c r="D282" s="16" t="n"/>
      <c r="E282" s="9" t="n"/>
      <c r="F282" s="10">
        <f>IF($A282="","",IFERROR(VLOOKUP($A282,Headcount!$A$5:$C$204,3,FALSE),""))</f>
        <v/>
      </c>
      <c r="G282" s="9" t="n"/>
    </row>
    <row r="283">
      <c r="A283" s="9" t="n"/>
      <c r="B283" s="9" t="n"/>
      <c r="C283" s="9" t="n"/>
      <c r="D283" s="16" t="n"/>
      <c r="E283" s="9" t="n"/>
      <c r="F283" s="10">
        <f>IF($A283="","",IFERROR(VLOOKUP($A283,Headcount!$A$5:$C$204,3,FALSE),""))</f>
        <v/>
      </c>
      <c r="G283" s="9" t="n"/>
    </row>
    <row r="284">
      <c r="A284" s="9" t="n"/>
      <c r="B284" s="9" t="n"/>
      <c r="C284" s="9" t="n"/>
      <c r="D284" s="16" t="n"/>
      <c r="E284" s="9" t="n"/>
      <c r="F284" s="10">
        <f>IF($A284="","",IFERROR(VLOOKUP($A284,Headcount!$A$5:$C$204,3,FALSE),""))</f>
        <v/>
      </c>
      <c r="G284" s="9" t="n"/>
    </row>
    <row r="285">
      <c r="A285" s="9" t="n"/>
      <c r="B285" s="9" t="n"/>
      <c r="C285" s="9" t="n"/>
      <c r="D285" s="16" t="n"/>
      <c r="E285" s="9" t="n"/>
      <c r="F285" s="10">
        <f>IF($A285="","",IFERROR(VLOOKUP($A285,Headcount!$A$5:$C$204,3,FALSE),""))</f>
        <v/>
      </c>
      <c r="G285" s="9" t="n"/>
    </row>
    <row r="286">
      <c r="A286" s="9" t="n"/>
      <c r="B286" s="9" t="n"/>
      <c r="C286" s="9" t="n"/>
      <c r="D286" s="16" t="n"/>
      <c r="E286" s="9" t="n"/>
      <c r="F286" s="10">
        <f>IF($A286="","",IFERROR(VLOOKUP($A286,Headcount!$A$5:$C$204,3,FALSE),""))</f>
        <v/>
      </c>
      <c r="G286" s="9" t="n"/>
    </row>
    <row r="287">
      <c r="A287" s="9" t="n"/>
      <c r="B287" s="9" t="n"/>
      <c r="C287" s="9" t="n"/>
      <c r="D287" s="16" t="n"/>
      <c r="E287" s="9" t="n"/>
      <c r="F287" s="10">
        <f>IF($A287="","",IFERROR(VLOOKUP($A287,Headcount!$A$5:$C$204,3,FALSE),""))</f>
        <v/>
      </c>
      <c r="G287" s="9" t="n"/>
    </row>
    <row r="288">
      <c r="A288" s="9" t="n"/>
      <c r="B288" s="9" t="n"/>
      <c r="C288" s="9" t="n"/>
      <c r="D288" s="16" t="n"/>
      <c r="E288" s="9" t="n"/>
      <c r="F288" s="10">
        <f>IF($A288="","",IFERROR(VLOOKUP($A288,Headcount!$A$5:$C$204,3,FALSE),""))</f>
        <v/>
      </c>
      <c r="G288" s="9" t="n"/>
    </row>
    <row r="289">
      <c r="A289" s="9" t="n"/>
      <c r="B289" s="9" t="n"/>
      <c r="C289" s="9" t="n"/>
      <c r="D289" s="16" t="n"/>
      <c r="E289" s="9" t="n"/>
      <c r="F289" s="10">
        <f>IF($A289="","",IFERROR(VLOOKUP($A289,Headcount!$A$5:$C$204,3,FALSE),""))</f>
        <v/>
      </c>
      <c r="G289" s="9" t="n"/>
    </row>
    <row r="290">
      <c r="A290" s="9" t="n"/>
      <c r="B290" s="9" t="n"/>
      <c r="C290" s="9" t="n"/>
      <c r="D290" s="16" t="n"/>
      <c r="E290" s="9" t="n"/>
      <c r="F290" s="10">
        <f>IF($A290="","",IFERROR(VLOOKUP($A290,Headcount!$A$5:$C$204,3,FALSE),""))</f>
        <v/>
      </c>
      <c r="G290" s="9" t="n"/>
    </row>
    <row r="291">
      <c r="A291" s="9" t="n"/>
      <c r="B291" s="9" t="n"/>
      <c r="C291" s="9" t="n"/>
      <c r="D291" s="16" t="n"/>
      <c r="E291" s="9" t="n"/>
      <c r="F291" s="10">
        <f>IF($A291="","",IFERROR(VLOOKUP($A291,Headcount!$A$5:$C$204,3,FALSE),""))</f>
        <v/>
      </c>
      <c r="G291" s="9" t="n"/>
    </row>
    <row r="292">
      <c r="A292" s="9" t="n"/>
      <c r="B292" s="9" t="n"/>
      <c r="C292" s="9" t="n"/>
      <c r="D292" s="16" t="n"/>
      <c r="E292" s="9" t="n"/>
      <c r="F292" s="10">
        <f>IF($A292="","",IFERROR(VLOOKUP($A292,Headcount!$A$5:$C$204,3,FALSE),""))</f>
        <v/>
      </c>
      <c r="G292" s="9" t="n"/>
    </row>
    <row r="293">
      <c r="A293" s="9" t="n"/>
      <c r="B293" s="9" t="n"/>
      <c r="C293" s="9" t="n"/>
      <c r="D293" s="16" t="n"/>
      <c r="E293" s="9" t="n"/>
      <c r="F293" s="10">
        <f>IF($A293="","",IFERROR(VLOOKUP($A293,Headcount!$A$5:$C$204,3,FALSE),""))</f>
        <v/>
      </c>
      <c r="G293" s="9" t="n"/>
    </row>
    <row r="294">
      <c r="A294" s="9" t="n"/>
      <c r="B294" s="9" t="n"/>
      <c r="C294" s="9" t="n"/>
      <c r="D294" s="16" t="n"/>
      <c r="E294" s="9" t="n"/>
      <c r="F294" s="10">
        <f>IF($A294="","",IFERROR(VLOOKUP($A294,Headcount!$A$5:$C$204,3,FALSE),""))</f>
        <v/>
      </c>
      <c r="G294" s="9" t="n"/>
    </row>
    <row r="295">
      <c r="A295" s="9" t="n"/>
      <c r="B295" s="9" t="n"/>
      <c r="C295" s="9" t="n"/>
      <c r="D295" s="16" t="n"/>
      <c r="E295" s="9" t="n"/>
      <c r="F295" s="10">
        <f>IF($A295="","",IFERROR(VLOOKUP($A295,Headcount!$A$5:$C$204,3,FALSE),""))</f>
        <v/>
      </c>
      <c r="G295" s="9" t="n"/>
    </row>
    <row r="296">
      <c r="A296" s="9" t="n"/>
      <c r="B296" s="9" t="n"/>
      <c r="C296" s="9" t="n"/>
      <c r="D296" s="16" t="n"/>
      <c r="E296" s="9" t="n"/>
      <c r="F296" s="10">
        <f>IF($A296="","",IFERROR(VLOOKUP($A296,Headcount!$A$5:$C$204,3,FALSE),""))</f>
        <v/>
      </c>
      <c r="G296" s="9" t="n"/>
    </row>
    <row r="297">
      <c r="A297" s="9" t="n"/>
      <c r="B297" s="9" t="n"/>
      <c r="C297" s="9" t="n"/>
      <c r="D297" s="16" t="n"/>
      <c r="E297" s="9" t="n"/>
      <c r="F297" s="10">
        <f>IF($A297="","",IFERROR(VLOOKUP($A297,Headcount!$A$5:$C$204,3,FALSE),""))</f>
        <v/>
      </c>
      <c r="G297" s="9" t="n"/>
    </row>
    <row r="298">
      <c r="A298" s="9" t="n"/>
      <c r="B298" s="9" t="n"/>
      <c r="C298" s="9" t="n"/>
      <c r="D298" s="16" t="n"/>
      <c r="E298" s="9" t="n"/>
      <c r="F298" s="10">
        <f>IF($A298="","",IFERROR(VLOOKUP($A298,Headcount!$A$5:$C$204,3,FALSE),""))</f>
        <v/>
      </c>
      <c r="G298" s="9" t="n"/>
    </row>
    <row r="299">
      <c r="A299" s="9" t="n"/>
      <c r="B299" s="9" t="n"/>
      <c r="C299" s="9" t="n"/>
      <c r="D299" s="16" t="n"/>
      <c r="E299" s="9" t="n"/>
      <c r="F299" s="10">
        <f>IF($A299="","",IFERROR(VLOOKUP($A299,Headcount!$A$5:$C$204,3,FALSE),""))</f>
        <v/>
      </c>
      <c r="G299" s="9" t="n"/>
    </row>
    <row r="300">
      <c r="A300" s="9" t="n"/>
      <c r="B300" s="9" t="n"/>
      <c r="C300" s="9" t="n"/>
      <c r="D300" s="16" t="n"/>
      <c r="E300" s="9" t="n"/>
      <c r="F300" s="10">
        <f>IF($A300="","",IFERROR(VLOOKUP($A300,Headcount!$A$5:$C$204,3,FALSE),""))</f>
        <v/>
      </c>
      <c r="G300" s="9" t="n"/>
    </row>
    <row r="301">
      <c r="A301" s="9" t="n"/>
      <c r="B301" s="9" t="n"/>
      <c r="C301" s="9" t="n"/>
      <c r="D301" s="16" t="n"/>
      <c r="E301" s="9" t="n"/>
      <c r="F301" s="10">
        <f>IF($A301="","",IFERROR(VLOOKUP($A301,Headcount!$A$5:$C$204,3,FALSE),""))</f>
        <v/>
      </c>
      <c r="G301" s="9" t="n"/>
    </row>
    <row r="302">
      <c r="A302" s="9" t="n"/>
      <c r="B302" s="9" t="n"/>
      <c r="C302" s="9" t="n"/>
      <c r="D302" s="16" t="n"/>
      <c r="E302" s="9" t="n"/>
      <c r="F302" s="10">
        <f>IF($A302="","",IFERROR(VLOOKUP($A302,Headcount!$A$5:$C$204,3,FALSE),""))</f>
        <v/>
      </c>
      <c r="G302" s="9" t="n"/>
    </row>
    <row r="303">
      <c r="A303" s="9" t="n"/>
      <c r="B303" s="9" t="n"/>
      <c r="C303" s="9" t="n"/>
      <c r="D303" s="16" t="n"/>
      <c r="E303" s="9" t="n"/>
      <c r="F303" s="10">
        <f>IF($A303="","",IFERROR(VLOOKUP($A303,Headcount!$A$5:$C$204,3,FALSE),""))</f>
        <v/>
      </c>
      <c r="G303" s="9" t="n"/>
    </row>
    <row r="304">
      <c r="A304" s="9" t="n"/>
      <c r="B304" s="9" t="n"/>
      <c r="C304" s="9" t="n"/>
      <c r="D304" s="16" t="n"/>
      <c r="E304" s="9" t="n"/>
      <c r="F304" s="10">
        <f>IF($A304="","",IFERROR(VLOOKUP($A304,Headcount!$A$5:$C$204,3,FALSE),""))</f>
        <v/>
      </c>
      <c r="G304" s="9" t="n"/>
    </row>
    <row r="305">
      <c r="A305" s="9" t="n"/>
      <c r="B305" s="9" t="n"/>
      <c r="C305" s="9" t="n"/>
      <c r="D305" s="16" t="n"/>
      <c r="E305" s="9" t="n"/>
      <c r="F305" s="10">
        <f>IF($A305="","",IFERROR(VLOOKUP($A305,Headcount!$A$5:$C$204,3,FALSE),""))</f>
        <v/>
      </c>
      <c r="G305" s="9" t="n"/>
    </row>
    <row r="306">
      <c r="A306" s="9" t="n"/>
      <c r="B306" s="9" t="n"/>
      <c r="C306" s="9" t="n"/>
      <c r="D306" s="16" t="n"/>
      <c r="E306" s="9" t="n"/>
      <c r="F306" s="10">
        <f>IF($A306="","",IFERROR(VLOOKUP($A306,Headcount!$A$5:$C$204,3,FALSE),""))</f>
        <v/>
      </c>
      <c r="G306" s="9" t="n"/>
    </row>
    <row r="307">
      <c r="A307" s="9" t="n"/>
      <c r="B307" s="9" t="n"/>
      <c r="C307" s="9" t="n"/>
      <c r="D307" s="16" t="n"/>
      <c r="E307" s="9" t="n"/>
      <c r="F307" s="10">
        <f>IF($A307="","",IFERROR(VLOOKUP($A307,Headcount!$A$5:$C$204,3,FALSE),""))</f>
        <v/>
      </c>
      <c r="G307" s="9" t="n"/>
    </row>
    <row r="308">
      <c r="A308" s="9" t="n"/>
      <c r="B308" s="9" t="n"/>
      <c r="C308" s="9" t="n"/>
      <c r="D308" s="16" t="n"/>
      <c r="E308" s="9" t="n"/>
      <c r="F308" s="10">
        <f>IF($A308="","",IFERROR(VLOOKUP($A308,Headcount!$A$5:$C$204,3,FALSE),""))</f>
        <v/>
      </c>
      <c r="G308" s="9" t="n"/>
    </row>
    <row r="309">
      <c r="A309" s="9" t="n"/>
      <c r="B309" s="9" t="n"/>
      <c r="C309" s="9" t="n"/>
      <c r="D309" s="16" t="n"/>
      <c r="E309" s="9" t="n"/>
      <c r="F309" s="10">
        <f>IF($A309="","",IFERROR(VLOOKUP($A309,Headcount!$A$5:$C$204,3,FALSE),""))</f>
        <v/>
      </c>
      <c r="G309" s="9" t="n"/>
    </row>
    <row r="310">
      <c r="A310" s="9" t="n"/>
      <c r="B310" s="9" t="n"/>
      <c r="C310" s="9" t="n"/>
      <c r="D310" s="16" t="n"/>
      <c r="E310" s="9" t="n"/>
      <c r="F310" s="10">
        <f>IF($A310="","",IFERROR(VLOOKUP($A310,Headcount!$A$5:$C$204,3,FALSE),""))</f>
        <v/>
      </c>
      <c r="G310" s="9" t="n"/>
    </row>
    <row r="311">
      <c r="A311" s="9" t="n"/>
      <c r="B311" s="9" t="n"/>
      <c r="C311" s="9" t="n"/>
      <c r="D311" s="16" t="n"/>
      <c r="E311" s="9" t="n"/>
      <c r="F311" s="10">
        <f>IF($A311="","",IFERROR(VLOOKUP($A311,Headcount!$A$5:$C$204,3,FALSE),""))</f>
        <v/>
      </c>
      <c r="G311" s="9" t="n"/>
    </row>
    <row r="312">
      <c r="A312" s="9" t="n"/>
      <c r="B312" s="9" t="n"/>
      <c r="C312" s="9" t="n"/>
      <c r="D312" s="16" t="n"/>
      <c r="E312" s="9" t="n"/>
      <c r="F312" s="10">
        <f>IF($A312="","",IFERROR(VLOOKUP($A312,Headcount!$A$5:$C$204,3,FALSE),""))</f>
        <v/>
      </c>
      <c r="G312" s="9" t="n"/>
    </row>
    <row r="313">
      <c r="A313" s="9" t="n"/>
      <c r="B313" s="9" t="n"/>
      <c r="C313" s="9" t="n"/>
      <c r="D313" s="16" t="n"/>
      <c r="E313" s="9" t="n"/>
      <c r="F313" s="10">
        <f>IF($A313="","",IFERROR(VLOOKUP($A313,Headcount!$A$5:$C$204,3,FALSE),""))</f>
        <v/>
      </c>
      <c r="G313" s="9" t="n"/>
    </row>
    <row r="314">
      <c r="A314" s="9" t="n"/>
      <c r="B314" s="9" t="n"/>
      <c r="C314" s="9" t="n"/>
      <c r="D314" s="16" t="n"/>
      <c r="E314" s="9" t="n"/>
      <c r="F314" s="10">
        <f>IF($A314="","",IFERROR(VLOOKUP($A314,Headcount!$A$5:$C$204,3,FALSE),""))</f>
        <v/>
      </c>
      <c r="G314" s="9" t="n"/>
    </row>
    <row r="315">
      <c r="A315" s="9" t="n"/>
      <c r="B315" s="9" t="n"/>
      <c r="C315" s="9" t="n"/>
      <c r="D315" s="16" t="n"/>
      <c r="E315" s="9" t="n"/>
      <c r="F315" s="10">
        <f>IF($A315="","",IFERROR(VLOOKUP($A315,Headcount!$A$5:$C$204,3,FALSE),""))</f>
        <v/>
      </c>
      <c r="G315" s="9" t="n"/>
    </row>
    <row r="316">
      <c r="A316" s="9" t="n"/>
      <c r="B316" s="9" t="n"/>
      <c r="C316" s="9" t="n"/>
      <c r="D316" s="16" t="n"/>
      <c r="E316" s="9" t="n"/>
      <c r="F316" s="10">
        <f>IF($A316="","",IFERROR(VLOOKUP($A316,Headcount!$A$5:$C$204,3,FALSE),""))</f>
        <v/>
      </c>
      <c r="G316" s="9" t="n"/>
    </row>
    <row r="317">
      <c r="A317" s="9" t="n"/>
      <c r="B317" s="9" t="n"/>
      <c r="C317" s="9" t="n"/>
      <c r="D317" s="16" t="n"/>
      <c r="E317" s="9" t="n"/>
      <c r="F317" s="10">
        <f>IF($A317="","",IFERROR(VLOOKUP($A317,Headcount!$A$5:$C$204,3,FALSE),""))</f>
        <v/>
      </c>
      <c r="G317" s="9" t="n"/>
    </row>
    <row r="318">
      <c r="A318" s="9" t="n"/>
      <c r="B318" s="9" t="n"/>
      <c r="C318" s="9" t="n"/>
      <c r="D318" s="16" t="n"/>
      <c r="E318" s="9" t="n"/>
      <c r="F318" s="10">
        <f>IF($A318="","",IFERROR(VLOOKUP($A318,Headcount!$A$5:$C$204,3,FALSE),""))</f>
        <v/>
      </c>
      <c r="G318" s="9" t="n"/>
    </row>
    <row r="319">
      <c r="A319" s="9" t="n"/>
      <c r="B319" s="9" t="n"/>
      <c r="C319" s="9" t="n"/>
      <c r="D319" s="16" t="n"/>
      <c r="E319" s="9" t="n"/>
      <c r="F319" s="10">
        <f>IF($A319="","",IFERROR(VLOOKUP($A319,Headcount!$A$5:$C$204,3,FALSE),""))</f>
        <v/>
      </c>
      <c r="G319" s="9" t="n"/>
    </row>
    <row r="320">
      <c r="A320" s="9" t="n"/>
      <c r="B320" s="9" t="n"/>
      <c r="C320" s="9" t="n"/>
      <c r="D320" s="16" t="n"/>
      <c r="E320" s="9" t="n"/>
      <c r="F320" s="10">
        <f>IF($A320="","",IFERROR(VLOOKUP($A320,Headcount!$A$5:$C$204,3,FALSE),""))</f>
        <v/>
      </c>
      <c r="G320" s="9" t="n"/>
    </row>
    <row r="321">
      <c r="A321" s="9" t="n"/>
      <c r="B321" s="9" t="n"/>
      <c r="C321" s="9" t="n"/>
      <c r="D321" s="16" t="n"/>
      <c r="E321" s="9" t="n"/>
      <c r="F321" s="10">
        <f>IF($A321="","",IFERROR(VLOOKUP($A321,Headcount!$A$5:$C$204,3,FALSE),""))</f>
        <v/>
      </c>
      <c r="G321" s="9" t="n"/>
    </row>
    <row r="322">
      <c r="A322" s="9" t="n"/>
      <c r="B322" s="9" t="n"/>
      <c r="C322" s="9" t="n"/>
      <c r="D322" s="16" t="n"/>
      <c r="E322" s="9" t="n"/>
      <c r="F322" s="10">
        <f>IF($A322="","",IFERROR(VLOOKUP($A322,Headcount!$A$5:$C$204,3,FALSE),""))</f>
        <v/>
      </c>
      <c r="G322" s="9" t="n"/>
    </row>
    <row r="323">
      <c r="A323" s="9" t="n"/>
      <c r="B323" s="9" t="n"/>
      <c r="C323" s="9" t="n"/>
      <c r="D323" s="16" t="n"/>
      <c r="E323" s="9" t="n"/>
      <c r="F323" s="10">
        <f>IF($A323="","",IFERROR(VLOOKUP($A323,Headcount!$A$5:$C$204,3,FALSE),""))</f>
        <v/>
      </c>
      <c r="G323" s="9" t="n"/>
    </row>
    <row r="324">
      <c r="A324" s="9" t="n"/>
      <c r="B324" s="9" t="n"/>
      <c r="C324" s="9" t="n"/>
      <c r="D324" s="16" t="n"/>
      <c r="E324" s="9" t="n"/>
      <c r="F324" s="10">
        <f>IF($A324="","",IFERROR(VLOOKUP($A324,Headcount!$A$5:$C$204,3,FALSE),""))</f>
        <v/>
      </c>
      <c r="G324" s="9" t="n"/>
    </row>
    <row r="325">
      <c r="A325" s="9" t="n"/>
      <c r="B325" s="9" t="n"/>
      <c r="C325" s="9" t="n"/>
      <c r="D325" s="16" t="n"/>
      <c r="E325" s="9" t="n"/>
      <c r="F325" s="10">
        <f>IF($A325="","",IFERROR(VLOOKUP($A325,Headcount!$A$5:$C$204,3,FALSE),""))</f>
        <v/>
      </c>
      <c r="G325" s="9" t="n"/>
    </row>
    <row r="326">
      <c r="A326" s="9" t="n"/>
      <c r="B326" s="9" t="n"/>
      <c r="C326" s="9" t="n"/>
      <c r="D326" s="16" t="n"/>
      <c r="E326" s="9" t="n"/>
      <c r="F326" s="10">
        <f>IF($A326="","",IFERROR(VLOOKUP($A326,Headcount!$A$5:$C$204,3,FALSE),""))</f>
        <v/>
      </c>
      <c r="G326" s="9" t="n"/>
    </row>
    <row r="327">
      <c r="A327" s="9" t="n"/>
      <c r="B327" s="9" t="n"/>
      <c r="C327" s="9" t="n"/>
      <c r="D327" s="16" t="n"/>
      <c r="E327" s="9" t="n"/>
      <c r="F327" s="10">
        <f>IF($A327="","",IFERROR(VLOOKUP($A327,Headcount!$A$5:$C$204,3,FALSE),""))</f>
        <v/>
      </c>
      <c r="G327" s="9" t="n"/>
    </row>
    <row r="328">
      <c r="A328" s="9" t="n"/>
      <c r="B328" s="9" t="n"/>
      <c r="C328" s="9" t="n"/>
      <c r="D328" s="16" t="n"/>
      <c r="E328" s="9" t="n"/>
      <c r="F328" s="10">
        <f>IF($A328="","",IFERROR(VLOOKUP($A328,Headcount!$A$5:$C$204,3,FALSE),""))</f>
        <v/>
      </c>
      <c r="G328" s="9" t="n"/>
    </row>
    <row r="329">
      <c r="A329" s="9" t="n"/>
      <c r="B329" s="9" t="n"/>
      <c r="C329" s="9" t="n"/>
      <c r="D329" s="16" t="n"/>
      <c r="E329" s="9" t="n"/>
      <c r="F329" s="10">
        <f>IF($A329="","",IFERROR(VLOOKUP($A329,Headcount!$A$5:$C$204,3,FALSE),""))</f>
        <v/>
      </c>
      <c r="G329" s="9" t="n"/>
    </row>
    <row r="330">
      <c r="A330" s="9" t="n"/>
      <c r="B330" s="9" t="n"/>
      <c r="C330" s="9" t="n"/>
      <c r="D330" s="16" t="n"/>
      <c r="E330" s="9" t="n"/>
      <c r="F330" s="10">
        <f>IF($A330="","",IFERROR(VLOOKUP($A330,Headcount!$A$5:$C$204,3,FALSE),""))</f>
        <v/>
      </c>
      <c r="G330" s="9" t="n"/>
    </row>
    <row r="331">
      <c r="A331" s="9" t="n"/>
      <c r="B331" s="9" t="n"/>
      <c r="C331" s="9" t="n"/>
      <c r="D331" s="16" t="n"/>
      <c r="E331" s="9" t="n"/>
      <c r="F331" s="10">
        <f>IF($A331="","",IFERROR(VLOOKUP($A331,Headcount!$A$5:$C$204,3,FALSE),""))</f>
        <v/>
      </c>
      <c r="G331" s="9" t="n"/>
    </row>
    <row r="332">
      <c r="A332" s="9" t="n"/>
      <c r="B332" s="9" t="n"/>
      <c r="C332" s="9" t="n"/>
      <c r="D332" s="16" t="n"/>
      <c r="E332" s="9" t="n"/>
      <c r="F332" s="10">
        <f>IF($A332="","",IFERROR(VLOOKUP($A332,Headcount!$A$5:$C$204,3,FALSE),""))</f>
        <v/>
      </c>
      <c r="G332" s="9" t="n"/>
    </row>
    <row r="333">
      <c r="A333" s="9" t="n"/>
      <c r="B333" s="9" t="n"/>
      <c r="C333" s="9" t="n"/>
      <c r="D333" s="16" t="n"/>
      <c r="E333" s="9" t="n"/>
      <c r="F333" s="10">
        <f>IF($A333="","",IFERROR(VLOOKUP($A333,Headcount!$A$5:$C$204,3,FALSE),""))</f>
        <v/>
      </c>
      <c r="G333" s="9" t="n"/>
    </row>
    <row r="334">
      <c r="A334" s="9" t="n"/>
      <c r="B334" s="9" t="n"/>
      <c r="C334" s="9" t="n"/>
      <c r="D334" s="16" t="n"/>
      <c r="E334" s="9" t="n"/>
      <c r="F334" s="10">
        <f>IF($A334="","",IFERROR(VLOOKUP($A334,Headcount!$A$5:$C$204,3,FALSE),""))</f>
        <v/>
      </c>
      <c r="G334" s="9" t="n"/>
    </row>
    <row r="335">
      <c r="A335" s="9" t="n"/>
      <c r="B335" s="9" t="n"/>
      <c r="C335" s="9" t="n"/>
      <c r="D335" s="16" t="n"/>
      <c r="E335" s="9" t="n"/>
      <c r="F335" s="10">
        <f>IF($A335="","",IFERROR(VLOOKUP($A335,Headcount!$A$5:$C$204,3,FALSE),""))</f>
        <v/>
      </c>
      <c r="G335" s="9" t="n"/>
    </row>
    <row r="336">
      <c r="A336" s="9" t="n"/>
      <c r="B336" s="9" t="n"/>
      <c r="C336" s="9" t="n"/>
      <c r="D336" s="16" t="n"/>
      <c r="E336" s="9" t="n"/>
      <c r="F336" s="10">
        <f>IF($A336="","",IFERROR(VLOOKUP($A336,Headcount!$A$5:$C$204,3,FALSE),""))</f>
        <v/>
      </c>
      <c r="G336" s="9" t="n"/>
    </row>
    <row r="337">
      <c r="A337" s="9" t="n"/>
      <c r="B337" s="9" t="n"/>
      <c r="C337" s="9" t="n"/>
      <c r="D337" s="16" t="n"/>
      <c r="E337" s="9" t="n"/>
      <c r="F337" s="10">
        <f>IF($A337="","",IFERROR(VLOOKUP($A337,Headcount!$A$5:$C$204,3,FALSE),""))</f>
        <v/>
      </c>
      <c r="G337" s="9" t="n"/>
    </row>
    <row r="338">
      <c r="A338" s="9" t="n"/>
      <c r="B338" s="9" t="n"/>
      <c r="C338" s="9" t="n"/>
      <c r="D338" s="16" t="n"/>
      <c r="E338" s="9" t="n"/>
      <c r="F338" s="10">
        <f>IF($A338="","",IFERROR(VLOOKUP($A338,Headcount!$A$5:$C$204,3,FALSE),""))</f>
        <v/>
      </c>
      <c r="G338" s="9" t="n"/>
    </row>
    <row r="339">
      <c r="A339" s="9" t="n"/>
      <c r="B339" s="9" t="n"/>
      <c r="C339" s="9" t="n"/>
      <c r="D339" s="16" t="n"/>
      <c r="E339" s="9" t="n"/>
      <c r="F339" s="10">
        <f>IF($A339="","",IFERROR(VLOOKUP($A339,Headcount!$A$5:$C$204,3,FALSE),""))</f>
        <v/>
      </c>
      <c r="G339" s="9" t="n"/>
    </row>
    <row r="340">
      <c r="A340" s="9" t="n"/>
      <c r="B340" s="9" t="n"/>
      <c r="C340" s="9" t="n"/>
      <c r="D340" s="16" t="n"/>
      <c r="E340" s="9" t="n"/>
      <c r="F340" s="10">
        <f>IF($A340="","",IFERROR(VLOOKUP($A340,Headcount!$A$5:$C$204,3,FALSE),""))</f>
        <v/>
      </c>
      <c r="G340" s="9" t="n"/>
    </row>
    <row r="341">
      <c r="A341" s="9" t="n"/>
      <c r="B341" s="9" t="n"/>
      <c r="C341" s="9" t="n"/>
      <c r="D341" s="16" t="n"/>
      <c r="E341" s="9" t="n"/>
      <c r="F341" s="10">
        <f>IF($A341="","",IFERROR(VLOOKUP($A341,Headcount!$A$5:$C$204,3,FALSE),""))</f>
        <v/>
      </c>
      <c r="G341" s="9" t="n"/>
    </row>
    <row r="342">
      <c r="A342" s="9" t="n"/>
      <c r="B342" s="9" t="n"/>
      <c r="C342" s="9" t="n"/>
      <c r="D342" s="16" t="n"/>
      <c r="E342" s="9" t="n"/>
      <c r="F342" s="10">
        <f>IF($A342="","",IFERROR(VLOOKUP($A342,Headcount!$A$5:$C$204,3,FALSE),""))</f>
        <v/>
      </c>
      <c r="G342" s="9" t="n"/>
    </row>
    <row r="343">
      <c r="A343" s="9" t="n"/>
      <c r="B343" s="9" t="n"/>
      <c r="C343" s="9" t="n"/>
      <c r="D343" s="16" t="n"/>
      <c r="E343" s="9" t="n"/>
      <c r="F343" s="10">
        <f>IF($A343="","",IFERROR(VLOOKUP($A343,Headcount!$A$5:$C$204,3,FALSE),""))</f>
        <v/>
      </c>
      <c r="G343" s="9" t="n"/>
    </row>
    <row r="344">
      <c r="A344" s="9" t="n"/>
      <c r="B344" s="9" t="n"/>
      <c r="C344" s="9" t="n"/>
      <c r="D344" s="16" t="n"/>
      <c r="E344" s="9" t="n"/>
      <c r="F344" s="10">
        <f>IF($A344="","",IFERROR(VLOOKUP($A344,Headcount!$A$5:$C$204,3,FALSE),""))</f>
        <v/>
      </c>
      <c r="G344" s="9" t="n"/>
    </row>
    <row r="345">
      <c r="A345" s="9" t="n"/>
      <c r="B345" s="9" t="n"/>
      <c r="C345" s="9" t="n"/>
      <c r="D345" s="16" t="n"/>
      <c r="E345" s="9" t="n"/>
      <c r="F345" s="10">
        <f>IF($A345="","",IFERROR(VLOOKUP($A345,Headcount!$A$5:$C$204,3,FALSE),""))</f>
        <v/>
      </c>
      <c r="G345" s="9" t="n"/>
    </row>
    <row r="346">
      <c r="A346" s="9" t="n"/>
      <c r="B346" s="9" t="n"/>
      <c r="C346" s="9" t="n"/>
      <c r="D346" s="16" t="n"/>
      <c r="E346" s="9" t="n"/>
      <c r="F346" s="10">
        <f>IF($A346="","",IFERROR(VLOOKUP($A346,Headcount!$A$5:$C$204,3,FALSE),""))</f>
        <v/>
      </c>
      <c r="G346" s="9" t="n"/>
    </row>
    <row r="347">
      <c r="A347" s="9" t="n"/>
      <c r="B347" s="9" t="n"/>
      <c r="C347" s="9" t="n"/>
      <c r="D347" s="16" t="n"/>
      <c r="E347" s="9" t="n"/>
      <c r="F347" s="10">
        <f>IF($A347="","",IFERROR(VLOOKUP($A347,Headcount!$A$5:$C$204,3,FALSE),""))</f>
        <v/>
      </c>
      <c r="G347" s="9" t="n"/>
    </row>
    <row r="348">
      <c r="A348" s="9" t="n"/>
      <c r="B348" s="9" t="n"/>
      <c r="C348" s="9" t="n"/>
      <c r="D348" s="16" t="n"/>
      <c r="E348" s="9" t="n"/>
      <c r="F348" s="10">
        <f>IF($A348="","",IFERROR(VLOOKUP($A348,Headcount!$A$5:$C$204,3,FALSE),""))</f>
        <v/>
      </c>
      <c r="G348" s="9" t="n"/>
    </row>
    <row r="349">
      <c r="A349" s="9" t="n"/>
      <c r="B349" s="9" t="n"/>
      <c r="C349" s="9" t="n"/>
      <c r="D349" s="16" t="n"/>
      <c r="E349" s="9" t="n"/>
      <c r="F349" s="10">
        <f>IF($A349="","",IFERROR(VLOOKUP($A349,Headcount!$A$5:$C$204,3,FALSE),""))</f>
        <v/>
      </c>
      <c r="G349" s="9" t="n"/>
    </row>
    <row r="350">
      <c r="A350" s="9" t="n"/>
      <c r="B350" s="9" t="n"/>
      <c r="C350" s="9" t="n"/>
      <c r="D350" s="16" t="n"/>
      <c r="E350" s="9" t="n"/>
      <c r="F350" s="10">
        <f>IF($A350="","",IFERROR(VLOOKUP($A350,Headcount!$A$5:$C$204,3,FALSE),""))</f>
        <v/>
      </c>
      <c r="G350" s="9" t="n"/>
    </row>
    <row r="351">
      <c r="A351" s="9" t="n"/>
      <c r="B351" s="9" t="n"/>
      <c r="C351" s="9" t="n"/>
      <c r="D351" s="16" t="n"/>
      <c r="E351" s="9" t="n"/>
      <c r="F351" s="10">
        <f>IF($A351="","",IFERROR(VLOOKUP($A351,Headcount!$A$5:$C$204,3,FALSE),""))</f>
        <v/>
      </c>
      <c r="G351" s="9" t="n"/>
    </row>
    <row r="352">
      <c r="A352" s="9" t="n"/>
      <c r="B352" s="9" t="n"/>
      <c r="C352" s="9" t="n"/>
      <c r="D352" s="16" t="n"/>
      <c r="E352" s="9" t="n"/>
      <c r="F352" s="10">
        <f>IF($A352="","",IFERROR(VLOOKUP($A352,Headcount!$A$5:$C$204,3,FALSE),""))</f>
        <v/>
      </c>
      <c r="G352" s="9" t="n"/>
    </row>
    <row r="353">
      <c r="A353" s="9" t="n"/>
      <c r="B353" s="9" t="n"/>
      <c r="C353" s="9" t="n"/>
      <c r="D353" s="16" t="n"/>
      <c r="E353" s="9" t="n"/>
      <c r="F353" s="10">
        <f>IF($A353="","",IFERROR(VLOOKUP($A353,Headcount!$A$5:$C$204,3,FALSE),""))</f>
        <v/>
      </c>
      <c r="G353" s="9" t="n"/>
    </row>
    <row r="354">
      <c r="A354" s="9" t="n"/>
      <c r="B354" s="9" t="n"/>
      <c r="C354" s="9" t="n"/>
      <c r="D354" s="16" t="n"/>
      <c r="E354" s="9" t="n"/>
      <c r="F354" s="10">
        <f>IF($A354="","",IFERROR(VLOOKUP($A354,Headcount!$A$5:$C$204,3,FALSE),""))</f>
        <v/>
      </c>
      <c r="G354" s="9" t="n"/>
    </row>
    <row r="355">
      <c r="A355" s="9" t="n"/>
      <c r="B355" s="9" t="n"/>
      <c r="C355" s="9" t="n"/>
      <c r="D355" s="16" t="n"/>
      <c r="E355" s="9" t="n"/>
      <c r="F355" s="10">
        <f>IF($A355="","",IFERROR(VLOOKUP($A355,Headcount!$A$5:$C$204,3,FALSE),""))</f>
        <v/>
      </c>
      <c r="G355" s="9" t="n"/>
    </row>
    <row r="356">
      <c r="A356" s="9" t="n"/>
      <c r="B356" s="9" t="n"/>
      <c r="C356" s="9" t="n"/>
      <c r="D356" s="16" t="n"/>
      <c r="E356" s="9" t="n"/>
      <c r="F356" s="10">
        <f>IF($A356="","",IFERROR(VLOOKUP($A356,Headcount!$A$5:$C$204,3,FALSE),""))</f>
        <v/>
      </c>
      <c r="G356" s="9" t="n"/>
    </row>
    <row r="357">
      <c r="A357" s="9" t="n"/>
      <c r="B357" s="9" t="n"/>
      <c r="C357" s="9" t="n"/>
      <c r="D357" s="16" t="n"/>
      <c r="E357" s="9" t="n"/>
      <c r="F357" s="10">
        <f>IF($A357="","",IFERROR(VLOOKUP($A357,Headcount!$A$5:$C$204,3,FALSE),""))</f>
        <v/>
      </c>
      <c r="G357" s="9" t="n"/>
    </row>
    <row r="358">
      <c r="A358" s="9" t="n"/>
      <c r="B358" s="9" t="n"/>
      <c r="C358" s="9" t="n"/>
      <c r="D358" s="16" t="n"/>
      <c r="E358" s="9" t="n"/>
      <c r="F358" s="10">
        <f>IF($A358="","",IFERROR(VLOOKUP($A358,Headcount!$A$5:$C$204,3,FALSE),""))</f>
        <v/>
      </c>
      <c r="G358" s="9" t="n"/>
    </row>
    <row r="359">
      <c r="A359" s="9" t="n"/>
      <c r="B359" s="9" t="n"/>
      <c r="C359" s="9" t="n"/>
      <c r="D359" s="16" t="n"/>
      <c r="E359" s="9" t="n"/>
      <c r="F359" s="10">
        <f>IF($A359="","",IFERROR(VLOOKUP($A359,Headcount!$A$5:$C$204,3,FALSE),""))</f>
        <v/>
      </c>
      <c r="G359" s="9" t="n"/>
    </row>
    <row r="360">
      <c r="A360" s="9" t="n"/>
      <c r="B360" s="9" t="n"/>
      <c r="C360" s="9" t="n"/>
      <c r="D360" s="16" t="n"/>
      <c r="E360" s="9" t="n"/>
      <c r="F360" s="10">
        <f>IF($A360="","",IFERROR(VLOOKUP($A360,Headcount!$A$5:$C$204,3,FALSE),""))</f>
        <v/>
      </c>
      <c r="G360" s="9" t="n"/>
    </row>
    <row r="361">
      <c r="A361" s="9" t="n"/>
      <c r="B361" s="9" t="n"/>
      <c r="C361" s="9" t="n"/>
      <c r="D361" s="16" t="n"/>
      <c r="E361" s="9" t="n"/>
      <c r="F361" s="10">
        <f>IF($A361="","",IFERROR(VLOOKUP($A361,Headcount!$A$5:$C$204,3,FALSE),""))</f>
        <v/>
      </c>
      <c r="G361" s="9" t="n"/>
    </row>
    <row r="362">
      <c r="A362" s="9" t="n"/>
      <c r="B362" s="9" t="n"/>
      <c r="C362" s="9" t="n"/>
      <c r="D362" s="16" t="n"/>
      <c r="E362" s="9" t="n"/>
      <c r="F362" s="10">
        <f>IF($A362="","",IFERROR(VLOOKUP($A362,Headcount!$A$5:$C$204,3,FALSE),""))</f>
        <v/>
      </c>
      <c r="G362" s="9" t="n"/>
    </row>
    <row r="363">
      <c r="A363" s="9" t="n"/>
      <c r="B363" s="9" t="n"/>
      <c r="C363" s="9" t="n"/>
      <c r="D363" s="16" t="n"/>
      <c r="E363" s="9" t="n"/>
      <c r="F363" s="10">
        <f>IF($A363="","",IFERROR(VLOOKUP($A363,Headcount!$A$5:$C$204,3,FALSE),""))</f>
        <v/>
      </c>
      <c r="G363" s="9" t="n"/>
    </row>
    <row r="364">
      <c r="A364" s="9" t="n"/>
      <c r="B364" s="9" t="n"/>
      <c r="C364" s="9" t="n"/>
      <c r="D364" s="16" t="n"/>
      <c r="E364" s="9" t="n"/>
      <c r="F364" s="10">
        <f>IF($A364="","",IFERROR(VLOOKUP($A364,Headcount!$A$5:$C$204,3,FALSE),""))</f>
        <v/>
      </c>
      <c r="G364" s="9" t="n"/>
    </row>
    <row r="365">
      <c r="A365" s="9" t="n"/>
      <c r="B365" s="9" t="n"/>
      <c r="C365" s="9" t="n"/>
      <c r="D365" s="16" t="n"/>
      <c r="E365" s="9" t="n"/>
      <c r="F365" s="10">
        <f>IF($A365="","",IFERROR(VLOOKUP($A365,Headcount!$A$5:$C$204,3,FALSE),""))</f>
        <v/>
      </c>
      <c r="G365" s="9" t="n"/>
    </row>
    <row r="366">
      <c r="A366" s="9" t="n"/>
      <c r="B366" s="9" t="n"/>
      <c r="C366" s="9" t="n"/>
      <c r="D366" s="16" t="n"/>
      <c r="E366" s="9" t="n"/>
      <c r="F366" s="10">
        <f>IF($A366="","",IFERROR(VLOOKUP($A366,Headcount!$A$5:$C$204,3,FALSE),""))</f>
        <v/>
      </c>
      <c r="G366" s="9" t="n"/>
    </row>
    <row r="367">
      <c r="A367" s="9" t="n"/>
      <c r="B367" s="9" t="n"/>
      <c r="C367" s="9" t="n"/>
      <c r="D367" s="16" t="n"/>
      <c r="E367" s="9" t="n"/>
      <c r="F367" s="10">
        <f>IF($A367="","",IFERROR(VLOOKUP($A367,Headcount!$A$5:$C$204,3,FALSE),""))</f>
        <v/>
      </c>
      <c r="G367" s="9" t="n"/>
    </row>
    <row r="368">
      <c r="A368" s="9" t="n"/>
      <c r="B368" s="9" t="n"/>
      <c r="C368" s="9" t="n"/>
      <c r="D368" s="16" t="n"/>
      <c r="E368" s="9" t="n"/>
      <c r="F368" s="10">
        <f>IF($A368="","",IFERROR(VLOOKUP($A368,Headcount!$A$5:$C$204,3,FALSE),""))</f>
        <v/>
      </c>
      <c r="G368" s="9" t="n"/>
    </row>
    <row r="369">
      <c r="A369" s="9" t="n"/>
      <c r="B369" s="9" t="n"/>
      <c r="C369" s="9" t="n"/>
      <c r="D369" s="16" t="n"/>
      <c r="E369" s="9" t="n"/>
      <c r="F369" s="10">
        <f>IF($A369="","",IFERROR(VLOOKUP($A369,Headcount!$A$5:$C$204,3,FALSE),""))</f>
        <v/>
      </c>
      <c r="G369" s="9" t="n"/>
    </row>
    <row r="370">
      <c r="A370" s="9" t="n"/>
      <c r="B370" s="9" t="n"/>
      <c r="C370" s="9" t="n"/>
      <c r="D370" s="16" t="n"/>
      <c r="E370" s="9" t="n"/>
      <c r="F370" s="10">
        <f>IF($A370="","",IFERROR(VLOOKUP($A370,Headcount!$A$5:$C$204,3,FALSE),""))</f>
        <v/>
      </c>
      <c r="G370" s="9" t="n"/>
    </row>
    <row r="371">
      <c r="A371" s="9" t="n"/>
      <c r="B371" s="9" t="n"/>
      <c r="C371" s="9" t="n"/>
      <c r="D371" s="16" t="n"/>
      <c r="E371" s="9" t="n"/>
      <c r="F371" s="10">
        <f>IF($A371="","",IFERROR(VLOOKUP($A371,Headcount!$A$5:$C$204,3,FALSE),""))</f>
        <v/>
      </c>
      <c r="G371" s="9" t="n"/>
    </row>
    <row r="372">
      <c r="A372" s="9" t="n"/>
      <c r="B372" s="9" t="n"/>
      <c r="C372" s="9" t="n"/>
      <c r="D372" s="16" t="n"/>
      <c r="E372" s="9" t="n"/>
      <c r="F372" s="10">
        <f>IF($A372="","",IFERROR(VLOOKUP($A372,Headcount!$A$5:$C$204,3,FALSE),""))</f>
        <v/>
      </c>
      <c r="G372" s="9" t="n"/>
    </row>
    <row r="373">
      <c r="A373" s="9" t="n"/>
      <c r="B373" s="9" t="n"/>
      <c r="C373" s="9" t="n"/>
      <c r="D373" s="16" t="n"/>
      <c r="E373" s="9" t="n"/>
      <c r="F373" s="10">
        <f>IF($A373="","",IFERROR(VLOOKUP($A373,Headcount!$A$5:$C$204,3,FALSE),""))</f>
        <v/>
      </c>
      <c r="G373" s="9" t="n"/>
    </row>
    <row r="374">
      <c r="A374" s="9" t="n"/>
      <c r="B374" s="9" t="n"/>
      <c r="C374" s="9" t="n"/>
      <c r="D374" s="16" t="n"/>
      <c r="E374" s="9" t="n"/>
      <c r="F374" s="10">
        <f>IF($A374="","",IFERROR(VLOOKUP($A374,Headcount!$A$5:$C$204,3,FALSE),""))</f>
        <v/>
      </c>
      <c r="G374" s="9" t="n"/>
    </row>
    <row r="375">
      <c r="A375" s="9" t="n"/>
      <c r="B375" s="9" t="n"/>
      <c r="C375" s="9" t="n"/>
      <c r="D375" s="16" t="n"/>
      <c r="E375" s="9" t="n"/>
      <c r="F375" s="10">
        <f>IF($A375="","",IFERROR(VLOOKUP($A375,Headcount!$A$5:$C$204,3,FALSE),""))</f>
        <v/>
      </c>
      <c r="G375" s="9" t="n"/>
    </row>
    <row r="376">
      <c r="A376" s="9" t="n"/>
      <c r="B376" s="9" t="n"/>
      <c r="C376" s="9" t="n"/>
      <c r="D376" s="16" t="n"/>
      <c r="E376" s="9" t="n"/>
      <c r="F376" s="10">
        <f>IF($A376="","",IFERROR(VLOOKUP($A376,Headcount!$A$5:$C$204,3,FALSE),""))</f>
        <v/>
      </c>
      <c r="G376" s="9" t="n"/>
    </row>
    <row r="377">
      <c r="A377" s="9" t="n"/>
      <c r="B377" s="9" t="n"/>
      <c r="C377" s="9" t="n"/>
      <c r="D377" s="16" t="n"/>
      <c r="E377" s="9" t="n"/>
      <c r="F377" s="10">
        <f>IF($A377="","",IFERROR(VLOOKUP($A377,Headcount!$A$5:$C$204,3,FALSE),""))</f>
        <v/>
      </c>
      <c r="G377" s="9" t="n"/>
    </row>
    <row r="378">
      <c r="A378" s="9" t="n"/>
      <c r="B378" s="9" t="n"/>
      <c r="C378" s="9" t="n"/>
      <c r="D378" s="16" t="n"/>
      <c r="E378" s="9" t="n"/>
      <c r="F378" s="10">
        <f>IF($A378="","",IFERROR(VLOOKUP($A378,Headcount!$A$5:$C$204,3,FALSE),""))</f>
        <v/>
      </c>
      <c r="G378" s="9" t="n"/>
    </row>
    <row r="379">
      <c r="A379" s="9" t="n"/>
      <c r="B379" s="9" t="n"/>
      <c r="C379" s="9" t="n"/>
      <c r="D379" s="16" t="n"/>
      <c r="E379" s="9" t="n"/>
      <c r="F379" s="10">
        <f>IF($A379="","",IFERROR(VLOOKUP($A379,Headcount!$A$5:$C$204,3,FALSE),""))</f>
        <v/>
      </c>
      <c r="G379" s="9" t="n"/>
    </row>
    <row r="380">
      <c r="A380" s="9" t="n"/>
      <c r="B380" s="9" t="n"/>
      <c r="C380" s="9" t="n"/>
      <c r="D380" s="16" t="n"/>
      <c r="E380" s="9" t="n"/>
      <c r="F380" s="10">
        <f>IF($A380="","",IFERROR(VLOOKUP($A380,Headcount!$A$5:$C$204,3,FALSE),""))</f>
        <v/>
      </c>
      <c r="G380" s="9" t="n"/>
    </row>
    <row r="381">
      <c r="A381" s="9" t="n"/>
      <c r="B381" s="9" t="n"/>
      <c r="C381" s="9" t="n"/>
      <c r="D381" s="16" t="n"/>
      <c r="E381" s="9" t="n"/>
      <c r="F381" s="10">
        <f>IF($A381="","",IFERROR(VLOOKUP($A381,Headcount!$A$5:$C$204,3,FALSE),""))</f>
        <v/>
      </c>
      <c r="G381" s="9" t="n"/>
    </row>
    <row r="382">
      <c r="A382" s="9" t="n"/>
      <c r="B382" s="9" t="n"/>
      <c r="C382" s="9" t="n"/>
      <c r="D382" s="16" t="n"/>
      <c r="E382" s="9" t="n"/>
      <c r="F382" s="10">
        <f>IF($A382="","",IFERROR(VLOOKUP($A382,Headcount!$A$5:$C$204,3,FALSE),""))</f>
        <v/>
      </c>
      <c r="G382" s="9" t="n"/>
    </row>
    <row r="383">
      <c r="A383" s="9" t="n"/>
      <c r="B383" s="9" t="n"/>
      <c r="C383" s="9" t="n"/>
      <c r="D383" s="16" t="n"/>
      <c r="E383" s="9" t="n"/>
      <c r="F383" s="10">
        <f>IF($A383="","",IFERROR(VLOOKUP($A383,Headcount!$A$5:$C$204,3,FALSE),""))</f>
        <v/>
      </c>
      <c r="G383" s="9" t="n"/>
    </row>
    <row r="384">
      <c r="A384" s="9" t="n"/>
      <c r="B384" s="9" t="n"/>
      <c r="C384" s="9" t="n"/>
      <c r="D384" s="16" t="n"/>
      <c r="E384" s="9" t="n"/>
      <c r="F384" s="10">
        <f>IF($A384="","",IFERROR(VLOOKUP($A384,Headcount!$A$5:$C$204,3,FALSE),""))</f>
        <v/>
      </c>
      <c r="G384" s="9" t="n"/>
    </row>
    <row r="385">
      <c r="A385" s="9" t="n"/>
      <c r="B385" s="9" t="n"/>
      <c r="C385" s="9" t="n"/>
      <c r="D385" s="16" t="n"/>
      <c r="E385" s="9" t="n"/>
      <c r="F385" s="10">
        <f>IF($A385="","",IFERROR(VLOOKUP($A385,Headcount!$A$5:$C$204,3,FALSE),""))</f>
        <v/>
      </c>
      <c r="G385" s="9" t="n"/>
    </row>
    <row r="386">
      <c r="A386" s="9" t="n"/>
      <c r="B386" s="9" t="n"/>
      <c r="C386" s="9" t="n"/>
      <c r="D386" s="16" t="n"/>
      <c r="E386" s="9" t="n"/>
      <c r="F386" s="10">
        <f>IF($A386="","",IFERROR(VLOOKUP($A386,Headcount!$A$5:$C$204,3,FALSE),""))</f>
        <v/>
      </c>
      <c r="G386" s="9" t="n"/>
    </row>
    <row r="387">
      <c r="A387" s="9" t="n"/>
      <c r="B387" s="9" t="n"/>
      <c r="C387" s="9" t="n"/>
      <c r="D387" s="16" t="n"/>
      <c r="E387" s="9" t="n"/>
      <c r="F387" s="10">
        <f>IF($A387="","",IFERROR(VLOOKUP($A387,Headcount!$A$5:$C$204,3,FALSE),""))</f>
        <v/>
      </c>
      <c r="G387" s="9" t="n"/>
    </row>
    <row r="388">
      <c r="A388" s="9" t="n"/>
      <c r="B388" s="9" t="n"/>
      <c r="C388" s="9" t="n"/>
      <c r="D388" s="16" t="n"/>
      <c r="E388" s="9" t="n"/>
      <c r="F388" s="10">
        <f>IF($A388="","",IFERROR(VLOOKUP($A388,Headcount!$A$5:$C$204,3,FALSE),""))</f>
        <v/>
      </c>
      <c r="G388" s="9" t="n"/>
    </row>
    <row r="389">
      <c r="A389" s="9" t="n"/>
      <c r="B389" s="9" t="n"/>
      <c r="C389" s="9" t="n"/>
      <c r="D389" s="16" t="n"/>
      <c r="E389" s="9" t="n"/>
      <c r="F389" s="10">
        <f>IF($A389="","",IFERROR(VLOOKUP($A389,Headcount!$A$5:$C$204,3,FALSE),""))</f>
        <v/>
      </c>
      <c r="G389" s="9" t="n"/>
    </row>
    <row r="390">
      <c r="A390" s="9" t="n"/>
      <c r="B390" s="9" t="n"/>
      <c r="C390" s="9" t="n"/>
      <c r="D390" s="16" t="n"/>
      <c r="E390" s="9" t="n"/>
      <c r="F390" s="10">
        <f>IF($A390="","",IFERROR(VLOOKUP($A390,Headcount!$A$5:$C$204,3,FALSE),""))</f>
        <v/>
      </c>
      <c r="G390" s="9" t="n"/>
    </row>
    <row r="391">
      <c r="A391" s="9" t="n"/>
      <c r="B391" s="9" t="n"/>
      <c r="C391" s="9" t="n"/>
      <c r="D391" s="16" t="n"/>
      <c r="E391" s="9" t="n"/>
      <c r="F391" s="10">
        <f>IF($A391="","",IFERROR(VLOOKUP($A391,Headcount!$A$5:$C$204,3,FALSE),""))</f>
        <v/>
      </c>
      <c r="G391" s="9" t="n"/>
    </row>
    <row r="392">
      <c r="A392" s="9" t="n"/>
      <c r="B392" s="9" t="n"/>
      <c r="C392" s="9" t="n"/>
      <c r="D392" s="16" t="n"/>
      <c r="E392" s="9" t="n"/>
      <c r="F392" s="10">
        <f>IF($A392="","",IFERROR(VLOOKUP($A392,Headcount!$A$5:$C$204,3,FALSE),""))</f>
        <v/>
      </c>
      <c r="G392" s="9" t="n"/>
    </row>
    <row r="393">
      <c r="A393" s="9" t="n"/>
      <c r="B393" s="9" t="n"/>
      <c r="C393" s="9" t="n"/>
      <c r="D393" s="16" t="n"/>
      <c r="E393" s="9" t="n"/>
      <c r="F393" s="10">
        <f>IF($A393="","",IFERROR(VLOOKUP($A393,Headcount!$A$5:$C$204,3,FALSE),""))</f>
        <v/>
      </c>
      <c r="G393" s="9" t="n"/>
    </row>
    <row r="394">
      <c r="A394" s="9" t="n"/>
      <c r="B394" s="9" t="n"/>
      <c r="C394" s="9" t="n"/>
      <c r="D394" s="16" t="n"/>
      <c r="E394" s="9" t="n"/>
      <c r="F394" s="10">
        <f>IF($A394="","",IFERROR(VLOOKUP($A394,Headcount!$A$5:$C$204,3,FALSE),""))</f>
        <v/>
      </c>
      <c r="G394" s="9" t="n"/>
    </row>
    <row r="395">
      <c r="A395" s="9" t="n"/>
      <c r="B395" s="9" t="n"/>
      <c r="C395" s="9" t="n"/>
      <c r="D395" s="16" t="n"/>
      <c r="E395" s="9" t="n"/>
      <c r="F395" s="10">
        <f>IF($A395="","",IFERROR(VLOOKUP($A395,Headcount!$A$5:$C$204,3,FALSE),""))</f>
        <v/>
      </c>
      <c r="G395" s="9" t="n"/>
    </row>
    <row r="396">
      <c r="A396" s="9" t="n"/>
      <c r="B396" s="9" t="n"/>
      <c r="C396" s="9" t="n"/>
      <c r="D396" s="16" t="n"/>
      <c r="E396" s="9" t="n"/>
      <c r="F396" s="10">
        <f>IF($A396="","",IFERROR(VLOOKUP($A396,Headcount!$A$5:$C$204,3,FALSE),""))</f>
        <v/>
      </c>
      <c r="G396" s="9" t="n"/>
    </row>
    <row r="397">
      <c r="A397" s="9" t="n"/>
      <c r="B397" s="9" t="n"/>
      <c r="C397" s="9" t="n"/>
      <c r="D397" s="16" t="n"/>
      <c r="E397" s="9" t="n"/>
      <c r="F397" s="10">
        <f>IF($A397="","",IFERROR(VLOOKUP($A397,Headcount!$A$5:$C$204,3,FALSE),""))</f>
        <v/>
      </c>
      <c r="G397" s="9" t="n"/>
    </row>
    <row r="398">
      <c r="A398" s="9" t="n"/>
      <c r="B398" s="9" t="n"/>
      <c r="C398" s="9" t="n"/>
      <c r="D398" s="16" t="n"/>
      <c r="E398" s="9" t="n"/>
      <c r="F398" s="10">
        <f>IF($A398="","",IFERROR(VLOOKUP($A398,Headcount!$A$5:$C$204,3,FALSE),""))</f>
        <v/>
      </c>
      <c r="G398" s="9" t="n"/>
    </row>
    <row r="399">
      <c r="A399" s="9" t="n"/>
      <c r="B399" s="9" t="n"/>
      <c r="C399" s="9" t="n"/>
      <c r="D399" s="16" t="n"/>
      <c r="E399" s="9" t="n"/>
      <c r="F399" s="10">
        <f>IF($A399="","",IFERROR(VLOOKUP($A399,Headcount!$A$5:$C$204,3,FALSE),""))</f>
        <v/>
      </c>
      <c r="G399" s="9" t="n"/>
    </row>
    <row r="400">
      <c r="A400" s="9" t="n"/>
      <c r="B400" s="9" t="n"/>
      <c r="C400" s="9" t="n"/>
      <c r="D400" s="16" t="n"/>
      <c r="E400" s="9" t="n"/>
      <c r="F400" s="10">
        <f>IF($A400="","",IFERROR(VLOOKUP($A400,Headcount!$A$5:$C$204,3,FALSE),""))</f>
        <v/>
      </c>
      <c r="G400" s="9" t="n"/>
    </row>
    <row r="401">
      <c r="A401" s="9" t="n"/>
      <c r="B401" s="9" t="n"/>
      <c r="C401" s="9" t="n"/>
      <c r="D401" s="16" t="n"/>
      <c r="E401" s="9" t="n"/>
      <c r="F401" s="10">
        <f>IF($A401="","",IFERROR(VLOOKUP($A401,Headcount!$A$5:$C$204,3,FALSE),""))</f>
        <v/>
      </c>
      <c r="G401" s="9" t="n"/>
    </row>
    <row r="402">
      <c r="A402" s="9" t="n"/>
      <c r="B402" s="9" t="n"/>
      <c r="C402" s="9" t="n"/>
      <c r="D402" s="16" t="n"/>
      <c r="E402" s="9" t="n"/>
      <c r="F402" s="10">
        <f>IF($A402="","",IFERROR(VLOOKUP($A402,Headcount!$A$5:$C$204,3,FALSE),""))</f>
        <v/>
      </c>
      <c r="G402" s="9" t="n"/>
    </row>
    <row r="403">
      <c r="A403" s="9" t="n"/>
      <c r="B403" s="9" t="n"/>
      <c r="C403" s="9" t="n"/>
      <c r="D403" s="16" t="n"/>
      <c r="E403" s="9" t="n"/>
      <c r="F403" s="10">
        <f>IF($A403="","",IFERROR(VLOOKUP($A403,Headcount!$A$5:$C$204,3,FALSE),""))</f>
        <v/>
      </c>
      <c r="G403" s="9" t="n"/>
    </row>
    <row r="404">
      <c r="A404" s="9" t="n"/>
      <c r="B404" s="9" t="n"/>
      <c r="C404" s="9" t="n"/>
      <c r="D404" s="16" t="n"/>
      <c r="E404" s="9" t="n"/>
      <c r="F404" s="10">
        <f>IF($A404="","",IFERROR(VLOOKUP($A404,Headcount!$A$5:$C$204,3,FALSE),""))</f>
        <v/>
      </c>
      <c r="G404" s="9" t="n"/>
    </row>
  </sheetData>
  <dataValidations count="1">
    <dataValidation sqref="E5:E404" showDropDown="0" showInputMessage="0" showErrorMessage="1" allowBlank="1" errorTitle="Goal status" error="Met / In progress / Not met / Dropped. The goals-met ratio on Reviews counts the word Met exactly, so a synonym will not be counted." type="list" errorStyle="warning">
      <formula1>"Met,In progress,Not met,Dropped"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20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16" customWidth="1" min="3" max="3"/>
    <col width="26" customWidth="1" min="4" max="4"/>
    <col width="13" customWidth="1" min="5" max="5"/>
    <col width="12" customWidth="1" min="6" max="6"/>
    <col width="11" customWidth="1" min="7" max="7"/>
    <col width="13" customWidth="1" min="8" max="8"/>
    <col width="13" customWidth="1" min="9" max="9"/>
    <col width="27" customWidth="1" min="11" max="11"/>
    <col width="10" customWidth="1" min="12" max="12"/>
  </cols>
  <sheetData>
    <row r="1">
      <c r="A1" s="1" t="inlineStr">
        <is>
          <t>Headcount — the roster everything else looks up</t>
        </is>
      </c>
    </row>
    <row r="2">
      <c r="A2" s="2" t="inlineStr">
        <is>
          <t>Employee ids here are the ones Reviews, Goals and Leavers must use. Status and tenure follow from the Leavers tab.</t>
        </is>
      </c>
    </row>
    <row r="4">
      <c r="A4" s="8" t="inlineStr">
        <is>
          <t>Employee</t>
        </is>
      </c>
      <c r="B4" s="8" t="inlineStr">
        <is>
          <t>Name</t>
        </is>
      </c>
      <c r="C4" s="8" t="inlineStr">
        <is>
          <t>Team</t>
        </is>
      </c>
      <c r="D4" s="8" t="inlineStr">
        <is>
          <t>Role</t>
        </is>
      </c>
      <c r="E4" s="8" t="inlineStr">
        <is>
          <t>Start date</t>
        </is>
      </c>
      <c r="F4" s="8" t="inlineStr">
        <is>
          <t>Manager</t>
        </is>
      </c>
      <c r="G4" s="8" t="inlineStr">
        <is>
          <t>Status</t>
        </is>
      </c>
      <c r="H4" s="8" t="inlineStr">
        <is>
          <t>End date</t>
        </is>
      </c>
      <c r="I4" s="8" t="inlineStr">
        <is>
          <t>Tenure (mo)</t>
        </is>
      </c>
      <c r="K4" s="3" t="inlineStr">
        <is>
          <t>Roster</t>
        </is>
      </c>
    </row>
    <row r="5">
      <c r="A5" s="9" t="inlineStr">
        <is>
          <t>E-104</t>
        </is>
      </c>
      <c r="B5" s="9" t="inlineStr">
        <is>
          <t>Sam Rivera</t>
        </is>
      </c>
      <c r="C5" s="9" t="inlineStr">
        <is>
          <t>Engineering</t>
        </is>
      </c>
      <c r="D5" s="9" t="inlineStr">
        <is>
          <t>Senior engineer</t>
        </is>
      </c>
      <c r="E5" s="16" t="n">
        <v>45444</v>
      </c>
      <c r="F5" s="9" t="inlineStr">
        <is>
          <t>M-002</t>
        </is>
      </c>
      <c r="G5" s="10">
        <f>IF($A5="","",IF(COUNTIF(Leavers!$A$5:$A$204,$A5)&gt;0,"Left","Active"))</f>
        <v/>
      </c>
      <c r="H5" s="12">
        <f>IF($A5="","",IFERROR(VLOOKUP($A5,Leavers!$A$5:$B$204,2,FALSE),TODAY()))</f>
        <v/>
      </c>
      <c r="I5" s="11">
        <f>IF($A5="","",IF($E5="","",(YEAR($H5)-YEAR($E5))*12+MONTH($H5)-MONTH($E5)-IF(DAY($H5)&lt;DAY($E5),1,0)))</f>
        <v/>
      </c>
      <c r="K5" s="6" t="inlineStr">
        <is>
          <t>On the roster</t>
        </is>
      </c>
      <c r="L5" s="14">
        <f>COUNTA($A$5:$A$204)</f>
        <v/>
      </c>
    </row>
    <row r="6">
      <c r="A6" s="9" t="inlineStr">
        <is>
          <t>E-092</t>
        </is>
      </c>
      <c r="B6" s="9" t="inlineStr">
        <is>
          <t>Dana Okafor</t>
        </is>
      </c>
      <c r="C6" s="9" t="inlineStr">
        <is>
          <t>Sales</t>
        </is>
      </c>
      <c r="D6" s="9" t="inlineStr">
        <is>
          <t>Account executive</t>
        </is>
      </c>
      <c r="E6" s="16" t="n">
        <v>44634</v>
      </c>
      <c r="F6" s="9" t="inlineStr">
        <is>
          <t>M-005</t>
        </is>
      </c>
      <c r="G6" s="10">
        <f>IF($A6="","",IF(COUNTIF(Leavers!$A$5:$A$204,$A6)&gt;0,"Left","Active"))</f>
        <v/>
      </c>
      <c r="H6" s="12">
        <f>IF($A6="","",IFERROR(VLOOKUP($A6,Leavers!$A$5:$B$204,2,FALSE),TODAY()))</f>
        <v/>
      </c>
      <c r="I6" s="11">
        <f>IF($A6="","",IF($E6="","",(YEAR($H6)-YEAR($E6))*12+MONTH($H6)-MONTH($E6)-IF(DAY($H6)&lt;DAY($E6),1,0)))</f>
        <v/>
      </c>
      <c r="K6" s="6" t="inlineStr">
        <is>
          <t>Active</t>
        </is>
      </c>
      <c r="L6" s="14">
        <f>COUNTIF($G$5:$G$204,"Active")</f>
        <v/>
      </c>
    </row>
    <row r="7">
      <c r="A7" s="9" t="n"/>
      <c r="B7" s="9" t="n"/>
      <c r="C7" s="9" t="n"/>
      <c r="D7" s="9" t="n"/>
      <c r="E7" s="16" t="n"/>
      <c r="F7" s="9" t="n"/>
      <c r="G7" s="10">
        <f>IF($A7="","",IF(COUNTIF(Leavers!$A$5:$A$204,$A7)&gt;0,"Left","Active"))</f>
        <v/>
      </c>
      <c r="H7" s="12">
        <f>IF($A7="","",IFERROR(VLOOKUP($A7,Leavers!$A$5:$B$204,2,FALSE),TODAY()))</f>
        <v/>
      </c>
      <c r="I7" s="11">
        <f>IF($A7="","",IF($E7="","",(YEAR($H7)-YEAR($E7))*12+MONTH($H7)-MONTH($E7)-IF(DAY($H7)&lt;DAY($E7),1,0)))</f>
        <v/>
      </c>
      <c r="K7" s="6" t="inlineStr">
        <is>
          <t>Left</t>
        </is>
      </c>
      <c r="L7" s="14">
        <f>COUNTIF($G$5:$G$204,"Left")</f>
        <v/>
      </c>
    </row>
    <row r="8">
      <c r="A8" s="9" t="n"/>
      <c r="B8" s="9" t="n"/>
      <c r="C8" s="9" t="n"/>
      <c r="D8" s="9" t="n"/>
      <c r="E8" s="16" t="n"/>
      <c r="F8" s="9" t="n"/>
      <c r="G8" s="10">
        <f>IF($A8="","",IF(COUNTIF(Leavers!$A$5:$A$204,$A8)&gt;0,"Left","Active"))</f>
        <v/>
      </c>
      <c r="H8" s="12">
        <f>IF($A8="","",IFERROR(VLOOKUP($A8,Leavers!$A$5:$B$204,2,FALSE),TODAY()))</f>
        <v/>
      </c>
      <c r="I8" s="11">
        <f>IF($A8="","",IF($E8="","",(YEAR($H8)-YEAR($E8))*12+MONTH($H8)-MONTH($E8)-IF(DAY($H8)&lt;DAY($E8),1,0)))</f>
        <v/>
      </c>
      <c r="K8" s="6" t="inlineStr">
        <is>
          <t>Average tenure (mo), active</t>
        </is>
      </c>
      <c r="L8" s="15">
        <f>IFERROR(AVERAGEIFS($I$5:$I$204,$G$5:$G$204,"Active"),0)</f>
        <v/>
      </c>
    </row>
    <row r="9">
      <c r="A9" s="9" t="n"/>
      <c r="B9" s="9" t="n"/>
      <c r="C9" s="9" t="n"/>
      <c r="D9" s="9" t="n"/>
      <c r="E9" s="16" t="n"/>
      <c r="F9" s="9" t="n"/>
      <c r="G9" s="10">
        <f>IF($A9="","",IF(COUNTIF(Leavers!$A$5:$A$204,$A9)&gt;0,"Left","Active"))</f>
        <v/>
      </c>
      <c r="H9" s="12">
        <f>IF($A9="","",IFERROR(VLOOKUP($A9,Leavers!$A$5:$B$204,2,FALSE),TODAY()))</f>
        <v/>
      </c>
      <c r="I9" s="11">
        <f>IF($A9="","",IF($E9="","",(YEAR($H9)-YEAR($E9))*12+MONTH($H9)-MONTH($E9)-IF(DAY($H9)&lt;DAY($E9),1,0)))</f>
        <v/>
      </c>
      <c r="K9" s="6" t="inlineStr">
        <is>
          <t>Median tenure (mo), active</t>
        </is>
      </c>
      <c r="L9" s="15">
        <f>IFERROR(MEDIAN($I$5:$I$204),0)</f>
        <v/>
      </c>
    </row>
    <row r="10">
      <c r="A10" s="9" t="n"/>
      <c r="B10" s="9" t="n"/>
      <c r="C10" s="9" t="n"/>
      <c r="D10" s="9" t="n"/>
      <c r="E10" s="16" t="n"/>
      <c r="F10" s="9" t="n"/>
      <c r="G10" s="10">
        <f>IF($A10="","",IF(COUNTIF(Leavers!$A$5:$A$204,$A10)&gt;0,"Left","Active"))</f>
        <v/>
      </c>
      <c r="H10" s="12">
        <f>IF($A10="","",IFERROR(VLOOKUP($A10,Leavers!$A$5:$B$204,2,FALSE),TODAY()))</f>
        <v/>
      </c>
      <c r="I10" s="11">
        <f>IF($A10="","",IF($E10="","",(YEAR($H10)-YEAR($E10))*12+MONTH($H10)-MONTH($E10)-IF(DAY($H10)&lt;DAY($E10),1,0)))</f>
        <v/>
      </c>
    </row>
    <row r="11">
      <c r="A11" s="9" t="n"/>
      <c r="B11" s="9" t="n"/>
      <c r="C11" s="9" t="n"/>
      <c r="D11" s="9" t="n"/>
      <c r="E11" s="16" t="n"/>
      <c r="F11" s="9" t="n"/>
      <c r="G11" s="10">
        <f>IF($A11="","",IF(COUNTIF(Leavers!$A$5:$A$204,$A11)&gt;0,"Left","Active"))</f>
        <v/>
      </c>
      <c r="H11" s="12">
        <f>IF($A11="","",IFERROR(VLOOKUP($A11,Leavers!$A$5:$B$204,2,FALSE),TODAY()))</f>
        <v/>
      </c>
      <c r="I11" s="11">
        <f>IF($A11="","",IF($E11="","",(YEAR($H11)-YEAR($E11))*12+MONTH($H11)-MONTH($E11)-IF(DAY($H11)&lt;DAY($E11),1,0)))</f>
        <v/>
      </c>
    </row>
    <row r="12">
      <c r="A12" s="9" t="n"/>
      <c r="B12" s="9" t="n"/>
      <c r="C12" s="9" t="n"/>
      <c r="D12" s="9" t="n"/>
      <c r="E12" s="16" t="n"/>
      <c r="F12" s="9" t="n"/>
      <c r="G12" s="10">
        <f>IF($A12="","",IF(COUNTIF(Leavers!$A$5:$A$204,$A12)&gt;0,"Left","Active"))</f>
        <v/>
      </c>
      <c r="H12" s="12">
        <f>IF($A12="","",IFERROR(VLOOKUP($A12,Leavers!$A$5:$B$204,2,FALSE),TODAY()))</f>
        <v/>
      </c>
      <c r="I12" s="11">
        <f>IF($A12="","",IF($E12="","",(YEAR($H12)-YEAR($E12))*12+MONTH($H12)-MONTH($E12)-IF(DAY($H12)&lt;DAY($E12),1,0)))</f>
        <v/>
      </c>
    </row>
    <row r="13">
      <c r="A13" s="9" t="n"/>
      <c r="B13" s="9" t="n"/>
      <c r="C13" s="9" t="n"/>
      <c r="D13" s="9" t="n"/>
      <c r="E13" s="16" t="n"/>
      <c r="F13" s="9" t="n"/>
      <c r="G13" s="10">
        <f>IF($A13="","",IF(COUNTIF(Leavers!$A$5:$A$204,$A13)&gt;0,"Left","Active"))</f>
        <v/>
      </c>
      <c r="H13" s="12">
        <f>IF($A13="","",IFERROR(VLOOKUP($A13,Leavers!$A$5:$B$204,2,FALSE),TODAY()))</f>
        <v/>
      </c>
      <c r="I13" s="11">
        <f>IF($A13="","",IF($E13="","",(YEAR($H13)-YEAR($E13))*12+MONTH($H13)-MONTH($E13)-IF(DAY($H13)&lt;DAY($E13),1,0)))</f>
        <v/>
      </c>
    </row>
    <row r="14">
      <c r="A14" s="9" t="n"/>
      <c r="B14" s="9" t="n"/>
      <c r="C14" s="9" t="n"/>
      <c r="D14" s="9" t="n"/>
      <c r="E14" s="16" t="n"/>
      <c r="F14" s="9" t="n"/>
      <c r="G14" s="10">
        <f>IF($A14="","",IF(COUNTIF(Leavers!$A$5:$A$204,$A14)&gt;0,"Left","Active"))</f>
        <v/>
      </c>
      <c r="H14" s="12">
        <f>IF($A14="","",IFERROR(VLOOKUP($A14,Leavers!$A$5:$B$204,2,FALSE),TODAY()))</f>
        <v/>
      </c>
      <c r="I14" s="11">
        <f>IF($A14="","",IF($E14="","",(YEAR($H14)-YEAR($E14))*12+MONTH($H14)-MONTH($E14)-IF(DAY($H14)&lt;DAY($E14),1,0)))</f>
        <v/>
      </c>
    </row>
    <row r="15">
      <c r="A15" s="9" t="n"/>
      <c r="B15" s="9" t="n"/>
      <c r="C15" s="9" t="n"/>
      <c r="D15" s="9" t="n"/>
      <c r="E15" s="16" t="n"/>
      <c r="F15" s="9" t="n"/>
      <c r="G15" s="10">
        <f>IF($A15="","",IF(COUNTIF(Leavers!$A$5:$A$204,$A15)&gt;0,"Left","Active"))</f>
        <v/>
      </c>
      <c r="H15" s="12">
        <f>IF($A15="","",IFERROR(VLOOKUP($A15,Leavers!$A$5:$B$204,2,FALSE),TODAY()))</f>
        <v/>
      </c>
      <c r="I15" s="11">
        <f>IF($A15="","",IF($E15="","",(YEAR($H15)-YEAR($E15))*12+MONTH($H15)-MONTH($E15)-IF(DAY($H15)&lt;DAY($E15),1,0)))</f>
        <v/>
      </c>
    </row>
    <row r="16">
      <c r="A16" s="9" t="n"/>
      <c r="B16" s="9" t="n"/>
      <c r="C16" s="9" t="n"/>
      <c r="D16" s="9" t="n"/>
      <c r="E16" s="16" t="n"/>
      <c r="F16" s="9" t="n"/>
      <c r="G16" s="10">
        <f>IF($A16="","",IF(COUNTIF(Leavers!$A$5:$A$204,$A16)&gt;0,"Left","Active"))</f>
        <v/>
      </c>
      <c r="H16" s="12">
        <f>IF($A16="","",IFERROR(VLOOKUP($A16,Leavers!$A$5:$B$204,2,FALSE),TODAY()))</f>
        <v/>
      </c>
      <c r="I16" s="11">
        <f>IF($A16="","",IF($E16="","",(YEAR($H16)-YEAR($E16))*12+MONTH($H16)-MONTH($E16)-IF(DAY($H16)&lt;DAY($E16),1,0)))</f>
        <v/>
      </c>
    </row>
    <row r="17">
      <c r="A17" s="9" t="n"/>
      <c r="B17" s="9" t="n"/>
      <c r="C17" s="9" t="n"/>
      <c r="D17" s="9" t="n"/>
      <c r="E17" s="16" t="n"/>
      <c r="F17" s="9" t="n"/>
      <c r="G17" s="10">
        <f>IF($A17="","",IF(COUNTIF(Leavers!$A$5:$A$204,$A17)&gt;0,"Left","Active"))</f>
        <v/>
      </c>
      <c r="H17" s="12">
        <f>IF($A17="","",IFERROR(VLOOKUP($A17,Leavers!$A$5:$B$204,2,FALSE),TODAY()))</f>
        <v/>
      </c>
      <c r="I17" s="11">
        <f>IF($A17="","",IF($E17="","",(YEAR($H17)-YEAR($E17))*12+MONTH($H17)-MONTH($E17)-IF(DAY($H17)&lt;DAY($E17),1,0)))</f>
        <v/>
      </c>
    </row>
    <row r="18">
      <c r="A18" s="9" t="n"/>
      <c r="B18" s="9" t="n"/>
      <c r="C18" s="9" t="n"/>
      <c r="D18" s="9" t="n"/>
      <c r="E18" s="16" t="n"/>
      <c r="F18" s="9" t="n"/>
      <c r="G18" s="10">
        <f>IF($A18="","",IF(COUNTIF(Leavers!$A$5:$A$204,$A18)&gt;0,"Left","Active"))</f>
        <v/>
      </c>
      <c r="H18" s="12">
        <f>IF($A18="","",IFERROR(VLOOKUP($A18,Leavers!$A$5:$B$204,2,FALSE),TODAY()))</f>
        <v/>
      </c>
      <c r="I18" s="11">
        <f>IF($A18="","",IF($E18="","",(YEAR($H18)-YEAR($E18))*12+MONTH($H18)-MONTH($E18)-IF(DAY($H18)&lt;DAY($E18),1,0)))</f>
        <v/>
      </c>
    </row>
    <row r="19">
      <c r="A19" s="9" t="n"/>
      <c r="B19" s="9" t="n"/>
      <c r="C19" s="9" t="n"/>
      <c r="D19" s="9" t="n"/>
      <c r="E19" s="16" t="n"/>
      <c r="F19" s="9" t="n"/>
      <c r="G19" s="10">
        <f>IF($A19="","",IF(COUNTIF(Leavers!$A$5:$A$204,$A19)&gt;0,"Left","Active"))</f>
        <v/>
      </c>
      <c r="H19" s="12">
        <f>IF($A19="","",IFERROR(VLOOKUP($A19,Leavers!$A$5:$B$204,2,FALSE),TODAY()))</f>
        <v/>
      </c>
      <c r="I19" s="11">
        <f>IF($A19="","",IF($E19="","",(YEAR($H19)-YEAR($E19))*12+MONTH($H19)-MONTH($E19)-IF(DAY($H19)&lt;DAY($E19),1,0)))</f>
        <v/>
      </c>
    </row>
    <row r="20">
      <c r="A20" s="9" t="n"/>
      <c r="B20" s="9" t="n"/>
      <c r="C20" s="9" t="n"/>
      <c r="D20" s="9" t="n"/>
      <c r="E20" s="16" t="n"/>
      <c r="F20" s="9" t="n"/>
      <c r="G20" s="10">
        <f>IF($A20="","",IF(COUNTIF(Leavers!$A$5:$A$204,$A20)&gt;0,"Left","Active"))</f>
        <v/>
      </c>
      <c r="H20" s="12">
        <f>IF($A20="","",IFERROR(VLOOKUP($A20,Leavers!$A$5:$B$204,2,FALSE),TODAY()))</f>
        <v/>
      </c>
      <c r="I20" s="11">
        <f>IF($A20="","",IF($E20="","",(YEAR($H20)-YEAR($E20))*12+MONTH($H20)-MONTH($E20)-IF(DAY($H20)&lt;DAY($E20),1,0)))</f>
        <v/>
      </c>
    </row>
    <row r="21">
      <c r="A21" s="9" t="n"/>
      <c r="B21" s="9" t="n"/>
      <c r="C21" s="9" t="n"/>
      <c r="D21" s="9" t="n"/>
      <c r="E21" s="16" t="n"/>
      <c r="F21" s="9" t="n"/>
      <c r="G21" s="10">
        <f>IF($A21="","",IF(COUNTIF(Leavers!$A$5:$A$204,$A21)&gt;0,"Left","Active"))</f>
        <v/>
      </c>
      <c r="H21" s="12">
        <f>IF($A21="","",IFERROR(VLOOKUP($A21,Leavers!$A$5:$B$204,2,FALSE),TODAY()))</f>
        <v/>
      </c>
      <c r="I21" s="11">
        <f>IF($A21="","",IF($E21="","",(YEAR($H21)-YEAR($E21))*12+MONTH($H21)-MONTH($E21)-IF(DAY($H21)&lt;DAY($E21),1,0)))</f>
        <v/>
      </c>
    </row>
    <row r="22">
      <c r="A22" s="9" t="n"/>
      <c r="B22" s="9" t="n"/>
      <c r="C22" s="9" t="n"/>
      <c r="D22" s="9" t="n"/>
      <c r="E22" s="16" t="n"/>
      <c r="F22" s="9" t="n"/>
      <c r="G22" s="10">
        <f>IF($A22="","",IF(COUNTIF(Leavers!$A$5:$A$204,$A22)&gt;0,"Left","Active"))</f>
        <v/>
      </c>
      <c r="H22" s="12">
        <f>IF($A22="","",IFERROR(VLOOKUP($A22,Leavers!$A$5:$B$204,2,FALSE),TODAY()))</f>
        <v/>
      </c>
      <c r="I22" s="11">
        <f>IF($A22="","",IF($E22="","",(YEAR($H22)-YEAR($E22))*12+MONTH($H22)-MONTH($E22)-IF(DAY($H22)&lt;DAY($E22),1,0)))</f>
        <v/>
      </c>
    </row>
    <row r="23">
      <c r="A23" s="9" t="n"/>
      <c r="B23" s="9" t="n"/>
      <c r="C23" s="9" t="n"/>
      <c r="D23" s="9" t="n"/>
      <c r="E23" s="16" t="n"/>
      <c r="F23" s="9" t="n"/>
      <c r="G23" s="10">
        <f>IF($A23="","",IF(COUNTIF(Leavers!$A$5:$A$204,$A23)&gt;0,"Left","Active"))</f>
        <v/>
      </c>
      <c r="H23" s="12">
        <f>IF($A23="","",IFERROR(VLOOKUP($A23,Leavers!$A$5:$B$204,2,FALSE),TODAY()))</f>
        <v/>
      </c>
      <c r="I23" s="11">
        <f>IF($A23="","",IF($E23="","",(YEAR($H23)-YEAR($E23))*12+MONTH($H23)-MONTH($E23)-IF(DAY($H23)&lt;DAY($E23),1,0)))</f>
        <v/>
      </c>
    </row>
    <row r="24">
      <c r="A24" s="9" t="n"/>
      <c r="B24" s="9" t="n"/>
      <c r="C24" s="9" t="n"/>
      <c r="D24" s="9" t="n"/>
      <c r="E24" s="16" t="n"/>
      <c r="F24" s="9" t="n"/>
      <c r="G24" s="10">
        <f>IF($A24="","",IF(COUNTIF(Leavers!$A$5:$A$204,$A24)&gt;0,"Left","Active"))</f>
        <v/>
      </c>
      <c r="H24" s="12">
        <f>IF($A24="","",IFERROR(VLOOKUP($A24,Leavers!$A$5:$B$204,2,FALSE),TODAY()))</f>
        <v/>
      </c>
      <c r="I24" s="11">
        <f>IF($A24="","",IF($E24="","",(YEAR($H24)-YEAR($E24))*12+MONTH($H24)-MONTH($E24)-IF(DAY($H24)&lt;DAY($E24),1,0)))</f>
        <v/>
      </c>
    </row>
    <row r="25">
      <c r="A25" s="9" t="n"/>
      <c r="B25" s="9" t="n"/>
      <c r="C25" s="9" t="n"/>
      <c r="D25" s="9" t="n"/>
      <c r="E25" s="16" t="n"/>
      <c r="F25" s="9" t="n"/>
      <c r="G25" s="10">
        <f>IF($A25="","",IF(COUNTIF(Leavers!$A$5:$A$204,$A25)&gt;0,"Left","Active"))</f>
        <v/>
      </c>
      <c r="H25" s="12">
        <f>IF($A25="","",IFERROR(VLOOKUP($A25,Leavers!$A$5:$B$204,2,FALSE),TODAY()))</f>
        <v/>
      </c>
      <c r="I25" s="11">
        <f>IF($A25="","",IF($E25="","",(YEAR($H25)-YEAR($E25))*12+MONTH($H25)-MONTH($E25)-IF(DAY($H25)&lt;DAY($E25),1,0)))</f>
        <v/>
      </c>
    </row>
    <row r="26">
      <c r="A26" s="9" t="n"/>
      <c r="B26" s="9" t="n"/>
      <c r="C26" s="9" t="n"/>
      <c r="D26" s="9" t="n"/>
      <c r="E26" s="16" t="n"/>
      <c r="F26" s="9" t="n"/>
      <c r="G26" s="10">
        <f>IF($A26="","",IF(COUNTIF(Leavers!$A$5:$A$204,$A26)&gt;0,"Left","Active"))</f>
        <v/>
      </c>
      <c r="H26" s="12">
        <f>IF($A26="","",IFERROR(VLOOKUP($A26,Leavers!$A$5:$B$204,2,FALSE),TODAY()))</f>
        <v/>
      </c>
      <c r="I26" s="11">
        <f>IF($A26="","",IF($E26="","",(YEAR($H26)-YEAR($E26))*12+MONTH($H26)-MONTH($E26)-IF(DAY($H26)&lt;DAY($E26),1,0)))</f>
        <v/>
      </c>
    </row>
    <row r="27">
      <c r="A27" s="9" t="n"/>
      <c r="B27" s="9" t="n"/>
      <c r="C27" s="9" t="n"/>
      <c r="D27" s="9" t="n"/>
      <c r="E27" s="16" t="n"/>
      <c r="F27" s="9" t="n"/>
      <c r="G27" s="10">
        <f>IF($A27="","",IF(COUNTIF(Leavers!$A$5:$A$204,$A27)&gt;0,"Left","Active"))</f>
        <v/>
      </c>
      <c r="H27" s="12">
        <f>IF($A27="","",IFERROR(VLOOKUP($A27,Leavers!$A$5:$B$204,2,FALSE),TODAY()))</f>
        <v/>
      </c>
      <c r="I27" s="11">
        <f>IF($A27="","",IF($E27="","",(YEAR($H27)-YEAR($E27))*12+MONTH($H27)-MONTH($E27)-IF(DAY($H27)&lt;DAY($E27),1,0)))</f>
        <v/>
      </c>
    </row>
    <row r="28">
      <c r="A28" s="9" t="n"/>
      <c r="B28" s="9" t="n"/>
      <c r="C28" s="9" t="n"/>
      <c r="D28" s="9" t="n"/>
      <c r="E28" s="16" t="n"/>
      <c r="F28" s="9" t="n"/>
      <c r="G28" s="10">
        <f>IF($A28="","",IF(COUNTIF(Leavers!$A$5:$A$204,$A28)&gt;0,"Left","Active"))</f>
        <v/>
      </c>
      <c r="H28" s="12">
        <f>IF($A28="","",IFERROR(VLOOKUP($A28,Leavers!$A$5:$B$204,2,FALSE),TODAY()))</f>
        <v/>
      </c>
      <c r="I28" s="11">
        <f>IF($A28="","",IF($E28="","",(YEAR($H28)-YEAR($E28))*12+MONTH($H28)-MONTH($E28)-IF(DAY($H28)&lt;DAY($E28),1,0)))</f>
        <v/>
      </c>
    </row>
    <row r="29">
      <c r="A29" s="9" t="n"/>
      <c r="B29" s="9" t="n"/>
      <c r="C29" s="9" t="n"/>
      <c r="D29" s="9" t="n"/>
      <c r="E29" s="16" t="n"/>
      <c r="F29" s="9" t="n"/>
      <c r="G29" s="10">
        <f>IF($A29="","",IF(COUNTIF(Leavers!$A$5:$A$204,$A29)&gt;0,"Left","Active"))</f>
        <v/>
      </c>
      <c r="H29" s="12">
        <f>IF($A29="","",IFERROR(VLOOKUP($A29,Leavers!$A$5:$B$204,2,FALSE),TODAY()))</f>
        <v/>
      </c>
      <c r="I29" s="11">
        <f>IF($A29="","",IF($E29="","",(YEAR($H29)-YEAR($E29))*12+MONTH($H29)-MONTH($E29)-IF(DAY($H29)&lt;DAY($E29),1,0)))</f>
        <v/>
      </c>
    </row>
    <row r="30">
      <c r="A30" s="9" t="n"/>
      <c r="B30" s="9" t="n"/>
      <c r="C30" s="9" t="n"/>
      <c r="D30" s="9" t="n"/>
      <c r="E30" s="16" t="n"/>
      <c r="F30" s="9" t="n"/>
      <c r="G30" s="10">
        <f>IF($A30="","",IF(COUNTIF(Leavers!$A$5:$A$204,$A30)&gt;0,"Left","Active"))</f>
        <v/>
      </c>
      <c r="H30" s="12">
        <f>IF($A30="","",IFERROR(VLOOKUP($A30,Leavers!$A$5:$B$204,2,FALSE),TODAY()))</f>
        <v/>
      </c>
      <c r="I30" s="11">
        <f>IF($A30="","",IF($E30="","",(YEAR($H30)-YEAR($E30))*12+MONTH($H30)-MONTH($E30)-IF(DAY($H30)&lt;DAY($E30),1,0)))</f>
        <v/>
      </c>
    </row>
    <row r="31">
      <c r="A31" s="9" t="n"/>
      <c r="B31" s="9" t="n"/>
      <c r="C31" s="9" t="n"/>
      <c r="D31" s="9" t="n"/>
      <c r="E31" s="16" t="n"/>
      <c r="F31" s="9" t="n"/>
      <c r="G31" s="10">
        <f>IF($A31="","",IF(COUNTIF(Leavers!$A$5:$A$204,$A31)&gt;0,"Left","Active"))</f>
        <v/>
      </c>
      <c r="H31" s="12">
        <f>IF($A31="","",IFERROR(VLOOKUP($A31,Leavers!$A$5:$B$204,2,FALSE),TODAY()))</f>
        <v/>
      </c>
      <c r="I31" s="11">
        <f>IF($A31="","",IF($E31="","",(YEAR($H31)-YEAR($E31))*12+MONTH($H31)-MONTH($E31)-IF(DAY($H31)&lt;DAY($E31),1,0)))</f>
        <v/>
      </c>
    </row>
    <row r="32">
      <c r="A32" s="9" t="n"/>
      <c r="B32" s="9" t="n"/>
      <c r="C32" s="9" t="n"/>
      <c r="D32" s="9" t="n"/>
      <c r="E32" s="16" t="n"/>
      <c r="F32" s="9" t="n"/>
      <c r="G32" s="10">
        <f>IF($A32="","",IF(COUNTIF(Leavers!$A$5:$A$204,$A32)&gt;0,"Left","Active"))</f>
        <v/>
      </c>
      <c r="H32" s="12">
        <f>IF($A32="","",IFERROR(VLOOKUP($A32,Leavers!$A$5:$B$204,2,FALSE),TODAY()))</f>
        <v/>
      </c>
      <c r="I32" s="11">
        <f>IF($A32="","",IF($E32="","",(YEAR($H32)-YEAR($E32))*12+MONTH($H32)-MONTH($E32)-IF(DAY($H32)&lt;DAY($E32),1,0)))</f>
        <v/>
      </c>
    </row>
    <row r="33">
      <c r="A33" s="9" t="n"/>
      <c r="B33" s="9" t="n"/>
      <c r="C33" s="9" t="n"/>
      <c r="D33" s="9" t="n"/>
      <c r="E33" s="16" t="n"/>
      <c r="F33" s="9" t="n"/>
      <c r="G33" s="10">
        <f>IF($A33="","",IF(COUNTIF(Leavers!$A$5:$A$204,$A33)&gt;0,"Left","Active"))</f>
        <v/>
      </c>
      <c r="H33" s="12">
        <f>IF($A33="","",IFERROR(VLOOKUP($A33,Leavers!$A$5:$B$204,2,FALSE),TODAY()))</f>
        <v/>
      </c>
      <c r="I33" s="11">
        <f>IF($A33="","",IF($E33="","",(YEAR($H33)-YEAR($E33))*12+MONTH($H33)-MONTH($E33)-IF(DAY($H33)&lt;DAY($E33),1,0)))</f>
        <v/>
      </c>
    </row>
    <row r="34">
      <c r="A34" s="9" t="n"/>
      <c r="B34" s="9" t="n"/>
      <c r="C34" s="9" t="n"/>
      <c r="D34" s="9" t="n"/>
      <c r="E34" s="16" t="n"/>
      <c r="F34" s="9" t="n"/>
      <c r="G34" s="10">
        <f>IF($A34="","",IF(COUNTIF(Leavers!$A$5:$A$204,$A34)&gt;0,"Left","Active"))</f>
        <v/>
      </c>
      <c r="H34" s="12">
        <f>IF($A34="","",IFERROR(VLOOKUP($A34,Leavers!$A$5:$B$204,2,FALSE),TODAY()))</f>
        <v/>
      </c>
      <c r="I34" s="11">
        <f>IF($A34="","",IF($E34="","",(YEAR($H34)-YEAR($E34))*12+MONTH($H34)-MONTH($E34)-IF(DAY($H34)&lt;DAY($E34),1,0)))</f>
        <v/>
      </c>
    </row>
    <row r="35">
      <c r="A35" s="9" t="n"/>
      <c r="B35" s="9" t="n"/>
      <c r="C35" s="9" t="n"/>
      <c r="D35" s="9" t="n"/>
      <c r="E35" s="16" t="n"/>
      <c r="F35" s="9" t="n"/>
      <c r="G35" s="10">
        <f>IF($A35="","",IF(COUNTIF(Leavers!$A$5:$A$204,$A35)&gt;0,"Left","Active"))</f>
        <v/>
      </c>
      <c r="H35" s="12">
        <f>IF($A35="","",IFERROR(VLOOKUP($A35,Leavers!$A$5:$B$204,2,FALSE),TODAY()))</f>
        <v/>
      </c>
      <c r="I35" s="11">
        <f>IF($A35="","",IF($E35="","",(YEAR($H35)-YEAR($E35))*12+MONTH($H35)-MONTH($E35)-IF(DAY($H35)&lt;DAY($E35),1,0)))</f>
        <v/>
      </c>
    </row>
    <row r="36">
      <c r="A36" s="9" t="n"/>
      <c r="B36" s="9" t="n"/>
      <c r="C36" s="9" t="n"/>
      <c r="D36" s="9" t="n"/>
      <c r="E36" s="16" t="n"/>
      <c r="F36" s="9" t="n"/>
      <c r="G36" s="10">
        <f>IF($A36="","",IF(COUNTIF(Leavers!$A$5:$A$204,$A36)&gt;0,"Left","Active"))</f>
        <v/>
      </c>
      <c r="H36" s="12">
        <f>IF($A36="","",IFERROR(VLOOKUP($A36,Leavers!$A$5:$B$204,2,FALSE),TODAY()))</f>
        <v/>
      </c>
      <c r="I36" s="11">
        <f>IF($A36="","",IF($E36="","",(YEAR($H36)-YEAR($E36))*12+MONTH($H36)-MONTH($E36)-IF(DAY($H36)&lt;DAY($E36),1,0)))</f>
        <v/>
      </c>
    </row>
    <row r="37">
      <c r="A37" s="9" t="n"/>
      <c r="B37" s="9" t="n"/>
      <c r="C37" s="9" t="n"/>
      <c r="D37" s="9" t="n"/>
      <c r="E37" s="16" t="n"/>
      <c r="F37" s="9" t="n"/>
      <c r="G37" s="10">
        <f>IF($A37="","",IF(COUNTIF(Leavers!$A$5:$A$204,$A37)&gt;0,"Left","Active"))</f>
        <v/>
      </c>
      <c r="H37" s="12">
        <f>IF($A37="","",IFERROR(VLOOKUP($A37,Leavers!$A$5:$B$204,2,FALSE),TODAY()))</f>
        <v/>
      </c>
      <c r="I37" s="11">
        <f>IF($A37="","",IF($E37="","",(YEAR($H37)-YEAR($E37))*12+MONTH($H37)-MONTH($E37)-IF(DAY($H37)&lt;DAY($E37),1,0)))</f>
        <v/>
      </c>
    </row>
    <row r="38">
      <c r="A38" s="9" t="n"/>
      <c r="B38" s="9" t="n"/>
      <c r="C38" s="9" t="n"/>
      <c r="D38" s="9" t="n"/>
      <c r="E38" s="16" t="n"/>
      <c r="F38" s="9" t="n"/>
      <c r="G38" s="10">
        <f>IF($A38="","",IF(COUNTIF(Leavers!$A$5:$A$204,$A38)&gt;0,"Left","Active"))</f>
        <v/>
      </c>
      <c r="H38" s="12">
        <f>IF($A38="","",IFERROR(VLOOKUP($A38,Leavers!$A$5:$B$204,2,FALSE),TODAY()))</f>
        <v/>
      </c>
      <c r="I38" s="11">
        <f>IF($A38="","",IF($E38="","",(YEAR($H38)-YEAR($E38))*12+MONTH($H38)-MONTH($E38)-IF(DAY($H38)&lt;DAY($E38),1,0)))</f>
        <v/>
      </c>
    </row>
    <row r="39">
      <c r="A39" s="9" t="n"/>
      <c r="B39" s="9" t="n"/>
      <c r="C39" s="9" t="n"/>
      <c r="D39" s="9" t="n"/>
      <c r="E39" s="16" t="n"/>
      <c r="F39" s="9" t="n"/>
      <c r="G39" s="10">
        <f>IF($A39="","",IF(COUNTIF(Leavers!$A$5:$A$204,$A39)&gt;0,"Left","Active"))</f>
        <v/>
      </c>
      <c r="H39" s="12">
        <f>IF($A39="","",IFERROR(VLOOKUP($A39,Leavers!$A$5:$B$204,2,FALSE),TODAY()))</f>
        <v/>
      </c>
      <c r="I39" s="11">
        <f>IF($A39="","",IF($E39="","",(YEAR($H39)-YEAR($E39))*12+MONTH($H39)-MONTH($E39)-IF(DAY($H39)&lt;DAY($E39),1,0)))</f>
        <v/>
      </c>
    </row>
    <row r="40">
      <c r="A40" s="9" t="n"/>
      <c r="B40" s="9" t="n"/>
      <c r="C40" s="9" t="n"/>
      <c r="D40" s="9" t="n"/>
      <c r="E40" s="16" t="n"/>
      <c r="F40" s="9" t="n"/>
      <c r="G40" s="10">
        <f>IF($A40="","",IF(COUNTIF(Leavers!$A$5:$A$204,$A40)&gt;0,"Left","Active"))</f>
        <v/>
      </c>
      <c r="H40" s="12">
        <f>IF($A40="","",IFERROR(VLOOKUP($A40,Leavers!$A$5:$B$204,2,FALSE),TODAY()))</f>
        <v/>
      </c>
      <c r="I40" s="11">
        <f>IF($A40="","",IF($E40="","",(YEAR($H40)-YEAR($E40))*12+MONTH($H40)-MONTH($E40)-IF(DAY($H40)&lt;DAY($E40),1,0)))</f>
        <v/>
      </c>
    </row>
    <row r="41">
      <c r="A41" s="9" t="n"/>
      <c r="B41" s="9" t="n"/>
      <c r="C41" s="9" t="n"/>
      <c r="D41" s="9" t="n"/>
      <c r="E41" s="16" t="n"/>
      <c r="F41" s="9" t="n"/>
      <c r="G41" s="10">
        <f>IF($A41="","",IF(COUNTIF(Leavers!$A$5:$A$204,$A41)&gt;0,"Left","Active"))</f>
        <v/>
      </c>
      <c r="H41" s="12">
        <f>IF($A41="","",IFERROR(VLOOKUP($A41,Leavers!$A$5:$B$204,2,FALSE),TODAY()))</f>
        <v/>
      </c>
      <c r="I41" s="11">
        <f>IF($A41="","",IF($E41="","",(YEAR($H41)-YEAR($E41))*12+MONTH($H41)-MONTH($E41)-IF(DAY($H41)&lt;DAY($E41),1,0)))</f>
        <v/>
      </c>
    </row>
    <row r="42">
      <c r="A42" s="9" t="n"/>
      <c r="B42" s="9" t="n"/>
      <c r="C42" s="9" t="n"/>
      <c r="D42" s="9" t="n"/>
      <c r="E42" s="16" t="n"/>
      <c r="F42" s="9" t="n"/>
      <c r="G42" s="10">
        <f>IF($A42="","",IF(COUNTIF(Leavers!$A$5:$A$204,$A42)&gt;0,"Left","Active"))</f>
        <v/>
      </c>
      <c r="H42" s="12">
        <f>IF($A42="","",IFERROR(VLOOKUP($A42,Leavers!$A$5:$B$204,2,FALSE),TODAY()))</f>
        <v/>
      </c>
      <c r="I42" s="11">
        <f>IF($A42="","",IF($E42="","",(YEAR($H42)-YEAR($E42))*12+MONTH($H42)-MONTH($E42)-IF(DAY($H42)&lt;DAY($E42),1,0)))</f>
        <v/>
      </c>
    </row>
    <row r="43">
      <c r="A43" s="9" t="n"/>
      <c r="B43" s="9" t="n"/>
      <c r="C43" s="9" t="n"/>
      <c r="D43" s="9" t="n"/>
      <c r="E43" s="16" t="n"/>
      <c r="F43" s="9" t="n"/>
      <c r="G43" s="10">
        <f>IF($A43="","",IF(COUNTIF(Leavers!$A$5:$A$204,$A43)&gt;0,"Left","Active"))</f>
        <v/>
      </c>
      <c r="H43" s="12">
        <f>IF($A43="","",IFERROR(VLOOKUP($A43,Leavers!$A$5:$B$204,2,FALSE),TODAY()))</f>
        <v/>
      </c>
      <c r="I43" s="11">
        <f>IF($A43="","",IF($E43="","",(YEAR($H43)-YEAR($E43))*12+MONTH($H43)-MONTH($E43)-IF(DAY($H43)&lt;DAY($E43),1,0)))</f>
        <v/>
      </c>
    </row>
    <row r="44">
      <c r="A44" s="9" t="n"/>
      <c r="B44" s="9" t="n"/>
      <c r="C44" s="9" t="n"/>
      <c r="D44" s="9" t="n"/>
      <c r="E44" s="16" t="n"/>
      <c r="F44" s="9" t="n"/>
      <c r="G44" s="10">
        <f>IF($A44="","",IF(COUNTIF(Leavers!$A$5:$A$204,$A44)&gt;0,"Left","Active"))</f>
        <v/>
      </c>
      <c r="H44" s="12">
        <f>IF($A44="","",IFERROR(VLOOKUP($A44,Leavers!$A$5:$B$204,2,FALSE),TODAY()))</f>
        <v/>
      </c>
      <c r="I44" s="11">
        <f>IF($A44="","",IF($E44="","",(YEAR($H44)-YEAR($E44))*12+MONTH($H44)-MONTH($E44)-IF(DAY($H44)&lt;DAY($E44),1,0)))</f>
        <v/>
      </c>
    </row>
    <row r="45">
      <c r="A45" s="9" t="n"/>
      <c r="B45" s="9" t="n"/>
      <c r="C45" s="9" t="n"/>
      <c r="D45" s="9" t="n"/>
      <c r="E45" s="16" t="n"/>
      <c r="F45" s="9" t="n"/>
      <c r="G45" s="10">
        <f>IF($A45="","",IF(COUNTIF(Leavers!$A$5:$A$204,$A45)&gt;0,"Left","Active"))</f>
        <v/>
      </c>
      <c r="H45" s="12">
        <f>IF($A45="","",IFERROR(VLOOKUP($A45,Leavers!$A$5:$B$204,2,FALSE),TODAY()))</f>
        <v/>
      </c>
      <c r="I45" s="11">
        <f>IF($A45="","",IF($E45="","",(YEAR($H45)-YEAR($E45))*12+MONTH($H45)-MONTH($E45)-IF(DAY($H45)&lt;DAY($E45),1,0)))</f>
        <v/>
      </c>
    </row>
    <row r="46">
      <c r="A46" s="9" t="n"/>
      <c r="B46" s="9" t="n"/>
      <c r="C46" s="9" t="n"/>
      <c r="D46" s="9" t="n"/>
      <c r="E46" s="16" t="n"/>
      <c r="F46" s="9" t="n"/>
      <c r="G46" s="10">
        <f>IF($A46="","",IF(COUNTIF(Leavers!$A$5:$A$204,$A46)&gt;0,"Left","Active"))</f>
        <v/>
      </c>
      <c r="H46" s="12">
        <f>IF($A46="","",IFERROR(VLOOKUP($A46,Leavers!$A$5:$B$204,2,FALSE),TODAY()))</f>
        <v/>
      </c>
      <c r="I46" s="11">
        <f>IF($A46="","",IF($E46="","",(YEAR($H46)-YEAR($E46))*12+MONTH($H46)-MONTH($E46)-IF(DAY($H46)&lt;DAY($E46),1,0)))</f>
        <v/>
      </c>
    </row>
    <row r="47">
      <c r="A47" s="9" t="n"/>
      <c r="B47" s="9" t="n"/>
      <c r="C47" s="9" t="n"/>
      <c r="D47" s="9" t="n"/>
      <c r="E47" s="16" t="n"/>
      <c r="F47" s="9" t="n"/>
      <c r="G47" s="10">
        <f>IF($A47="","",IF(COUNTIF(Leavers!$A$5:$A$204,$A47)&gt;0,"Left","Active"))</f>
        <v/>
      </c>
      <c r="H47" s="12">
        <f>IF($A47="","",IFERROR(VLOOKUP($A47,Leavers!$A$5:$B$204,2,FALSE),TODAY()))</f>
        <v/>
      </c>
      <c r="I47" s="11">
        <f>IF($A47="","",IF($E47="","",(YEAR($H47)-YEAR($E47))*12+MONTH($H47)-MONTH($E47)-IF(DAY($H47)&lt;DAY($E47),1,0)))</f>
        <v/>
      </c>
    </row>
    <row r="48">
      <c r="A48" s="9" t="n"/>
      <c r="B48" s="9" t="n"/>
      <c r="C48" s="9" t="n"/>
      <c r="D48" s="9" t="n"/>
      <c r="E48" s="16" t="n"/>
      <c r="F48" s="9" t="n"/>
      <c r="G48" s="10">
        <f>IF($A48="","",IF(COUNTIF(Leavers!$A$5:$A$204,$A48)&gt;0,"Left","Active"))</f>
        <v/>
      </c>
      <c r="H48" s="12">
        <f>IF($A48="","",IFERROR(VLOOKUP($A48,Leavers!$A$5:$B$204,2,FALSE),TODAY()))</f>
        <v/>
      </c>
      <c r="I48" s="11">
        <f>IF($A48="","",IF($E48="","",(YEAR($H48)-YEAR($E48))*12+MONTH($H48)-MONTH($E48)-IF(DAY($H48)&lt;DAY($E48),1,0)))</f>
        <v/>
      </c>
    </row>
    <row r="49">
      <c r="A49" s="9" t="n"/>
      <c r="B49" s="9" t="n"/>
      <c r="C49" s="9" t="n"/>
      <c r="D49" s="9" t="n"/>
      <c r="E49" s="16" t="n"/>
      <c r="F49" s="9" t="n"/>
      <c r="G49" s="10">
        <f>IF($A49="","",IF(COUNTIF(Leavers!$A$5:$A$204,$A49)&gt;0,"Left","Active"))</f>
        <v/>
      </c>
      <c r="H49" s="12">
        <f>IF($A49="","",IFERROR(VLOOKUP($A49,Leavers!$A$5:$B$204,2,FALSE),TODAY()))</f>
        <v/>
      </c>
      <c r="I49" s="11">
        <f>IF($A49="","",IF($E49="","",(YEAR($H49)-YEAR($E49))*12+MONTH($H49)-MONTH($E49)-IF(DAY($H49)&lt;DAY($E49),1,0)))</f>
        <v/>
      </c>
    </row>
    <row r="50">
      <c r="A50" s="9" t="n"/>
      <c r="B50" s="9" t="n"/>
      <c r="C50" s="9" t="n"/>
      <c r="D50" s="9" t="n"/>
      <c r="E50" s="16" t="n"/>
      <c r="F50" s="9" t="n"/>
      <c r="G50" s="10">
        <f>IF($A50="","",IF(COUNTIF(Leavers!$A$5:$A$204,$A50)&gt;0,"Left","Active"))</f>
        <v/>
      </c>
      <c r="H50" s="12">
        <f>IF($A50="","",IFERROR(VLOOKUP($A50,Leavers!$A$5:$B$204,2,FALSE),TODAY()))</f>
        <v/>
      </c>
      <c r="I50" s="11">
        <f>IF($A50="","",IF($E50="","",(YEAR($H50)-YEAR($E50))*12+MONTH($H50)-MONTH($E50)-IF(DAY($H50)&lt;DAY($E50),1,0)))</f>
        <v/>
      </c>
    </row>
    <row r="51">
      <c r="A51" s="9" t="n"/>
      <c r="B51" s="9" t="n"/>
      <c r="C51" s="9" t="n"/>
      <c r="D51" s="9" t="n"/>
      <c r="E51" s="16" t="n"/>
      <c r="F51" s="9" t="n"/>
      <c r="G51" s="10">
        <f>IF($A51="","",IF(COUNTIF(Leavers!$A$5:$A$204,$A51)&gt;0,"Left","Active"))</f>
        <v/>
      </c>
      <c r="H51" s="12">
        <f>IF($A51="","",IFERROR(VLOOKUP($A51,Leavers!$A$5:$B$204,2,FALSE),TODAY()))</f>
        <v/>
      </c>
      <c r="I51" s="11">
        <f>IF($A51="","",IF($E51="","",(YEAR($H51)-YEAR($E51))*12+MONTH($H51)-MONTH($E51)-IF(DAY($H51)&lt;DAY($E51),1,0)))</f>
        <v/>
      </c>
    </row>
    <row r="52">
      <c r="A52" s="9" t="n"/>
      <c r="B52" s="9" t="n"/>
      <c r="C52" s="9" t="n"/>
      <c r="D52" s="9" t="n"/>
      <c r="E52" s="16" t="n"/>
      <c r="F52" s="9" t="n"/>
      <c r="G52" s="10">
        <f>IF($A52="","",IF(COUNTIF(Leavers!$A$5:$A$204,$A52)&gt;0,"Left","Active"))</f>
        <v/>
      </c>
      <c r="H52" s="12">
        <f>IF($A52="","",IFERROR(VLOOKUP($A52,Leavers!$A$5:$B$204,2,FALSE),TODAY()))</f>
        <v/>
      </c>
      <c r="I52" s="11">
        <f>IF($A52="","",IF($E52="","",(YEAR($H52)-YEAR($E52))*12+MONTH($H52)-MONTH($E52)-IF(DAY($H52)&lt;DAY($E52),1,0)))</f>
        <v/>
      </c>
    </row>
    <row r="53">
      <c r="A53" s="9" t="n"/>
      <c r="B53" s="9" t="n"/>
      <c r="C53" s="9" t="n"/>
      <c r="D53" s="9" t="n"/>
      <c r="E53" s="16" t="n"/>
      <c r="F53" s="9" t="n"/>
      <c r="G53" s="10">
        <f>IF($A53="","",IF(COUNTIF(Leavers!$A$5:$A$204,$A53)&gt;0,"Left","Active"))</f>
        <v/>
      </c>
      <c r="H53" s="12">
        <f>IF($A53="","",IFERROR(VLOOKUP($A53,Leavers!$A$5:$B$204,2,FALSE),TODAY()))</f>
        <v/>
      </c>
      <c r="I53" s="11">
        <f>IF($A53="","",IF($E53="","",(YEAR($H53)-YEAR($E53))*12+MONTH($H53)-MONTH($E53)-IF(DAY($H53)&lt;DAY($E53),1,0)))</f>
        <v/>
      </c>
    </row>
    <row r="54">
      <c r="A54" s="9" t="n"/>
      <c r="B54" s="9" t="n"/>
      <c r="C54" s="9" t="n"/>
      <c r="D54" s="9" t="n"/>
      <c r="E54" s="16" t="n"/>
      <c r="F54" s="9" t="n"/>
      <c r="G54" s="10">
        <f>IF($A54="","",IF(COUNTIF(Leavers!$A$5:$A$204,$A54)&gt;0,"Left","Active"))</f>
        <v/>
      </c>
      <c r="H54" s="12">
        <f>IF($A54="","",IFERROR(VLOOKUP($A54,Leavers!$A$5:$B$204,2,FALSE),TODAY()))</f>
        <v/>
      </c>
      <c r="I54" s="11">
        <f>IF($A54="","",IF($E54="","",(YEAR($H54)-YEAR($E54))*12+MONTH($H54)-MONTH($E54)-IF(DAY($H54)&lt;DAY($E54),1,0)))</f>
        <v/>
      </c>
    </row>
    <row r="55">
      <c r="A55" s="9" t="n"/>
      <c r="B55" s="9" t="n"/>
      <c r="C55" s="9" t="n"/>
      <c r="D55" s="9" t="n"/>
      <c r="E55" s="16" t="n"/>
      <c r="F55" s="9" t="n"/>
      <c r="G55" s="10">
        <f>IF($A55="","",IF(COUNTIF(Leavers!$A$5:$A$204,$A55)&gt;0,"Left","Active"))</f>
        <v/>
      </c>
      <c r="H55" s="12">
        <f>IF($A55="","",IFERROR(VLOOKUP($A55,Leavers!$A$5:$B$204,2,FALSE),TODAY()))</f>
        <v/>
      </c>
      <c r="I55" s="11">
        <f>IF($A55="","",IF($E55="","",(YEAR($H55)-YEAR($E55))*12+MONTH($H55)-MONTH($E55)-IF(DAY($H55)&lt;DAY($E55),1,0)))</f>
        <v/>
      </c>
    </row>
    <row r="56">
      <c r="A56" s="9" t="n"/>
      <c r="B56" s="9" t="n"/>
      <c r="C56" s="9" t="n"/>
      <c r="D56" s="9" t="n"/>
      <c r="E56" s="16" t="n"/>
      <c r="F56" s="9" t="n"/>
      <c r="G56" s="10">
        <f>IF($A56="","",IF(COUNTIF(Leavers!$A$5:$A$204,$A56)&gt;0,"Left","Active"))</f>
        <v/>
      </c>
      <c r="H56" s="12">
        <f>IF($A56="","",IFERROR(VLOOKUP($A56,Leavers!$A$5:$B$204,2,FALSE),TODAY()))</f>
        <v/>
      </c>
      <c r="I56" s="11">
        <f>IF($A56="","",IF($E56="","",(YEAR($H56)-YEAR($E56))*12+MONTH($H56)-MONTH($E56)-IF(DAY($H56)&lt;DAY($E56),1,0)))</f>
        <v/>
      </c>
    </row>
    <row r="57">
      <c r="A57" s="9" t="n"/>
      <c r="B57" s="9" t="n"/>
      <c r="C57" s="9" t="n"/>
      <c r="D57" s="9" t="n"/>
      <c r="E57" s="16" t="n"/>
      <c r="F57" s="9" t="n"/>
      <c r="G57" s="10">
        <f>IF($A57="","",IF(COUNTIF(Leavers!$A$5:$A$204,$A57)&gt;0,"Left","Active"))</f>
        <v/>
      </c>
      <c r="H57" s="12">
        <f>IF($A57="","",IFERROR(VLOOKUP($A57,Leavers!$A$5:$B$204,2,FALSE),TODAY()))</f>
        <v/>
      </c>
      <c r="I57" s="11">
        <f>IF($A57="","",IF($E57="","",(YEAR($H57)-YEAR($E57))*12+MONTH($H57)-MONTH($E57)-IF(DAY($H57)&lt;DAY($E57),1,0)))</f>
        <v/>
      </c>
    </row>
    <row r="58">
      <c r="A58" s="9" t="n"/>
      <c r="B58" s="9" t="n"/>
      <c r="C58" s="9" t="n"/>
      <c r="D58" s="9" t="n"/>
      <c r="E58" s="16" t="n"/>
      <c r="F58" s="9" t="n"/>
      <c r="G58" s="10">
        <f>IF($A58="","",IF(COUNTIF(Leavers!$A$5:$A$204,$A58)&gt;0,"Left","Active"))</f>
        <v/>
      </c>
      <c r="H58" s="12">
        <f>IF($A58="","",IFERROR(VLOOKUP($A58,Leavers!$A$5:$B$204,2,FALSE),TODAY()))</f>
        <v/>
      </c>
      <c r="I58" s="11">
        <f>IF($A58="","",IF($E58="","",(YEAR($H58)-YEAR($E58))*12+MONTH($H58)-MONTH($E58)-IF(DAY($H58)&lt;DAY($E58),1,0)))</f>
        <v/>
      </c>
    </row>
    <row r="59">
      <c r="A59" s="9" t="n"/>
      <c r="B59" s="9" t="n"/>
      <c r="C59" s="9" t="n"/>
      <c r="D59" s="9" t="n"/>
      <c r="E59" s="16" t="n"/>
      <c r="F59" s="9" t="n"/>
      <c r="G59" s="10">
        <f>IF($A59="","",IF(COUNTIF(Leavers!$A$5:$A$204,$A59)&gt;0,"Left","Active"))</f>
        <v/>
      </c>
      <c r="H59" s="12">
        <f>IF($A59="","",IFERROR(VLOOKUP($A59,Leavers!$A$5:$B$204,2,FALSE),TODAY()))</f>
        <v/>
      </c>
      <c r="I59" s="11">
        <f>IF($A59="","",IF($E59="","",(YEAR($H59)-YEAR($E59))*12+MONTH($H59)-MONTH($E59)-IF(DAY($H59)&lt;DAY($E59),1,0)))</f>
        <v/>
      </c>
    </row>
    <row r="60">
      <c r="A60" s="9" t="n"/>
      <c r="B60" s="9" t="n"/>
      <c r="C60" s="9" t="n"/>
      <c r="D60" s="9" t="n"/>
      <c r="E60" s="16" t="n"/>
      <c r="F60" s="9" t="n"/>
      <c r="G60" s="10">
        <f>IF($A60="","",IF(COUNTIF(Leavers!$A$5:$A$204,$A60)&gt;0,"Left","Active"))</f>
        <v/>
      </c>
      <c r="H60" s="12">
        <f>IF($A60="","",IFERROR(VLOOKUP($A60,Leavers!$A$5:$B$204,2,FALSE),TODAY()))</f>
        <v/>
      </c>
      <c r="I60" s="11">
        <f>IF($A60="","",IF($E60="","",(YEAR($H60)-YEAR($E60))*12+MONTH($H60)-MONTH($E60)-IF(DAY($H60)&lt;DAY($E60),1,0)))</f>
        <v/>
      </c>
    </row>
    <row r="61">
      <c r="A61" s="9" t="n"/>
      <c r="B61" s="9" t="n"/>
      <c r="C61" s="9" t="n"/>
      <c r="D61" s="9" t="n"/>
      <c r="E61" s="16" t="n"/>
      <c r="F61" s="9" t="n"/>
      <c r="G61" s="10">
        <f>IF($A61="","",IF(COUNTIF(Leavers!$A$5:$A$204,$A61)&gt;0,"Left","Active"))</f>
        <v/>
      </c>
      <c r="H61" s="12">
        <f>IF($A61="","",IFERROR(VLOOKUP($A61,Leavers!$A$5:$B$204,2,FALSE),TODAY()))</f>
        <v/>
      </c>
      <c r="I61" s="11">
        <f>IF($A61="","",IF($E61="","",(YEAR($H61)-YEAR($E61))*12+MONTH($H61)-MONTH($E61)-IF(DAY($H61)&lt;DAY($E61),1,0)))</f>
        <v/>
      </c>
    </row>
    <row r="62">
      <c r="A62" s="9" t="n"/>
      <c r="B62" s="9" t="n"/>
      <c r="C62" s="9" t="n"/>
      <c r="D62" s="9" t="n"/>
      <c r="E62" s="16" t="n"/>
      <c r="F62" s="9" t="n"/>
      <c r="G62" s="10">
        <f>IF($A62="","",IF(COUNTIF(Leavers!$A$5:$A$204,$A62)&gt;0,"Left","Active"))</f>
        <v/>
      </c>
      <c r="H62" s="12">
        <f>IF($A62="","",IFERROR(VLOOKUP($A62,Leavers!$A$5:$B$204,2,FALSE),TODAY()))</f>
        <v/>
      </c>
      <c r="I62" s="11">
        <f>IF($A62="","",IF($E62="","",(YEAR($H62)-YEAR($E62))*12+MONTH($H62)-MONTH($E62)-IF(DAY($H62)&lt;DAY($E62),1,0)))</f>
        <v/>
      </c>
    </row>
    <row r="63">
      <c r="A63" s="9" t="n"/>
      <c r="B63" s="9" t="n"/>
      <c r="C63" s="9" t="n"/>
      <c r="D63" s="9" t="n"/>
      <c r="E63" s="16" t="n"/>
      <c r="F63" s="9" t="n"/>
      <c r="G63" s="10">
        <f>IF($A63="","",IF(COUNTIF(Leavers!$A$5:$A$204,$A63)&gt;0,"Left","Active"))</f>
        <v/>
      </c>
      <c r="H63" s="12">
        <f>IF($A63="","",IFERROR(VLOOKUP($A63,Leavers!$A$5:$B$204,2,FALSE),TODAY()))</f>
        <v/>
      </c>
      <c r="I63" s="11">
        <f>IF($A63="","",IF($E63="","",(YEAR($H63)-YEAR($E63))*12+MONTH($H63)-MONTH($E63)-IF(DAY($H63)&lt;DAY($E63),1,0)))</f>
        <v/>
      </c>
    </row>
    <row r="64">
      <c r="A64" s="9" t="n"/>
      <c r="B64" s="9" t="n"/>
      <c r="C64" s="9" t="n"/>
      <c r="D64" s="9" t="n"/>
      <c r="E64" s="16" t="n"/>
      <c r="F64" s="9" t="n"/>
      <c r="G64" s="10">
        <f>IF($A64="","",IF(COUNTIF(Leavers!$A$5:$A$204,$A64)&gt;0,"Left","Active"))</f>
        <v/>
      </c>
      <c r="H64" s="12">
        <f>IF($A64="","",IFERROR(VLOOKUP($A64,Leavers!$A$5:$B$204,2,FALSE),TODAY()))</f>
        <v/>
      </c>
      <c r="I64" s="11">
        <f>IF($A64="","",IF($E64="","",(YEAR($H64)-YEAR($E64))*12+MONTH($H64)-MONTH($E64)-IF(DAY($H64)&lt;DAY($E64),1,0)))</f>
        <v/>
      </c>
    </row>
    <row r="65">
      <c r="A65" s="9" t="n"/>
      <c r="B65" s="9" t="n"/>
      <c r="C65" s="9" t="n"/>
      <c r="D65" s="9" t="n"/>
      <c r="E65" s="16" t="n"/>
      <c r="F65" s="9" t="n"/>
      <c r="G65" s="10">
        <f>IF($A65="","",IF(COUNTIF(Leavers!$A$5:$A$204,$A65)&gt;0,"Left","Active"))</f>
        <v/>
      </c>
      <c r="H65" s="12">
        <f>IF($A65="","",IFERROR(VLOOKUP($A65,Leavers!$A$5:$B$204,2,FALSE),TODAY()))</f>
        <v/>
      </c>
      <c r="I65" s="11">
        <f>IF($A65="","",IF($E65="","",(YEAR($H65)-YEAR($E65))*12+MONTH($H65)-MONTH($E65)-IF(DAY($H65)&lt;DAY($E65),1,0)))</f>
        <v/>
      </c>
    </row>
    <row r="66">
      <c r="A66" s="9" t="n"/>
      <c r="B66" s="9" t="n"/>
      <c r="C66" s="9" t="n"/>
      <c r="D66" s="9" t="n"/>
      <c r="E66" s="16" t="n"/>
      <c r="F66" s="9" t="n"/>
      <c r="G66" s="10">
        <f>IF($A66="","",IF(COUNTIF(Leavers!$A$5:$A$204,$A66)&gt;0,"Left","Active"))</f>
        <v/>
      </c>
      <c r="H66" s="12">
        <f>IF($A66="","",IFERROR(VLOOKUP($A66,Leavers!$A$5:$B$204,2,FALSE),TODAY()))</f>
        <v/>
      </c>
      <c r="I66" s="11">
        <f>IF($A66="","",IF($E66="","",(YEAR($H66)-YEAR($E66))*12+MONTH($H66)-MONTH($E66)-IF(DAY($H66)&lt;DAY($E66),1,0)))</f>
        <v/>
      </c>
    </row>
    <row r="67">
      <c r="A67" s="9" t="n"/>
      <c r="B67" s="9" t="n"/>
      <c r="C67" s="9" t="n"/>
      <c r="D67" s="9" t="n"/>
      <c r="E67" s="16" t="n"/>
      <c r="F67" s="9" t="n"/>
      <c r="G67" s="10">
        <f>IF($A67="","",IF(COUNTIF(Leavers!$A$5:$A$204,$A67)&gt;0,"Left","Active"))</f>
        <v/>
      </c>
      <c r="H67" s="12">
        <f>IF($A67="","",IFERROR(VLOOKUP($A67,Leavers!$A$5:$B$204,2,FALSE),TODAY()))</f>
        <v/>
      </c>
      <c r="I67" s="11">
        <f>IF($A67="","",IF($E67="","",(YEAR($H67)-YEAR($E67))*12+MONTH($H67)-MONTH($E67)-IF(DAY($H67)&lt;DAY($E67),1,0)))</f>
        <v/>
      </c>
    </row>
    <row r="68">
      <c r="A68" s="9" t="n"/>
      <c r="B68" s="9" t="n"/>
      <c r="C68" s="9" t="n"/>
      <c r="D68" s="9" t="n"/>
      <c r="E68" s="16" t="n"/>
      <c r="F68" s="9" t="n"/>
      <c r="G68" s="10">
        <f>IF($A68="","",IF(COUNTIF(Leavers!$A$5:$A$204,$A68)&gt;0,"Left","Active"))</f>
        <v/>
      </c>
      <c r="H68" s="12">
        <f>IF($A68="","",IFERROR(VLOOKUP($A68,Leavers!$A$5:$B$204,2,FALSE),TODAY()))</f>
        <v/>
      </c>
      <c r="I68" s="11">
        <f>IF($A68="","",IF($E68="","",(YEAR($H68)-YEAR($E68))*12+MONTH($H68)-MONTH($E68)-IF(DAY($H68)&lt;DAY($E68),1,0)))</f>
        <v/>
      </c>
    </row>
    <row r="69">
      <c r="A69" s="9" t="n"/>
      <c r="B69" s="9" t="n"/>
      <c r="C69" s="9" t="n"/>
      <c r="D69" s="9" t="n"/>
      <c r="E69" s="16" t="n"/>
      <c r="F69" s="9" t="n"/>
      <c r="G69" s="10">
        <f>IF($A69="","",IF(COUNTIF(Leavers!$A$5:$A$204,$A69)&gt;0,"Left","Active"))</f>
        <v/>
      </c>
      <c r="H69" s="12">
        <f>IF($A69="","",IFERROR(VLOOKUP($A69,Leavers!$A$5:$B$204,2,FALSE),TODAY()))</f>
        <v/>
      </c>
      <c r="I69" s="11">
        <f>IF($A69="","",IF($E69="","",(YEAR($H69)-YEAR($E69))*12+MONTH($H69)-MONTH($E69)-IF(DAY($H69)&lt;DAY($E69),1,0)))</f>
        <v/>
      </c>
    </row>
    <row r="70">
      <c r="A70" s="9" t="n"/>
      <c r="B70" s="9" t="n"/>
      <c r="C70" s="9" t="n"/>
      <c r="D70" s="9" t="n"/>
      <c r="E70" s="16" t="n"/>
      <c r="F70" s="9" t="n"/>
      <c r="G70" s="10">
        <f>IF($A70="","",IF(COUNTIF(Leavers!$A$5:$A$204,$A70)&gt;0,"Left","Active"))</f>
        <v/>
      </c>
      <c r="H70" s="12">
        <f>IF($A70="","",IFERROR(VLOOKUP($A70,Leavers!$A$5:$B$204,2,FALSE),TODAY()))</f>
        <v/>
      </c>
      <c r="I70" s="11">
        <f>IF($A70="","",IF($E70="","",(YEAR($H70)-YEAR($E70))*12+MONTH($H70)-MONTH($E70)-IF(DAY($H70)&lt;DAY($E70),1,0)))</f>
        <v/>
      </c>
    </row>
    <row r="71">
      <c r="A71" s="9" t="n"/>
      <c r="B71" s="9" t="n"/>
      <c r="C71" s="9" t="n"/>
      <c r="D71" s="9" t="n"/>
      <c r="E71" s="16" t="n"/>
      <c r="F71" s="9" t="n"/>
      <c r="G71" s="10">
        <f>IF($A71="","",IF(COUNTIF(Leavers!$A$5:$A$204,$A71)&gt;0,"Left","Active"))</f>
        <v/>
      </c>
      <c r="H71" s="12">
        <f>IF($A71="","",IFERROR(VLOOKUP($A71,Leavers!$A$5:$B$204,2,FALSE),TODAY()))</f>
        <v/>
      </c>
      <c r="I71" s="11">
        <f>IF($A71="","",IF($E71="","",(YEAR($H71)-YEAR($E71))*12+MONTH($H71)-MONTH($E71)-IF(DAY($H71)&lt;DAY($E71),1,0)))</f>
        <v/>
      </c>
    </row>
    <row r="72">
      <c r="A72" s="9" t="n"/>
      <c r="B72" s="9" t="n"/>
      <c r="C72" s="9" t="n"/>
      <c r="D72" s="9" t="n"/>
      <c r="E72" s="16" t="n"/>
      <c r="F72" s="9" t="n"/>
      <c r="G72" s="10">
        <f>IF($A72="","",IF(COUNTIF(Leavers!$A$5:$A$204,$A72)&gt;0,"Left","Active"))</f>
        <v/>
      </c>
      <c r="H72" s="12">
        <f>IF($A72="","",IFERROR(VLOOKUP($A72,Leavers!$A$5:$B$204,2,FALSE),TODAY()))</f>
        <v/>
      </c>
      <c r="I72" s="11">
        <f>IF($A72="","",IF($E72="","",(YEAR($H72)-YEAR($E72))*12+MONTH($H72)-MONTH($E72)-IF(DAY($H72)&lt;DAY($E72),1,0)))</f>
        <v/>
      </c>
    </row>
    <row r="73">
      <c r="A73" s="9" t="n"/>
      <c r="B73" s="9" t="n"/>
      <c r="C73" s="9" t="n"/>
      <c r="D73" s="9" t="n"/>
      <c r="E73" s="16" t="n"/>
      <c r="F73" s="9" t="n"/>
      <c r="G73" s="10">
        <f>IF($A73="","",IF(COUNTIF(Leavers!$A$5:$A$204,$A73)&gt;0,"Left","Active"))</f>
        <v/>
      </c>
      <c r="H73" s="12">
        <f>IF($A73="","",IFERROR(VLOOKUP($A73,Leavers!$A$5:$B$204,2,FALSE),TODAY()))</f>
        <v/>
      </c>
      <c r="I73" s="11">
        <f>IF($A73="","",IF($E73="","",(YEAR($H73)-YEAR($E73))*12+MONTH($H73)-MONTH($E73)-IF(DAY($H73)&lt;DAY($E73),1,0)))</f>
        <v/>
      </c>
    </row>
    <row r="74">
      <c r="A74" s="9" t="n"/>
      <c r="B74" s="9" t="n"/>
      <c r="C74" s="9" t="n"/>
      <c r="D74" s="9" t="n"/>
      <c r="E74" s="16" t="n"/>
      <c r="F74" s="9" t="n"/>
      <c r="G74" s="10">
        <f>IF($A74="","",IF(COUNTIF(Leavers!$A$5:$A$204,$A74)&gt;0,"Left","Active"))</f>
        <v/>
      </c>
      <c r="H74" s="12">
        <f>IF($A74="","",IFERROR(VLOOKUP($A74,Leavers!$A$5:$B$204,2,FALSE),TODAY()))</f>
        <v/>
      </c>
      <c r="I74" s="11">
        <f>IF($A74="","",IF($E74="","",(YEAR($H74)-YEAR($E74))*12+MONTH($H74)-MONTH($E74)-IF(DAY($H74)&lt;DAY($E74),1,0)))</f>
        <v/>
      </c>
    </row>
    <row r="75">
      <c r="A75" s="9" t="n"/>
      <c r="B75" s="9" t="n"/>
      <c r="C75" s="9" t="n"/>
      <c r="D75" s="9" t="n"/>
      <c r="E75" s="16" t="n"/>
      <c r="F75" s="9" t="n"/>
      <c r="G75" s="10">
        <f>IF($A75="","",IF(COUNTIF(Leavers!$A$5:$A$204,$A75)&gt;0,"Left","Active"))</f>
        <v/>
      </c>
      <c r="H75" s="12">
        <f>IF($A75="","",IFERROR(VLOOKUP($A75,Leavers!$A$5:$B$204,2,FALSE),TODAY()))</f>
        <v/>
      </c>
      <c r="I75" s="11">
        <f>IF($A75="","",IF($E75="","",(YEAR($H75)-YEAR($E75))*12+MONTH($H75)-MONTH($E75)-IF(DAY($H75)&lt;DAY($E75),1,0)))</f>
        <v/>
      </c>
    </row>
    <row r="76">
      <c r="A76" s="9" t="n"/>
      <c r="B76" s="9" t="n"/>
      <c r="C76" s="9" t="n"/>
      <c r="D76" s="9" t="n"/>
      <c r="E76" s="16" t="n"/>
      <c r="F76" s="9" t="n"/>
      <c r="G76" s="10">
        <f>IF($A76="","",IF(COUNTIF(Leavers!$A$5:$A$204,$A76)&gt;0,"Left","Active"))</f>
        <v/>
      </c>
      <c r="H76" s="12">
        <f>IF($A76="","",IFERROR(VLOOKUP($A76,Leavers!$A$5:$B$204,2,FALSE),TODAY()))</f>
        <v/>
      </c>
      <c r="I76" s="11">
        <f>IF($A76="","",IF($E76="","",(YEAR($H76)-YEAR($E76))*12+MONTH($H76)-MONTH($E76)-IF(DAY($H76)&lt;DAY($E76),1,0)))</f>
        <v/>
      </c>
    </row>
    <row r="77">
      <c r="A77" s="9" t="n"/>
      <c r="B77" s="9" t="n"/>
      <c r="C77" s="9" t="n"/>
      <c r="D77" s="9" t="n"/>
      <c r="E77" s="16" t="n"/>
      <c r="F77" s="9" t="n"/>
      <c r="G77" s="10">
        <f>IF($A77="","",IF(COUNTIF(Leavers!$A$5:$A$204,$A77)&gt;0,"Left","Active"))</f>
        <v/>
      </c>
      <c r="H77" s="12">
        <f>IF($A77="","",IFERROR(VLOOKUP($A77,Leavers!$A$5:$B$204,2,FALSE),TODAY()))</f>
        <v/>
      </c>
      <c r="I77" s="11">
        <f>IF($A77="","",IF($E77="","",(YEAR($H77)-YEAR($E77))*12+MONTH($H77)-MONTH($E77)-IF(DAY($H77)&lt;DAY($E77),1,0)))</f>
        <v/>
      </c>
    </row>
    <row r="78">
      <c r="A78" s="9" t="n"/>
      <c r="B78" s="9" t="n"/>
      <c r="C78" s="9" t="n"/>
      <c r="D78" s="9" t="n"/>
      <c r="E78" s="16" t="n"/>
      <c r="F78" s="9" t="n"/>
      <c r="G78" s="10">
        <f>IF($A78="","",IF(COUNTIF(Leavers!$A$5:$A$204,$A78)&gt;0,"Left","Active"))</f>
        <v/>
      </c>
      <c r="H78" s="12">
        <f>IF($A78="","",IFERROR(VLOOKUP($A78,Leavers!$A$5:$B$204,2,FALSE),TODAY()))</f>
        <v/>
      </c>
      <c r="I78" s="11">
        <f>IF($A78="","",IF($E78="","",(YEAR($H78)-YEAR($E78))*12+MONTH($H78)-MONTH($E78)-IF(DAY($H78)&lt;DAY($E78),1,0)))</f>
        <v/>
      </c>
    </row>
    <row r="79">
      <c r="A79" s="9" t="n"/>
      <c r="B79" s="9" t="n"/>
      <c r="C79" s="9" t="n"/>
      <c r="D79" s="9" t="n"/>
      <c r="E79" s="16" t="n"/>
      <c r="F79" s="9" t="n"/>
      <c r="G79" s="10">
        <f>IF($A79="","",IF(COUNTIF(Leavers!$A$5:$A$204,$A79)&gt;0,"Left","Active"))</f>
        <v/>
      </c>
      <c r="H79" s="12">
        <f>IF($A79="","",IFERROR(VLOOKUP($A79,Leavers!$A$5:$B$204,2,FALSE),TODAY()))</f>
        <v/>
      </c>
      <c r="I79" s="11">
        <f>IF($A79="","",IF($E79="","",(YEAR($H79)-YEAR($E79))*12+MONTH($H79)-MONTH($E79)-IF(DAY($H79)&lt;DAY($E79),1,0)))</f>
        <v/>
      </c>
    </row>
    <row r="80">
      <c r="A80" s="9" t="n"/>
      <c r="B80" s="9" t="n"/>
      <c r="C80" s="9" t="n"/>
      <c r="D80" s="9" t="n"/>
      <c r="E80" s="16" t="n"/>
      <c r="F80" s="9" t="n"/>
      <c r="G80" s="10">
        <f>IF($A80="","",IF(COUNTIF(Leavers!$A$5:$A$204,$A80)&gt;0,"Left","Active"))</f>
        <v/>
      </c>
      <c r="H80" s="12">
        <f>IF($A80="","",IFERROR(VLOOKUP($A80,Leavers!$A$5:$B$204,2,FALSE),TODAY()))</f>
        <v/>
      </c>
      <c r="I80" s="11">
        <f>IF($A80="","",IF($E80="","",(YEAR($H80)-YEAR($E80))*12+MONTH($H80)-MONTH($E80)-IF(DAY($H80)&lt;DAY($E80),1,0)))</f>
        <v/>
      </c>
    </row>
    <row r="81">
      <c r="A81" s="9" t="n"/>
      <c r="B81" s="9" t="n"/>
      <c r="C81" s="9" t="n"/>
      <c r="D81" s="9" t="n"/>
      <c r="E81" s="16" t="n"/>
      <c r="F81" s="9" t="n"/>
      <c r="G81" s="10">
        <f>IF($A81="","",IF(COUNTIF(Leavers!$A$5:$A$204,$A81)&gt;0,"Left","Active"))</f>
        <v/>
      </c>
      <c r="H81" s="12">
        <f>IF($A81="","",IFERROR(VLOOKUP($A81,Leavers!$A$5:$B$204,2,FALSE),TODAY()))</f>
        <v/>
      </c>
      <c r="I81" s="11">
        <f>IF($A81="","",IF($E81="","",(YEAR($H81)-YEAR($E81))*12+MONTH($H81)-MONTH($E81)-IF(DAY($H81)&lt;DAY($E81),1,0)))</f>
        <v/>
      </c>
    </row>
    <row r="82">
      <c r="A82" s="9" t="n"/>
      <c r="B82" s="9" t="n"/>
      <c r="C82" s="9" t="n"/>
      <c r="D82" s="9" t="n"/>
      <c r="E82" s="16" t="n"/>
      <c r="F82" s="9" t="n"/>
      <c r="G82" s="10">
        <f>IF($A82="","",IF(COUNTIF(Leavers!$A$5:$A$204,$A82)&gt;0,"Left","Active"))</f>
        <v/>
      </c>
      <c r="H82" s="12">
        <f>IF($A82="","",IFERROR(VLOOKUP($A82,Leavers!$A$5:$B$204,2,FALSE),TODAY()))</f>
        <v/>
      </c>
      <c r="I82" s="11">
        <f>IF($A82="","",IF($E82="","",(YEAR($H82)-YEAR($E82))*12+MONTH($H82)-MONTH($E82)-IF(DAY($H82)&lt;DAY($E82),1,0)))</f>
        <v/>
      </c>
    </row>
    <row r="83">
      <c r="A83" s="9" t="n"/>
      <c r="B83" s="9" t="n"/>
      <c r="C83" s="9" t="n"/>
      <c r="D83" s="9" t="n"/>
      <c r="E83" s="16" t="n"/>
      <c r="F83" s="9" t="n"/>
      <c r="G83" s="10">
        <f>IF($A83="","",IF(COUNTIF(Leavers!$A$5:$A$204,$A83)&gt;0,"Left","Active"))</f>
        <v/>
      </c>
      <c r="H83" s="12">
        <f>IF($A83="","",IFERROR(VLOOKUP($A83,Leavers!$A$5:$B$204,2,FALSE),TODAY()))</f>
        <v/>
      </c>
      <c r="I83" s="11">
        <f>IF($A83="","",IF($E83="","",(YEAR($H83)-YEAR($E83))*12+MONTH($H83)-MONTH($E83)-IF(DAY($H83)&lt;DAY($E83),1,0)))</f>
        <v/>
      </c>
    </row>
    <row r="84">
      <c r="A84" s="9" t="n"/>
      <c r="B84" s="9" t="n"/>
      <c r="C84" s="9" t="n"/>
      <c r="D84" s="9" t="n"/>
      <c r="E84" s="16" t="n"/>
      <c r="F84" s="9" t="n"/>
      <c r="G84" s="10">
        <f>IF($A84="","",IF(COUNTIF(Leavers!$A$5:$A$204,$A84)&gt;0,"Left","Active"))</f>
        <v/>
      </c>
      <c r="H84" s="12">
        <f>IF($A84="","",IFERROR(VLOOKUP($A84,Leavers!$A$5:$B$204,2,FALSE),TODAY()))</f>
        <v/>
      </c>
      <c r="I84" s="11">
        <f>IF($A84="","",IF($E84="","",(YEAR($H84)-YEAR($E84))*12+MONTH($H84)-MONTH($E84)-IF(DAY($H84)&lt;DAY($E84),1,0)))</f>
        <v/>
      </c>
    </row>
    <row r="85">
      <c r="A85" s="9" t="n"/>
      <c r="B85" s="9" t="n"/>
      <c r="C85" s="9" t="n"/>
      <c r="D85" s="9" t="n"/>
      <c r="E85" s="16" t="n"/>
      <c r="F85" s="9" t="n"/>
      <c r="G85" s="10">
        <f>IF($A85="","",IF(COUNTIF(Leavers!$A$5:$A$204,$A85)&gt;0,"Left","Active"))</f>
        <v/>
      </c>
      <c r="H85" s="12">
        <f>IF($A85="","",IFERROR(VLOOKUP($A85,Leavers!$A$5:$B$204,2,FALSE),TODAY()))</f>
        <v/>
      </c>
      <c r="I85" s="11">
        <f>IF($A85="","",IF($E85="","",(YEAR($H85)-YEAR($E85))*12+MONTH($H85)-MONTH($E85)-IF(DAY($H85)&lt;DAY($E85),1,0)))</f>
        <v/>
      </c>
    </row>
    <row r="86">
      <c r="A86" s="9" t="n"/>
      <c r="B86" s="9" t="n"/>
      <c r="C86" s="9" t="n"/>
      <c r="D86" s="9" t="n"/>
      <c r="E86" s="16" t="n"/>
      <c r="F86" s="9" t="n"/>
      <c r="G86" s="10">
        <f>IF($A86="","",IF(COUNTIF(Leavers!$A$5:$A$204,$A86)&gt;0,"Left","Active"))</f>
        <v/>
      </c>
      <c r="H86" s="12">
        <f>IF($A86="","",IFERROR(VLOOKUP($A86,Leavers!$A$5:$B$204,2,FALSE),TODAY()))</f>
        <v/>
      </c>
      <c r="I86" s="11">
        <f>IF($A86="","",IF($E86="","",(YEAR($H86)-YEAR($E86))*12+MONTH($H86)-MONTH($E86)-IF(DAY($H86)&lt;DAY($E86),1,0)))</f>
        <v/>
      </c>
    </row>
    <row r="87">
      <c r="A87" s="9" t="n"/>
      <c r="B87" s="9" t="n"/>
      <c r="C87" s="9" t="n"/>
      <c r="D87" s="9" t="n"/>
      <c r="E87" s="16" t="n"/>
      <c r="F87" s="9" t="n"/>
      <c r="G87" s="10">
        <f>IF($A87="","",IF(COUNTIF(Leavers!$A$5:$A$204,$A87)&gt;0,"Left","Active"))</f>
        <v/>
      </c>
      <c r="H87" s="12">
        <f>IF($A87="","",IFERROR(VLOOKUP($A87,Leavers!$A$5:$B$204,2,FALSE),TODAY()))</f>
        <v/>
      </c>
      <c r="I87" s="11">
        <f>IF($A87="","",IF($E87="","",(YEAR($H87)-YEAR($E87))*12+MONTH($H87)-MONTH($E87)-IF(DAY($H87)&lt;DAY($E87),1,0)))</f>
        <v/>
      </c>
    </row>
    <row r="88">
      <c r="A88" s="9" t="n"/>
      <c r="B88" s="9" t="n"/>
      <c r="C88" s="9" t="n"/>
      <c r="D88" s="9" t="n"/>
      <c r="E88" s="16" t="n"/>
      <c r="F88" s="9" t="n"/>
      <c r="G88" s="10">
        <f>IF($A88="","",IF(COUNTIF(Leavers!$A$5:$A$204,$A88)&gt;0,"Left","Active"))</f>
        <v/>
      </c>
      <c r="H88" s="12">
        <f>IF($A88="","",IFERROR(VLOOKUP($A88,Leavers!$A$5:$B$204,2,FALSE),TODAY()))</f>
        <v/>
      </c>
      <c r="I88" s="11">
        <f>IF($A88="","",IF($E88="","",(YEAR($H88)-YEAR($E88))*12+MONTH($H88)-MONTH($E88)-IF(DAY($H88)&lt;DAY($E88),1,0)))</f>
        <v/>
      </c>
    </row>
    <row r="89">
      <c r="A89" s="9" t="n"/>
      <c r="B89" s="9" t="n"/>
      <c r="C89" s="9" t="n"/>
      <c r="D89" s="9" t="n"/>
      <c r="E89" s="16" t="n"/>
      <c r="F89" s="9" t="n"/>
      <c r="G89" s="10">
        <f>IF($A89="","",IF(COUNTIF(Leavers!$A$5:$A$204,$A89)&gt;0,"Left","Active"))</f>
        <v/>
      </c>
      <c r="H89" s="12">
        <f>IF($A89="","",IFERROR(VLOOKUP($A89,Leavers!$A$5:$B$204,2,FALSE),TODAY()))</f>
        <v/>
      </c>
      <c r="I89" s="11">
        <f>IF($A89="","",IF($E89="","",(YEAR($H89)-YEAR($E89))*12+MONTH($H89)-MONTH($E89)-IF(DAY($H89)&lt;DAY($E89),1,0)))</f>
        <v/>
      </c>
    </row>
    <row r="90">
      <c r="A90" s="9" t="n"/>
      <c r="B90" s="9" t="n"/>
      <c r="C90" s="9" t="n"/>
      <c r="D90" s="9" t="n"/>
      <c r="E90" s="16" t="n"/>
      <c r="F90" s="9" t="n"/>
      <c r="G90" s="10">
        <f>IF($A90="","",IF(COUNTIF(Leavers!$A$5:$A$204,$A90)&gt;0,"Left","Active"))</f>
        <v/>
      </c>
      <c r="H90" s="12">
        <f>IF($A90="","",IFERROR(VLOOKUP($A90,Leavers!$A$5:$B$204,2,FALSE),TODAY()))</f>
        <v/>
      </c>
      <c r="I90" s="11">
        <f>IF($A90="","",IF($E90="","",(YEAR($H90)-YEAR($E90))*12+MONTH($H90)-MONTH($E90)-IF(DAY($H90)&lt;DAY($E90),1,0)))</f>
        <v/>
      </c>
    </row>
    <row r="91">
      <c r="A91" s="9" t="n"/>
      <c r="B91" s="9" t="n"/>
      <c r="C91" s="9" t="n"/>
      <c r="D91" s="9" t="n"/>
      <c r="E91" s="16" t="n"/>
      <c r="F91" s="9" t="n"/>
      <c r="G91" s="10">
        <f>IF($A91="","",IF(COUNTIF(Leavers!$A$5:$A$204,$A91)&gt;0,"Left","Active"))</f>
        <v/>
      </c>
      <c r="H91" s="12">
        <f>IF($A91="","",IFERROR(VLOOKUP($A91,Leavers!$A$5:$B$204,2,FALSE),TODAY()))</f>
        <v/>
      </c>
      <c r="I91" s="11">
        <f>IF($A91="","",IF($E91="","",(YEAR($H91)-YEAR($E91))*12+MONTH($H91)-MONTH($E91)-IF(DAY($H91)&lt;DAY($E91),1,0)))</f>
        <v/>
      </c>
    </row>
    <row r="92">
      <c r="A92" s="9" t="n"/>
      <c r="B92" s="9" t="n"/>
      <c r="C92" s="9" t="n"/>
      <c r="D92" s="9" t="n"/>
      <c r="E92" s="16" t="n"/>
      <c r="F92" s="9" t="n"/>
      <c r="G92" s="10">
        <f>IF($A92="","",IF(COUNTIF(Leavers!$A$5:$A$204,$A92)&gt;0,"Left","Active"))</f>
        <v/>
      </c>
      <c r="H92" s="12">
        <f>IF($A92="","",IFERROR(VLOOKUP($A92,Leavers!$A$5:$B$204,2,FALSE),TODAY()))</f>
        <v/>
      </c>
      <c r="I92" s="11">
        <f>IF($A92="","",IF($E92="","",(YEAR($H92)-YEAR($E92))*12+MONTH($H92)-MONTH($E92)-IF(DAY($H92)&lt;DAY($E92),1,0)))</f>
        <v/>
      </c>
    </row>
    <row r="93">
      <c r="A93" s="9" t="n"/>
      <c r="B93" s="9" t="n"/>
      <c r="C93" s="9" t="n"/>
      <c r="D93" s="9" t="n"/>
      <c r="E93" s="16" t="n"/>
      <c r="F93" s="9" t="n"/>
      <c r="G93" s="10">
        <f>IF($A93="","",IF(COUNTIF(Leavers!$A$5:$A$204,$A93)&gt;0,"Left","Active"))</f>
        <v/>
      </c>
      <c r="H93" s="12">
        <f>IF($A93="","",IFERROR(VLOOKUP($A93,Leavers!$A$5:$B$204,2,FALSE),TODAY()))</f>
        <v/>
      </c>
      <c r="I93" s="11">
        <f>IF($A93="","",IF($E93="","",(YEAR($H93)-YEAR($E93))*12+MONTH($H93)-MONTH($E93)-IF(DAY($H93)&lt;DAY($E93),1,0)))</f>
        <v/>
      </c>
    </row>
    <row r="94">
      <c r="A94" s="9" t="n"/>
      <c r="B94" s="9" t="n"/>
      <c r="C94" s="9" t="n"/>
      <c r="D94" s="9" t="n"/>
      <c r="E94" s="16" t="n"/>
      <c r="F94" s="9" t="n"/>
      <c r="G94" s="10">
        <f>IF($A94="","",IF(COUNTIF(Leavers!$A$5:$A$204,$A94)&gt;0,"Left","Active"))</f>
        <v/>
      </c>
      <c r="H94" s="12">
        <f>IF($A94="","",IFERROR(VLOOKUP($A94,Leavers!$A$5:$B$204,2,FALSE),TODAY()))</f>
        <v/>
      </c>
      <c r="I94" s="11">
        <f>IF($A94="","",IF($E94="","",(YEAR($H94)-YEAR($E94))*12+MONTH($H94)-MONTH($E94)-IF(DAY($H94)&lt;DAY($E94),1,0)))</f>
        <v/>
      </c>
    </row>
    <row r="95">
      <c r="A95" s="9" t="n"/>
      <c r="B95" s="9" t="n"/>
      <c r="C95" s="9" t="n"/>
      <c r="D95" s="9" t="n"/>
      <c r="E95" s="16" t="n"/>
      <c r="F95" s="9" t="n"/>
      <c r="G95" s="10">
        <f>IF($A95="","",IF(COUNTIF(Leavers!$A$5:$A$204,$A95)&gt;0,"Left","Active"))</f>
        <v/>
      </c>
      <c r="H95" s="12">
        <f>IF($A95="","",IFERROR(VLOOKUP($A95,Leavers!$A$5:$B$204,2,FALSE),TODAY()))</f>
        <v/>
      </c>
      <c r="I95" s="11">
        <f>IF($A95="","",IF($E95="","",(YEAR($H95)-YEAR($E95))*12+MONTH($H95)-MONTH($E95)-IF(DAY($H95)&lt;DAY($E95),1,0)))</f>
        <v/>
      </c>
    </row>
    <row r="96">
      <c r="A96" s="9" t="n"/>
      <c r="B96" s="9" t="n"/>
      <c r="C96" s="9" t="n"/>
      <c r="D96" s="9" t="n"/>
      <c r="E96" s="16" t="n"/>
      <c r="F96" s="9" t="n"/>
      <c r="G96" s="10">
        <f>IF($A96="","",IF(COUNTIF(Leavers!$A$5:$A$204,$A96)&gt;0,"Left","Active"))</f>
        <v/>
      </c>
      <c r="H96" s="12">
        <f>IF($A96="","",IFERROR(VLOOKUP($A96,Leavers!$A$5:$B$204,2,FALSE),TODAY()))</f>
        <v/>
      </c>
      <c r="I96" s="11">
        <f>IF($A96="","",IF($E96="","",(YEAR($H96)-YEAR($E96))*12+MONTH($H96)-MONTH($E96)-IF(DAY($H96)&lt;DAY($E96),1,0)))</f>
        <v/>
      </c>
    </row>
    <row r="97">
      <c r="A97" s="9" t="n"/>
      <c r="B97" s="9" t="n"/>
      <c r="C97" s="9" t="n"/>
      <c r="D97" s="9" t="n"/>
      <c r="E97" s="16" t="n"/>
      <c r="F97" s="9" t="n"/>
      <c r="G97" s="10">
        <f>IF($A97="","",IF(COUNTIF(Leavers!$A$5:$A$204,$A97)&gt;0,"Left","Active"))</f>
        <v/>
      </c>
      <c r="H97" s="12">
        <f>IF($A97="","",IFERROR(VLOOKUP($A97,Leavers!$A$5:$B$204,2,FALSE),TODAY()))</f>
        <v/>
      </c>
      <c r="I97" s="11">
        <f>IF($A97="","",IF($E97="","",(YEAR($H97)-YEAR($E97))*12+MONTH($H97)-MONTH($E97)-IF(DAY($H97)&lt;DAY($E97),1,0)))</f>
        <v/>
      </c>
    </row>
    <row r="98">
      <c r="A98" s="9" t="n"/>
      <c r="B98" s="9" t="n"/>
      <c r="C98" s="9" t="n"/>
      <c r="D98" s="9" t="n"/>
      <c r="E98" s="16" t="n"/>
      <c r="F98" s="9" t="n"/>
      <c r="G98" s="10">
        <f>IF($A98="","",IF(COUNTIF(Leavers!$A$5:$A$204,$A98)&gt;0,"Left","Active"))</f>
        <v/>
      </c>
      <c r="H98" s="12">
        <f>IF($A98="","",IFERROR(VLOOKUP($A98,Leavers!$A$5:$B$204,2,FALSE),TODAY()))</f>
        <v/>
      </c>
      <c r="I98" s="11">
        <f>IF($A98="","",IF($E98="","",(YEAR($H98)-YEAR($E98))*12+MONTH($H98)-MONTH($E98)-IF(DAY($H98)&lt;DAY($E98),1,0)))</f>
        <v/>
      </c>
    </row>
    <row r="99">
      <c r="A99" s="9" t="n"/>
      <c r="B99" s="9" t="n"/>
      <c r="C99" s="9" t="n"/>
      <c r="D99" s="9" t="n"/>
      <c r="E99" s="16" t="n"/>
      <c r="F99" s="9" t="n"/>
      <c r="G99" s="10">
        <f>IF($A99="","",IF(COUNTIF(Leavers!$A$5:$A$204,$A99)&gt;0,"Left","Active"))</f>
        <v/>
      </c>
      <c r="H99" s="12">
        <f>IF($A99="","",IFERROR(VLOOKUP($A99,Leavers!$A$5:$B$204,2,FALSE),TODAY()))</f>
        <v/>
      </c>
      <c r="I99" s="11">
        <f>IF($A99="","",IF($E99="","",(YEAR($H99)-YEAR($E99))*12+MONTH($H99)-MONTH($E99)-IF(DAY($H99)&lt;DAY($E99),1,0)))</f>
        <v/>
      </c>
    </row>
    <row r="100">
      <c r="A100" s="9" t="n"/>
      <c r="B100" s="9" t="n"/>
      <c r="C100" s="9" t="n"/>
      <c r="D100" s="9" t="n"/>
      <c r="E100" s="16" t="n"/>
      <c r="F100" s="9" t="n"/>
      <c r="G100" s="10">
        <f>IF($A100="","",IF(COUNTIF(Leavers!$A$5:$A$204,$A100)&gt;0,"Left","Active"))</f>
        <v/>
      </c>
      <c r="H100" s="12">
        <f>IF($A100="","",IFERROR(VLOOKUP($A100,Leavers!$A$5:$B$204,2,FALSE),TODAY()))</f>
        <v/>
      </c>
      <c r="I100" s="11">
        <f>IF($A100="","",IF($E100="","",(YEAR($H100)-YEAR($E100))*12+MONTH($H100)-MONTH($E100)-IF(DAY($H100)&lt;DAY($E100),1,0)))</f>
        <v/>
      </c>
    </row>
    <row r="101">
      <c r="A101" s="9" t="n"/>
      <c r="B101" s="9" t="n"/>
      <c r="C101" s="9" t="n"/>
      <c r="D101" s="9" t="n"/>
      <c r="E101" s="16" t="n"/>
      <c r="F101" s="9" t="n"/>
      <c r="G101" s="10">
        <f>IF($A101="","",IF(COUNTIF(Leavers!$A$5:$A$204,$A101)&gt;0,"Left","Active"))</f>
        <v/>
      </c>
      <c r="H101" s="12">
        <f>IF($A101="","",IFERROR(VLOOKUP($A101,Leavers!$A$5:$B$204,2,FALSE),TODAY()))</f>
        <v/>
      </c>
      <c r="I101" s="11">
        <f>IF($A101="","",IF($E101="","",(YEAR($H101)-YEAR($E101))*12+MONTH($H101)-MONTH($E101)-IF(DAY($H101)&lt;DAY($E101),1,0)))</f>
        <v/>
      </c>
    </row>
    <row r="102">
      <c r="A102" s="9" t="n"/>
      <c r="B102" s="9" t="n"/>
      <c r="C102" s="9" t="n"/>
      <c r="D102" s="9" t="n"/>
      <c r="E102" s="16" t="n"/>
      <c r="F102" s="9" t="n"/>
      <c r="G102" s="10">
        <f>IF($A102="","",IF(COUNTIF(Leavers!$A$5:$A$204,$A102)&gt;0,"Left","Active"))</f>
        <v/>
      </c>
      <c r="H102" s="12">
        <f>IF($A102="","",IFERROR(VLOOKUP($A102,Leavers!$A$5:$B$204,2,FALSE),TODAY()))</f>
        <v/>
      </c>
      <c r="I102" s="11">
        <f>IF($A102="","",IF($E102="","",(YEAR($H102)-YEAR($E102))*12+MONTH($H102)-MONTH($E102)-IF(DAY($H102)&lt;DAY($E102),1,0)))</f>
        <v/>
      </c>
    </row>
    <row r="103">
      <c r="A103" s="9" t="n"/>
      <c r="B103" s="9" t="n"/>
      <c r="C103" s="9" t="n"/>
      <c r="D103" s="9" t="n"/>
      <c r="E103" s="16" t="n"/>
      <c r="F103" s="9" t="n"/>
      <c r="G103" s="10">
        <f>IF($A103="","",IF(COUNTIF(Leavers!$A$5:$A$204,$A103)&gt;0,"Left","Active"))</f>
        <v/>
      </c>
      <c r="H103" s="12">
        <f>IF($A103="","",IFERROR(VLOOKUP($A103,Leavers!$A$5:$B$204,2,FALSE),TODAY()))</f>
        <v/>
      </c>
      <c r="I103" s="11">
        <f>IF($A103="","",IF($E103="","",(YEAR($H103)-YEAR($E103))*12+MONTH($H103)-MONTH($E103)-IF(DAY($H103)&lt;DAY($E103),1,0)))</f>
        <v/>
      </c>
    </row>
    <row r="104">
      <c r="A104" s="9" t="n"/>
      <c r="B104" s="9" t="n"/>
      <c r="C104" s="9" t="n"/>
      <c r="D104" s="9" t="n"/>
      <c r="E104" s="16" t="n"/>
      <c r="F104" s="9" t="n"/>
      <c r="G104" s="10">
        <f>IF($A104="","",IF(COUNTIF(Leavers!$A$5:$A$204,$A104)&gt;0,"Left","Active"))</f>
        <v/>
      </c>
      <c r="H104" s="12">
        <f>IF($A104="","",IFERROR(VLOOKUP($A104,Leavers!$A$5:$B$204,2,FALSE),TODAY()))</f>
        <v/>
      </c>
      <c r="I104" s="11">
        <f>IF($A104="","",IF($E104="","",(YEAR($H104)-YEAR($E104))*12+MONTH($H104)-MONTH($E104)-IF(DAY($H104)&lt;DAY($E104),1,0)))</f>
        <v/>
      </c>
    </row>
    <row r="105">
      <c r="A105" s="9" t="n"/>
      <c r="B105" s="9" t="n"/>
      <c r="C105" s="9" t="n"/>
      <c r="D105" s="9" t="n"/>
      <c r="E105" s="16" t="n"/>
      <c r="F105" s="9" t="n"/>
      <c r="G105" s="10">
        <f>IF($A105="","",IF(COUNTIF(Leavers!$A$5:$A$204,$A105)&gt;0,"Left","Active"))</f>
        <v/>
      </c>
      <c r="H105" s="12">
        <f>IF($A105="","",IFERROR(VLOOKUP($A105,Leavers!$A$5:$B$204,2,FALSE),TODAY()))</f>
        <v/>
      </c>
      <c r="I105" s="11">
        <f>IF($A105="","",IF($E105="","",(YEAR($H105)-YEAR($E105))*12+MONTH($H105)-MONTH($E105)-IF(DAY($H105)&lt;DAY($E105),1,0)))</f>
        <v/>
      </c>
    </row>
    <row r="106">
      <c r="A106" s="9" t="n"/>
      <c r="B106" s="9" t="n"/>
      <c r="C106" s="9" t="n"/>
      <c r="D106" s="9" t="n"/>
      <c r="E106" s="16" t="n"/>
      <c r="F106" s="9" t="n"/>
      <c r="G106" s="10">
        <f>IF($A106="","",IF(COUNTIF(Leavers!$A$5:$A$204,$A106)&gt;0,"Left","Active"))</f>
        <v/>
      </c>
      <c r="H106" s="12">
        <f>IF($A106="","",IFERROR(VLOOKUP($A106,Leavers!$A$5:$B$204,2,FALSE),TODAY()))</f>
        <v/>
      </c>
      <c r="I106" s="11">
        <f>IF($A106="","",IF($E106="","",(YEAR($H106)-YEAR($E106))*12+MONTH($H106)-MONTH($E106)-IF(DAY($H106)&lt;DAY($E106),1,0)))</f>
        <v/>
      </c>
    </row>
    <row r="107">
      <c r="A107" s="9" t="n"/>
      <c r="B107" s="9" t="n"/>
      <c r="C107" s="9" t="n"/>
      <c r="D107" s="9" t="n"/>
      <c r="E107" s="16" t="n"/>
      <c r="F107" s="9" t="n"/>
      <c r="G107" s="10">
        <f>IF($A107="","",IF(COUNTIF(Leavers!$A$5:$A$204,$A107)&gt;0,"Left","Active"))</f>
        <v/>
      </c>
      <c r="H107" s="12">
        <f>IF($A107="","",IFERROR(VLOOKUP($A107,Leavers!$A$5:$B$204,2,FALSE),TODAY()))</f>
        <v/>
      </c>
      <c r="I107" s="11">
        <f>IF($A107="","",IF($E107="","",(YEAR($H107)-YEAR($E107))*12+MONTH($H107)-MONTH($E107)-IF(DAY($H107)&lt;DAY($E107),1,0)))</f>
        <v/>
      </c>
    </row>
    <row r="108">
      <c r="A108" s="9" t="n"/>
      <c r="B108" s="9" t="n"/>
      <c r="C108" s="9" t="n"/>
      <c r="D108" s="9" t="n"/>
      <c r="E108" s="16" t="n"/>
      <c r="F108" s="9" t="n"/>
      <c r="G108" s="10">
        <f>IF($A108="","",IF(COUNTIF(Leavers!$A$5:$A$204,$A108)&gt;0,"Left","Active"))</f>
        <v/>
      </c>
      <c r="H108" s="12">
        <f>IF($A108="","",IFERROR(VLOOKUP($A108,Leavers!$A$5:$B$204,2,FALSE),TODAY()))</f>
        <v/>
      </c>
      <c r="I108" s="11">
        <f>IF($A108="","",IF($E108="","",(YEAR($H108)-YEAR($E108))*12+MONTH($H108)-MONTH($E108)-IF(DAY($H108)&lt;DAY($E108),1,0)))</f>
        <v/>
      </c>
    </row>
    <row r="109">
      <c r="A109" s="9" t="n"/>
      <c r="B109" s="9" t="n"/>
      <c r="C109" s="9" t="n"/>
      <c r="D109" s="9" t="n"/>
      <c r="E109" s="16" t="n"/>
      <c r="F109" s="9" t="n"/>
      <c r="G109" s="10">
        <f>IF($A109="","",IF(COUNTIF(Leavers!$A$5:$A$204,$A109)&gt;0,"Left","Active"))</f>
        <v/>
      </c>
      <c r="H109" s="12">
        <f>IF($A109="","",IFERROR(VLOOKUP($A109,Leavers!$A$5:$B$204,2,FALSE),TODAY()))</f>
        <v/>
      </c>
      <c r="I109" s="11">
        <f>IF($A109="","",IF($E109="","",(YEAR($H109)-YEAR($E109))*12+MONTH($H109)-MONTH($E109)-IF(DAY($H109)&lt;DAY($E109),1,0)))</f>
        <v/>
      </c>
    </row>
    <row r="110">
      <c r="A110" s="9" t="n"/>
      <c r="B110" s="9" t="n"/>
      <c r="C110" s="9" t="n"/>
      <c r="D110" s="9" t="n"/>
      <c r="E110" s="16" t="n"/>
      <c r="F110" s="9" t="n"/>
      <c r="G110" s="10">
        <f>IF($A110="","",IF(COUNTIF(Leavers!$A$5:$A$204,$A110)&gt;0,"Left","Active"))</f>
        <v/>
      </c>
      <c r="H110" s="12">
        <f>IF($A110="","",IFERROR(VLOOKUP($A110,Leavers!$A$5:$B$204,2,FALSE),TODAY()))</f>
        <v/>
      </c>
      <c r="I110" s="11">
        <f>IF($A110="","",IF($E110="","",(YEAR($H110)-YEAR($E110))*12+MONTH($H110)-MONTH($E110)-IF(DAY($H110)&lt;DAY($E110),1,0)))</f>
        <v/>
      </c>
    </row>
    <row r="111">
      <c r="A111" s="9" t="n"/>
      <c r="B111" s="9" t="n"/>
      <c r="C111" s="9" t="n"/>
      <c r="D111" s="9" t="n"/>
      <c r="E111" s="16" t="n"/>
      <c r="F111" s="9" t="n"/>
      <c r="G111" s="10">
        <f>IF($A111="","",IF(COUNTIF(Leavers!$A$5:$A$204,$A111)&gt;0,"Left","Active"))</f>
        <v/>
      </c>
      <c r="H111" s="12">
        <f>IF($A111="","",IFERROR(VLOOKUP($A111,Leavers!$A$5:$B$204,2,FALSE),TODAY()))</f>
        <v/>
      </c>
      <c r="I111" s="11">
        <f>IF($A111="","",IF($E111="","",(YEAR($H111)-YEAR($E111))*12+MONTH($H111)-MONTH($E111)-IF(DAY($H111)&lt;DAY($E111),1,0)))</f>
        <v/>
      </c>
    </row>
    <row r="112">
      <c r="A112" s="9" t="n"/>
      <c r="B112" s="9" t="n"/>
      <c r="C112" s="9" t="n"/>
      <c r="D112" s="9" t="n"/>
      <c r="E112" s="16" t="n"/>
      <c r="F112" s="9" t="n"/>
      <c r="G112" s="10">
        <f>IF($A112="","",IF(COUNTIF(Leavers!$A$5:$A$204,$A112)&gt;0,"Left","Active"))</f>
        <v/>
      </c>
      <c r="H112" s="12">
        <f>IF($A112="","",IFERROR(VLOOKUP($A112,Leavers!$A$5:$B$204,2,FALSE),TODAY()))</f>
        <v/>
      </c>
      <c r="I112" s="11">
        <f>IF($A112="","",IF($E112="","",(YEAR($H112)-YEAR($E112))*12+MONTH($H112)-MONTH($E112)-IF(DAY($H112)&lt;DAY($E112),1,0)))</f>
        <v/>
      </c>
    </row>
    <row r="113">
      <c r="A113" s="9" t="n"/>
      <c r="B113" s="9" t="n"/>
      <c r="C113" s="9" t="n"/>
      <c r="D113" s="9" t="n"/>
      <c r="E113" s="16" t="n"/>
      <c r="F113" s="9" t="n"/>
      <c r="G113" s="10">
        <f>IF($A113="","",IF(COUNTIF(Leavers!$A$5:$A$204,$A113)&gt;0,"Left","Active"))</f>
        <v/>
      </c>
      <c r="H113" s="12">
        <f>IF($A113="","",IFERROR(VLOOKUP($A113,Leavers!$A$5:$B$204,2,FALSE),TODAY()))</f>
        <v/>
      </c>
      <c r="I113" s="11">
        <f>IF($A113="","",IF($E113="","",(YEAR($H113)-YEAR($E113))*12+MONTH($H113)-MONTH($E113)-IF(DAY($H113)&lt;DAY($E113),1,0)))</f>
        <v/>
      </c>
    </row>
    <row r="114">
      <c r="A114" s="9" t="n"/>
      <c r="B114" s="9" t="n"/>
      <c r="C114" s="9" t="n"/>
      <c r="D114" s="9" t="n"/>
      <c r="E114" s="16" t="n"/>
      <c r="F114" s="9" t="n"/>
      <c r="G114" s="10">
        <f>IF($A114="","",IF(COUNTIF(Leavers!$A$5:$A$204,$A114)&gt;0,"Left","Active"))</f>
        <v/>
      </c>
      <c r="H114" s="12">
        <f>IF($A114="","",IFERROR(VLOOKUP($A114,Leavers!$A$5:$B$204,2,FALSE),TODAY()))</f>
        <v/>
      </c>
      <c r="I114" s="11">
        <f>IF($A114="","",IF($E114="","",(YEAR($H114)-YEAR($E114))*12+MONTH($H114)-MONTH($E114)-IF(DAY($H114)&lt;DAY($E114),1,0)))</f>
        <v/>
      </c>
    </row>
    <row r="115">
      <c r="A115" s="9" t="n"/>
      <c r="B115" s="9" t="n"/>
      <c r="C115" s="9" t="n"/>
      <c r="D115" s="9" t="n"/>
      <c r="E115" s="16" t="n"/>
      <c r="F115" s="9" t="n"/>
      <c r="G115" s="10">
        <f>IF($A115="","",IF(COUNTIF(Leavers!$A$5:$A$204,$A115)&gt;0,"Left","Active"))</f>
        <v/>
      </c>
      <c r="H115" s="12">
        <f>IF($A115="","",IFERROR(VLOOKUP($A115,Leavers!$A$5:$B$204,2,FALSE),TODAY()))</f>
        <v/>
      </c>
      <c r="I115" s="11">
        <f>IF($A115="","",IF($E115="","",(YEAR($H115)-YEAR($E115))*12+MONTH($H115)-MONTH($E115)-IF(DAY($H115)&lt;DAY($E115),1,0)))</f>
        <v/>
      </c>
    </row>
    <row r="116">
      <c r="A116" s="9" t="n"/>
      <c r="B116" s="9" t="n"/>
      <c r="C116" s="9" t="n"/>
      <c r="D116" s="9" t="n"/>
      <c r="E116" s="16" t="n"/>
      <c r="F116" s="9" t="n"/>
      <c r="G116" s="10">
        <f>IF($A116="","",IF(COUNTIF(Leavers!$A$5:$A$204,$A116)&gt;0,"Left","Active"))</f>
        <v/>
      </c>
      <c r="H116" s="12">
        <f>IF($A116="","",IFERROR(VLOOKUP($A116,Leavers!$A$5:$B$204,2,FALSE),TODAY()))</f>
        <v/>
      </c>
      <c r="I116" s="11">
        <f>IF($A116="","",IF($E116="","",(YEAR($H116)-YEAR($E116))*12+MONTH($H116)-MONTH($E116)-IF(DAY($H116)&lt;DAY($E116),1,0)))</f>
        <v/>
      </c>
    </row>
    <row r="117">
      <c r="A117" s="9" t="n"/>
      <c r="B117" s="9" t="n"/>
      <c r="C117" s="9" t="n"/>
      <c r="D117" s="9" t="n"/>
      <c r="E117" s="16" t="n"/>
      <c r="F117" s="9" t="n"/>
      <c r="G117" s="10">
        <f>IF($A117="","",IF(COUNTIF(Leavers!$A$5:$A$204,$A117)&gt;0,"Left","Active"))</f>
        <v/>
      </c>
      <c r="H117" s="12">
        <f>IF($A117="","",IFERROR(VLOOKUP($A117,Leavers!$A$5:$B$204,2,FALSE),TODAY()))</f>
        <v/>
      </c>
      <c r="I117" s="11">
        <f>IF($A117="","",IF($E117="","",(YEAR($H117)-YEAR($E117))*12+MONTH($H117)-MONTH($E117)-IF(DAY($H117)&lt;DAY($E117),1,0)))</f>
        <v/>
      </c>
    </row>
    <row r="118">
      <c r="A118" s="9" t="n"/>
      <c r="B118" s="9" t="n"/>
      <c r="C118" s="9" t="n"/>
      <c r="D118" s="9" t="n"/>
      <c r="E118" s="16" t="n"/>
      <c r="F118" s="9" t="n"/>
      <c r="G118" s="10">
        <f>IF($A118="","",IF(COUNTIF(Leavers!$A$5:$A$204,$A118)&gt;0,"Left","Active"))</f>
        <v/>
      </c>
      <c r="H118" s="12">
        <f>IF($A118="","",IFERROR(VLOOKUP($A118,Leavers!$A$5:$B$204,2,FALSE),TODAY()))</f>
        <v/>
      </c>
      <c r="I118" s="11">
        <f>IF($A118="","",IF($E118="","",(YEAR($H118)-YEAR($E118))*12+MONTH($H118)-MONTH($E118)-IF(DAY($H118)&lt;DAY($E118),1,0)))</f>
        <v/>
      </c>
    </row>
    <row r="119">
      <c r="A119" s="9" t="n"/>
      <c r="B119" s="9" t="n"/>
      <c r="C119" s="9" t="n"/>
      <c r="D119" s="9" t="n"/>
      <c r="E119" s="16" t="n"/>
      <c r="F119" s="9" t="n"/>
      <c r="G119" s="10">
        <f>IF($A119="","",IF(COUNTIF(Leavers!$A$5:$A$204,$A119)&gt;0,"Left","Active"))</f>
        <v/>
      </c>
      <c r="H119" s="12">
        <f>IF($A119="","",IFERROR(VLOOKUP($A119,Leavers!$A$5:$B$204,2,FALSE),TODAY()))</f>
        <v/>
      </c>
      <c r="I119" s="11">
        <f>IF($A119="","",IF($E119="","",(YEAR($H119)-YEAR($E119))*12+MONTH($H119)-MONTH($E119)-IF(DAY($H119)&lt;DAY($E119),1,0)))</f>
        <v/>
      </c>
    </row>
    <row r="120">
      <c r="A120" s="9" t="n"/>
      <c r="B120" s="9" t="n"/>
      <c r="C120" s="9" t="n"/>
      <c r="D120" s="9" t="n"/>
      <c r="E120" s="16" t="n"/>
      <c r="F120" s="9" t="n"/>
      <c r="G120" s="10">
        <f>IF($A120="","",IF(COUNTIF(Leavers!$A$5:$A$204,$A120)&gt;0,"Left","Active"))</f>
        <v/>
      </c>
      <c r="H120" s="12">
        <f>IF($A120="","",IFERROR(VLOOKUP($A120,Leavers!$A$5:$B$204,2,FALSE),TODAY()))</f>
        <v/>
      </c>
      <c r="I120" s="11">
        <f>IF($A120="","",IF($E120="","",(YEAR($H120)-YEAR($E120))*12+MONTH($H120)-MONTH($E120)-IF(DAY($H120)&lt;DAY($E120),1,0)))</f>
        <v/>
      </c>
    </row>
    <row r="121">
      <c r="A121" s="9" t="n"/>
      <c r="B121" s="9" t="n"/>
      <c r="C121" s="9" t="n"/>
      <c r="D121" s="9" t="n"/>
      <c r="E121" s="16" t="n"/>
      <c r="F121" s="9" t="n"/>
      <c r="G121" s="10">
        <f>IF($A121="","",IF(COUNTIF(Leavers!$A$5:$A$204,$A121)&gt;0,"Left","Active"))</f>
        <v/>
      </c>
      <c r="H121" s="12">
        <f>IF($A121="","",IFERROR(VLOOKUP($A121,Leavers!$A$5:$B$204,2,FALSE),TODAY()))</f>
        <v/>
      </c>
      <c r="I121" s="11">
        <f>IF($A121="","",IF($E121="","",(YEAR($H121)-YEAR($E121))*12+MONTH($H121)-MONTH($E121)-IF(DAY($H121)&lt;DAY($E121),1,0)))</f>
        <v/>
      </c>
    </row>
    <row r="122">
      <c r="A122" s="9" t="n"/>
      <c r="B122" s="9" t="n"/>
      <c r="C122" s="9" t="n"/>
      <c r="D122" s="9" t="n"/>
      <c r="E122" s="16" t="n"/>
      <c r="F122" s="9" t="n"/>
      <c r="G122" s="10">
        <f>IF($A122="","",IF(COUNTIF(Leavers!$A$5:$A$204,$A122)&gt;0,"Left","Active"))</f>
        <v/>
      </c>
      <c r="H122" s="12">
        <f>IF($A122="","",IFERROR(VLOOKUP($A122,Leavers!$A$5:$B$204,2,FALSE),TODAY()))</f>
        <v/>
      </c>
      <c r="I122" s="11">
        <f>IF($A122="","",IF($E122="","",(YEAR($H122)-YEAR($E122))*12+MONTH($H122)-MONTH($E122)-IF(DAY($H122)&lt;DAY($E122),1,0)))</f>
        <v/>
      </c>
    </row>
    <row r="123">
      <c r="A123" s="9" t="n"/>
      <c r="B123" s="9" t="n"/>
      <c r="C123" s="9" t="n"/>
      <c r="D123" s="9" t="n"/>
      <c r="E123" s="16" t="n"/>
      <c r="F123" s="9" t="n"/>
      <c r="G123" s="10">
        <f>IF($A123="","",IF(COUNTIF(Leavers!$A$5:$A$204,$A123)&gt;0,"Left","Active"))</f>
        <v/>
      </c>
      <c r="H123" s="12">
        <f>IF($A123="","",IFERROR(VLOOKUP($A123,Leavers!$A$5:$B$204,2,FALSE),TODAY()))</f>
        <v/>
      </c>
      <c r="I123" s="11">
        <f>IF($A123="","",IF($E123="","",(YEAR($H123)-YEAR($E123))*12+MONTH($H123)-MONTH($E123)-IF(DAY($H123)&lt;DAY($E123),1,0)))</f>
        <v/>
      </c>
    </row>
    <row r="124">
      <c r="A124" s="9" t="n"/>
      <c r="B124" s="9" t="n"/>
      <c r="C124" s="9" t="n"/>
      <c r="D124" s="9" t="n"/>
      <c r="E124" s="16" t="n"/>
      <c r="F124" s="9" t="n"/>
      <c r="G124" s="10">
        <f>IF($A124="","",IF(COUNTIF(Leavers!$A$5:$A$204,$A124)&gt;0,"Left","Active"))</f>
        <v/>
      </c>
      <c r="H124" s="12">
        <f>IF($A124="","",IFERROR(VLOOKUP($A124,Leavers!$A$5:$B$204,2,FALSE),TODAY()))</f>
        <v/>
      </c>
      <c r="I124" s="11">
        <f>IF($A124="","",IF($E124="","",(YEAR($H124)-YEAR($E124))*12+MONTH($H124)-MONTH($E124)-IF(DAY($H124)&lt;DAY($E124),1,0)))</f>
        <v/>
      </c>
    </row>
    <row r="125">
      <c r="A125" s="9" t="n"/>
      <c r="B125" s="9" t="n"/>
      <c r="C125" s="9" t="n"/>
      <c r="D125" s="9" t="n"/>
      <c r="E125" s="16" t="n"/>
      <c r="F125" s="9" t="n"/>
      <c r="G125" s="10">
        <f>IF($A125="","",IF(COUNTIF(Leavers!$A$5:$A$204,$A125)&gt;0,"Left","Active"))</f>
        <v/>
      </c>
      <c r="H125" s="12">
        <f>IF($A125="","",IFERROR(VLOOKUP($A125,Leavers!$A$5:$B$204,2,FALSE),TODAY()))</f>
        <v/>
      </c>
      <c r="I125" s="11">
        <f>IF($A125="","",IF($E125="","",(YEAR($H125)-YEAR($E125))*12+MONTH($H125)-MONTH($E125)-IF(DAY($H125)&lt;DAY($E125),1,0)))</f>
        <v/>
      </c>
    </row>
    <row r="126">
      <c r="A126" s="9" t="n"/>
      <c r="B126" s="9" t="n"/>
      <c r="C126" s="9" t="n"/>
      <c r="D126" s="9" t="n"/>
      <c r="E126" s="16" t="n"/>
      <c r="F126" s="9" t="n"/>
      <c r="G126" s="10">
        <f>IF($A126="","",IF(COUNTIF(Leavers!$A$5:$A$204,$A126)&gt;0,"Left","Active"))</f>
        <v/>
      </c>
      <c r="H126" s="12">
        <f>IF($A126="","",IFERROR(VLOOKUP($A126,Leavers!$A$5:$B$204,2,FALSE),TODAY()))</f>
        <v/>
      </c>
      <c r="I126" s="11">
        <f>IF($A126="","",IF($E126="","",(YEAR($H126)-YEAR($E126))*12+MONTH($H126)-MONTH($E126)-IF(DAY($H126)&lt;DAY($E126),1,0)))</f>
        <v/>
      </c>
    </row>
    <row r="127">
      <c r="A127" s="9" t="n"/>
      <c r="B127" s="9" t="n"/>
      <c r="C127" s="9" t="n"/>
      <c r="D127" s="9" t="n"/>
      <c r="E127" s="16" t="n"/>
      <c r="F127" s="9" t="n"/>
      <c r="G127" s="10">
        <f>IF($A127="","",IF(COUNTIF(Leavers!$A$5:$A$204,$A127)&gt;0,"Left","Active"))</f>
        <v/>
      </c>
      <c r="H127" s="12">
        <f>IF($A127="","",IFERROR(VLOOKUP($A127,Leavers!$A$5:$B$204,2,FALSE),TODAY()))</f>
        <v/>
      </c>
      <c r="I127" s="11">
        <f>IF($A127="","",IF($E127="","",(YEAR($H127)-YEAR($E127))*12+MONTH($H127)-MONTH($E127)-IF(DAY($H127)&lt;DAY($E127),1,0)))</f>
        <v/>
      </c>
    </row>
    <row r="128">
      <c r="A128" s="9" t="n"/>
      <c r="B128" s="9" t="n"/>
      <c r="C128" s="9" t="n"/>
      <c r="D128" s="9" t="n"/>
      <c r="E128" s="16" t="n"/>
      <c r="F128" s="9" t="n"/>
      <c r="G128" s="10">
        <f>IF($A128="","",IF(COUNTIF(Leavers!$A$5:$A$204,$A128)&gt;0,"Left","Active"))</f>
        <v/>
      </c>
      <c r="H128" s="12">
        <f>IF($A128="","",IFERROR(VLOOKUP($A128,Leavers!$A$5:$B$204,2,FALSE),TODAY()))</f>
        <v/>
      </c>
      <c r="I128" s="11">
        <f>IF($A128="","",IF($E128="","",(YEAR($H128)-YEAR($E128))*12+MONTH($H128)-MONTH($E128)-IF(DAY($H128)&lt;DAY($E128),1,0)))</f>
        <v/>
      </c>
    </row>
    <row r="129">
      <c r="A129" s="9" t="n"/>
      <c r="B129" s="9" t="n"/>
      <c r="C129" s="9" t="n"/>
      <c r="D129" s="9" t="n"/>
      <c r="E129" s="16" t="n"/>
      <c r="F129" s="9" t="n"/>
      <c r="G129" s="10">
        <f>IF($A129="","",IF(COUNTIF(Leavers!$A$5:$A$204,$A129)&gt;0,"Left","Active"))</f>
        <v/>
      </c>
      <c r="H129" s="12">
        <f>IF($A129="","",IFERROR(VLOOKUP($A129,Leavers!$A$5:$B$204,2,FALSE),TODAY()))</f>
        <v/>
      </c>
      <c r="I129" s="11">
        <f>IF($A129="","",IF($E129="","",(YEAR($H129)-YEAR($E129))*12+MONTH($H129)-MONTH($E129)-IF(DAY($H129)&lt;DAY($E129),1,0)))</f>
        <v/>
      </c>
    </row>
    <row r="130">
      <c r="A130" s="9" t="n"/>
      <c r="B130" s="9" t="n"/>
      <c r="C130" s="9" t="n"/>
      <c r="D130" s="9" t="n"/>
      <c r="E130" s="16" t="n"/>
      <c r="F130" s="9" t="n"/>
      <c r="G130" s="10">
        <f>IF($A130="","",IF(COUNTIF(Leavers!$A$5:$A$204,$A130)&gt;0,"Left","Active"))</f>
        <v/>
      </c>
      <c r="H130" s="12">
        <f>IF($A130="","",IFERROR(VLOOKUP($A130,Leavers!$A$5:$B$204,2,FALSE),TODAY()))</f>
        <v/>
      </c>
      <c r="I130" s="11">
        <f>IF($A130="","",IF($E130="","",(YEAR($H130)-YEAR($E130))*12+MONTH($H130)-MONTH($E130)-IF(DAY($H130)&lt;DAY($E130),1,0)))</f>
        <v/>
      </c>
    </row>
    <row r="131">
      <c r="A131" s="9" t="n"/>
      <c r="B131" s="9" t="n"/>
      <c r="C131" s="9" t="n"/>
      <c r="D131" s="9" t="n"/>
      <c r="E131" s="16" t="n"/>
      <c r="F131" s="9" t="n"/>
      <c r="G131" s="10">
        <f>IF($A131="","",IF(COUNTIF(Leavers!$A$5:$A$204,$A131)&gt;0,"Left","Active"))</f>
        <v/>
      </c>
      <c r="H131" s="12">
        <f>IF($A131="","",IFERROR(VLOOKUP($A131,Leavers!$A$5:$B$204,2,FALSE),TODAY()))</f>
        <v/>
      </c>
      <c r="I131" s="11">
        <f>IF($A131="","",IF($E131="","",(YEAR($H131)-YEAR($E131))*12+MONTH($H131)-MONTH($E131)-IF(DAY($H131)&lt;DAY($E131),1,0)))</f>
        <v/>
      </c>
    </row>
    <row r="132">
      <c r="A132" s="9" t="n"/>
      <c r="B132" s="9" t="n"/>
      <c r="C132" s="9" t="n"/>
      <c r="D132" s="9" t="n"/>
      <c r="E132" s="16" t="n"/>
      <c r="F132" s="9" t="n"/>
      <c r="G132" s="10">
        <f>IF($A132="","",IF(COUNTIF(Leavers!$A$5:$A$204,$A132)&gt;0,"Left","Active"))</f>
        <v/>
      </c>
      <c r="H132" s="12">
        <f>IF($A132="","",IFERROR(VLOOKUP($A132,Leavers!$A$5:$B$204,2,FALSE),TODAY()))</f>
        <v/>
      </c>
      <c r="I132" s="11">
        <f>IF($A132="","",IF($E132="","",(YEAR($H132)-YEAR($E132))*12+MONTH($H132)-MONTH($E132)-IF(DAY($H132)&lt;DAY($E132),1,0)))</f>
        <v/>
      </c>
    </row>
    <row r="133">
      <c r="A133" s="9" t="n"/>
      <c r="B133" s="9" t="n"/>
      <c r="C133" s="9" t="n"/>
      <c r="D133" s="9" t="n"/>
      <c r="E133" s="16" t="n"/>
      <c r="F133" s="9" t="n"/>
      <c r="G133" s="10">
        <f>IF($A133="","",IF(COUNTIF(Leavers!$A$5:$A$204,$A133)&gt;0,"Left","Active"))</f>
        <v/>
      </c>
      <c r="H133" s="12">
        <f>IF($A133="","",IFERROR(VLOOKUP($A133,Leavers!$A$5:$B$204,2,FALSE),TODAY()))</f>
        <v/>
      </c>
      <c r="I133" s="11">
        <f>IF($A133="","",IF($E133="","",(YEAR($H133)-YEAR($E133))*12+MONTH($H133)-MONTH($E133)-IF(DAY($H133)&lt;DAY($E133),1,0)))</f>
        <v/>
      </c>
    </row>
    <row r="134">
      <c r="A134" s="9" t="n"/>
      <c r="B134" s="9" t="n"/>
      <c r="C134" s="9" t="n"/>
      <c r="D134" s="9" t="n"/>
      <c r="E134" s="16" t="n"/>
      <c r="F134" s="9" t="n"/>
      <c r="G134" s="10">
        <f>IF($A134="","",IF(COUNTIF(Leavers!$A$5:$A$204,$A134)&gt;0,"Left","Active"))</f>
        <v/>
      </c>
      <c r="H134" s="12">
        <f>IF($A134="","",IFERROR(VLOOKUP($A134,Leavers!$A$5:$B$204,2,FALSE),TODAY()))</f>
        <v/>
      </c>
      <c r="I134" s="11">
        <f>IF($A134="","",IF($E134="","",(YEAR($H134)-YEAR($E134))*12+MONTH($H134)-MONTH($E134)-IF(DAY($H134)&lt;DAY($E134),1,0)))</f>
        <v/>
      </c>
    </row>
    <row r="135">
      <c r="A135" s="9" t="n"/>
      <c r="B135" s="9" t="n"/>
      <c r="C135" s="9" t="n"/>
      <c r="D135" s="9" t="n"/>
      <c r="E135" s="16" t="n"/>
      <c r="F135" s="9" t="n"/>
      <c r="G135" s="10">
        <f>IF($A135="","",IF(COUNTIF(Leavers!$A$5:$A$204,$A135)&gt;0,"Left","Active"))</f>
        <v/>
      </c>
      <c r="H135" s="12">
        <f>IF($A135="","",IFERROR(VLOOKUP($A135,Leavers!$A$5:$B$204,2,FALSE),TODAY()))</f>
        <v/>
      </c>
      <c r="I135" s="11">
        <f>IF($A135="","",IF($E135="","",(YEAR($H135)-YEAR($E135))*12+MONTH($H135)-MONTH($E135)-IF(DAY($H135)&lt;DAY($E135),1,0)))</f>
        <v/>
      </c>
    </row>
    <row r="136">
      <c r="A136" s="9" t="n"/>
      <c r="B136" s="9" t="n"/>
      <c r="C136" s="9" t="n"/>
      <c r="D136" s="9" t="n"/>
      <c r="E136" s="16" t="n"/>
      <c r="F136" s="9" t="n"/>
      <c r="G136" s="10">
        <f>IF($A136="","",IF(COUNTIF(Leavers!$A$5:$A$204,$A136)&gt;0,"Left","Active"))</f>
        <v/>
      </c>
      <c r="H136" s="12">
        <f>IF($A136="","",IFERROR(VLOOKUP($A136,Leavers!$A$5:$B$204,2,FALSE),TODAY()))</f>
        <v/>
      </c>
      <c r="I136" s="11">
        <f>IF($A136="","",IF($E136="","",(YEAR($H136)-YEAR($E136))*12+MONTH($H136)-MONTH($E136)-IF(DAY($H136)&lt;DAY($E136),1,0)))</f>
        <v/>
      </c>
    </row>
    <row r="137">
      <c r="A137" s="9" t="n"/>
      <c r="B137" s="9" t="n"/>
      <c r="C137" s="9" t="n"/>
      <c r="D137" s="9" t="n"/>
      <c r="E137" s="16" t="n"/>
      <c r="F137" s="9" t="n"/>
      <c r="G137" s="10">
        <f>IF($A137="","",IF(COUNTIF(Leavers!$A$5:$A$204,$A137)&gt;0,"Left","Active"))</f>
        <v/>
      </c>
      <c r="H137" s="12">
        <f>IF($A137="","",IFERROR(VLOOKUP($A137,Leavers!$A$5:$B$204,2,FALSE),TODAY()))</f>
        <v/>
      </c>
      <c r="I137" s="11">
        <f>IF($A137="","",IF($E137="","",(YEAR($H137)-YEAR($E137))*12+MONTH($H137)-MONTH($E137)-IF(DAY($H137)&lt;DAY($E137),1,0)))</f>
        <v/>
      </c>
    </row>
    <row r="138">
      <c r="A138" s="9" t="n"/>
      <c r="B138" s="9" t="n"/>
      <c r="C138" s="9" t="n"/>
      <c r="D138" s="9" t="n"/>
      <c r="E138" s="16" t="n"/>
      <c r="F138" s="9" t="n"/>
      <c r="G138" s="10">
        <f>IF($A138="","",IF(COUNTIF(Leavers!$A$5:$A$204,$A138)&gt;0,"Left","Active"))</f>
        <v/>
      </c>
      <c r="H138" s="12">
        <f>IF($A138="","",IFERROR(VLOOKUP($A138,Leavers!$A$5:$B$204,2,FALSE),TODAY()))</f>
        <v/>
      </c>
      <c r="I138" s="11">
        <f>IF($A138="","",IF($E138="","",(YEAR($H138)-YEAR($E138))*12+MONTH($H138)-MONTH($E138)-IF(DAY($H138)&lt;DAY($E138),1,0)))</f>
        <v/>
      </c>
    </row>
    <row r="139">
      <c r="A139" s="9" t="n"/>
      <c r="B139" s="9" t="n"/>
      <c r="C139" s="9" t="n"/>
      <c r="D139" s="9" t="n"/>
      <c r="E139" s="16" t="n"/>
      <c r="F139" s="9" t="n"/>
      <c r="G139" s="10">
        <f>IF($A139="","",IF(COUNTIF(Leavers!$A$5:$A$204,$A139)&gt;0,"Left","Active"))</f>
        <v/>
      </c>
      <c r="H139" s="12">
        <f>IF($A139="","",IFERROR(VLOOKUP($A139,Leavers!$A$5:$B$204,2,FALSE),TODAY()))</f>
        <v/>
      </c>
      <c r="I139" s="11">
        <f>IF($A139="","",IF($E139="","",(YEAR($H139)-YEAR($E139))*12+MONTH($H139)-MONTH($E139)-IF(DAY($H139)&lt;DAY($E139),1,0)))</f>
        <v/>
      </c>
    </row>
    <row r="140">
      <c r="A140" s="9" t="n"/>
      <c r="B140" s="9" t="n"/>
      <c r="C140" s="9" t="n"/>
      <c r="D140" s="9" t="n"/>
      <c r="E140" s="16" t="n"/>
      <c r="F140" s="9" t="n"/>
      <c r="G140" s="10">
        <f>IF($A140="","",IF(COUNTIF(Leavers!$A$5:$A$204,$A140)&gt;0,"Left","Active"))</f>
        <v/>
      </c>
      <c r="H140" s="12">
        <f>IF($A140="","",IFERROR(VLOOKUP($A140,Leavers!$A$5:$B$204,2,FALSE),TODAY()))</f>
        <v/>
      </c>
      <c r="I140" s="11">
        <f>IF($A140="","",IF($E140="","",(YEAR($H140)-YEAR($E140))*12+MONTH($H140)-MONTH($E140)-IF(DAY($H140)&lt;DAY($E140),1,0)))</f>
        <v/>
      </c>
    </row>
    <row r="141">
      <c r="A141" s="9" t="n"/>
      <c r="B141" s="9" t="n"/>
      <c r="C141" s="9" t="n"/>
      <c r="D141" s="9" t="n"/>
      <c r="E141" s="16" t="n"/>
      <c r="F141" s="9" t="n"/>
      <c r="G141" s="10">
        <f>IF($A141="","",IF(COUNTIF(Leavers!$A$5:$A$204,$A141)&gt;0,"Left","Active"))</f>
        <v/>
      </c>
      <c r="H141" s="12">
        <f>IF($A141="","",IFERROR(VLOOKUP($A141,Leavers!$A$5:$B$204,2,FALSE),TODAY()))</f>
        <v/>
      </c>
      <c r="I141" s="11">
        <f>IF($A141="","",IF($E141="","",(YEAR($H141)-YEAR($E141))*12+MONTH($H141)-MONTH($E141)-IF(DAY($H141)&lt;DAY($E141),1,0)))</f>
        <v/>
      </c>
    </row>
    <row r="142">
      <c r="A142" s="9" t="n"/>
      <c r="B142" s="9" t="n"/>
      <c r="C142" s="9" t="n"/>
      <c r="D142" s="9" t="n"/>
      <c r="E142" s="16" t="n"/>
      <c r="F142" s="9" t="n"/>
      <c r="G142" s="10">
        <f>IF($A142="","",IF(COUNTIF(Leavers!$A$5:$A$204,$A142)&gt;0,"Left","Active"))</f>
        <v/>
      </c>
      <c r="H142" s="12">
        <f>IF($A142="","",IFERROR(VLOOKUP($A142,Leavers!$A$5:$B$204,2,FALSE),TODAY()))</f>
        <v/>
      </c>
      <c r="I142" s="11">
        <f>IF($A142="","",IF($E142="","",(YEAR($H142)-YEAR($E142))*12+MONTH($H142)-MONTH($E142)-IF(DAY($H142)&lt;DAY($E142),1,0)))</f>
        <v/>
      </c>
    </row>
    <row r="143">
      <c r="A143" s="9" t="n"/>
      <c r="B143" s="9" t="n"/>
      <c r="C143" s="9" t="n"/>
      <c r="D143" s="9" t="n"/>
      <c r="E143" s="16" t="n"/>
      <c r="F143" s="9" t="n"/>
      <c r="G143" s="10">
        <f>IF($A143="","",IF(COUNTIF(Leavers!$A$5:$A$204,$A143)&gt;0,"Left","Active"))</f>
        <v/>
      </c>
      <c r="H143" s="12">
        <f>IF($A143="","",IFERROR(VLOOKUP($A143,Leavers!$A$5:$B$204,2,FALSE),TODAY()))</f>
        <v/>
      </c>
      <c r="I143" s="11">
        <f>IF($A143="","",IF($E143="","",(YEAR($H143)-YEAR($E143))*12+MONTH($H143)-MONTH($E143)-IF(DAY($H143)&lt;DAY($E143),1,0)))</f>
        <v/>
      </c>
    </row>
    <row r="144">
      <c r="A144" s="9" t="n"/>
      <c r="B144" s="9" t="n"/>
      <c r="C144" s="9" t="n"/>
      <c r="D144" s="9" t="n"/>
      <c r="E144" s="16" t="n"/>
      <c r="F144" s="9" t="n"/>
      <c r="G144" s="10">
        <f>IF($A144="","",IF(COUNTIF(Leavers!$A$5:$A$204,$A144)&gt;0,"Left","Active"))</f>
        <v/>
      </c>
      <c r="H144" s="12">
        <f>IF($A144="","",IFERROR(VLOOKUP($A144,Leavers!$A$5:$B$204,2,FALSE),TODAY()))</f>
        <v/>
      </c>
      <c r="I144" s="11">
        <f>IF($A144="","",IF($E144="","",(YEAR($H144)-YEAR($E144))*12+MONTH($H144)-MONTH($E144)-IF(DAY($H144)&lt;DAY($E144),1,0)))</f>
        <v/>
      </c>
    </row>
    <row r="145">
      <c r="A145" s="9" t="n"/>
      <c r="B145" s="9" t="n"/>
      <c r="C145" s="9" t="n"/>
      <c r="D145" s="9" t="n"/>
      <c r="E145" s="16" t="n"/>
      <c r="F145" s="9" t="n"/>
      <c r="G145" s="10">
        <f>IF($A145="","",IF(COUNTIF(Leavers!$A$5:$A$204,$A145)&gt;0,"Left","Active"))</f>
        <v/>
      </c>
      <c r="H145" s="12">
        <f>IF($A145="","",IFERROR(VLOOKUP($A145,Leavers!$A$5:$B$204,2,FALSE),TODAY()))</f>
        <v/>
      </c>
      <c r="I145" s="11">
        <f>IF($A145="","",IF($E145="","",(YEAR($H145)-YEAR($E145))*12+MONTH($H145)-MONTH($E145)-IF(DAY($H145)&lt;DAY($E145),1,0)))</f>
        <v/>
      </c>
    </row>
    <row r="146">
      <c r="A146" s="9" t="n"/>
      <c r="B146" s="9" t="n"/>
      <c r="C146" s="9" t="n"/>
      <c r="D146" s="9" t="n"/>
      <c r="E146" s="16" t="n"/>
      <c r="F146" s="9" t="n"/>
      <c r="G146" s="10">
        <f>IF($A146="","",IF(COUNTIF(Leavers!$A$5:$A$204,$A146)&gt;0,"Left","Active"))</f>
        <v/>
      </c>
      <c r="H146" s="12">
        <f>IF($A146="","",IFERROR(VLOOKUP($A146,Leavers!$A$5:$B$204,2,FALSE),TODAY()))</f>
        <v/>
      </c>
      <c r="I146" s="11">
        <f>IF($A146="","",IF($E146="","",(YEAR($H146)-YEAR($E146))*12+MONTH($H146)-MONTH($E146)-IF(DAY($H146)&lt;DAY($E146),1,0)))</f>
        <v/>
      </c>
    </row>
    <row r="147">
      <c r="A147" s="9" t="n"/>
      <c r="B147" s="9" t="n"/>
      <c r="C147" s="9" t="n"/>
      <c r="D147" s="9" t="n"/>
      <c r="E147" s="16" t="n"/>
      <c r="F147" s="9" t="n"/>
      <c r="G147" s="10">
        <f>IF($A147="","",IF(COUNTIF(Leavers!$A$5:$A$204,$A147)&gt;0,"Left","Active"))</f>
        <v/>
      </c>
      <c r="H147" s="12">
        <f>IF($A147="","",IFERROR(VLOOKUP($A147,Leavers!$A$5:$B$204,2,FALSE),TODAY()))</f>
        <v/>
      </c>
      <c r="I147" s="11">
        <f>IF($A147="","",IF($E147="","",(YEAR($H147)-YEAR($E147))*12+MONTH($H147)-MONTH($E147)-IF(DAY($H147)&lt;DAY($E147),1,0)))</f>
        <v/>
      </c>
    </row>
    <row r="148">
      <c r="A148" s="9" t="n"/>
      <c r="B148" s="9" t="n"/>
      <c r="C148" s="9" t="n"/>
      <c r="D148" s="9" t="n"/>
      <c r="E148" s="16" t="n"/>
      <c r="F148" s="9" t="n"/>
      <c r="G148" s="10">
        <f>IF($A148="","",IF(COUNTIF(Leavers!$A$5:$A$204,$A148)&gt;0,"Left","Active"))</f>
        <v/>
      </c>
      <c r="H148" s="12">
        <f>IF($A148="","",IFERROR(VLOOKUP($A148,Leavers!$A$5:$B$204,2,FALSE),TODAY()))</f>
        <v/>
      </c>
      <c r="I148" s="11">
        <f>IF($A148="","",IF($E148="","",(YEAR($H148)-YEAR($E148))*12+MONTH($H148)-MONTH($E148)-IF(DAY($H148)&lt;DAY($E148),1,0)))</f>
        <v/>
      </c>
    </row>
    <row r="149">
      <c r="A149" s="9" t="n"/>
      <c r="B149" s="9" t="n"/>
      <c r="C149" s="9" t="n"/>
      <c r="D149" s="9" t="n"/>
      <c r="E149" s="16" t="n"/>
      <c r="F149" s="9" t="n"/>
      <c r="G149" s="10">
        <f>IF($A149="","",IF(COUNTIF(Leavers!$A$5:$A$204,$A149)&gt;0,"Left","Active"))</f>
        <v/>
      </c>
      <c r="H149" s="12">
        <f>IF($A149="","",IFERROR(VLOOKUP($A149,Leavers!$A$5:$B$204,2,FALSE),TODAY()))</f>
        <v/>
      </c>
      <c r="I149" s="11">
        <f>IF($A149="","",IF($E149="","",(YEAR($H149)-YEAR($E149))*12+MONTH($H149)-MONTH($E149)-IF(DAY($H149)&lt;DAY($E149),1,0)))</f>
        <v/>
      </c>
    </row>
    <row r="150">
      <c r="A150" s="9" t="n"/>
      <c r="B150" s="9" t="n"/>
      <c r="C150" s="9" t="n"/>
      <c r="D150" s="9" t="n"/>
      <c r="E150" s="16" t="n"/>
      <c r="F150" s="9" t="n"/>
      <c r="G150" s="10">
        <f>IF($A150="","",IF(COUNTIF(Leavers!$A$5:$A$204,$A150)&gt;0,"Left","Active"))</f>
        <v/>
      </c>
      <c r="H150" s="12">
        <f>IF($A150="","",IFERROR(VLOOKUP($A150,Leavers!$A$5:$B$204,2,FALSE),TODAY()))</f>
        <v/>
      </c>
      <c r="I150" s="11">
        <f>IF($A150="","",IF($E150="","",(YEAR($H150)-YEAR($E150))*12+MONTH($H150)-MONTH($E150)-IF(DAY($H150)&lt;DAY($E150),1,0)))</f>
        <v/>
      </c>
    </row>
    <row r="151">
      <c r="A151" s="9" t="n"/>
      <c r="B151" s="9" t="n"/>
      <c r="C151" s="9" t="n"/>
      <c r="D151" s="9" t="n"/>
      <c r="E151" s="16" t="n"/>
      <c r="F151" s="9" t="n"/>
      <c r="G151" s="10">
        <f>IF($A151="","",IF(COUNTIF(Leavers!$A$5:$A$204,$A151)&gt;0,"Left","Active"))</f>
        <v/>
      </c>
      <c r="H151" s="12">
        <f>IF($A151="","",IFERROR(VLOOKUP($A151,Leavers!$A$5:$B$204,2,FALSE),TODAY()))</f>
        <v/>
      </c>
      <c r="I151" s="11">
        <f>IF($A151="","",IF($E151="","",(YEAR($H151)-YEAR($E151))*12+MONTH($H151)-MONTH($E151)-IF(DAY($H151)&lt;DAY($E151),1,0)))</f>
        <v/>
      </c>
    </row>
    <row r="152">
      <c r="A152" s="9" t="n"/>
      <c r="B152" s="9" t="n"/>
      <c r="C152" s="9" t="n"/>
      <c r="D152" s="9" t="n"/>
      <c r="E152" s="16" t="n"/>
      <c r="F152" s="9" t="n"/>
      <c r="G152" s="10">
        <f>IF($A152="","",IF(COUNTIF(Leavers!$A$5:$A$204,$A152)&gt;0,"Left","Active"))</f>
        <v/>
      </c>
      <c r="H152" s="12">
        <f>IF($A152="","",IFERROR(VLOOKUP($A152,Leavers!$A$5:$B$204,2,FALSE),TODAY()))</f>
        <v/>
      </c>
      <c r="I152" s="11">
        <f>IF($A152="","",IF($E152="","",(YEAR($H152)-YEAR($E152))*12+MONTH($H152)-MONTH($E152)-IF(DAY($H152)&lt;DAY($E152),1,0)))</f>
        <v/>
      </c>
    </row>
    <row r="153">
      <c r="A153" s="9" t="n"/>
      <c r="B153" s="9" t="n"/>
      <c r="C153" s="9" t="n"/>
      <c r="D153" s="9" t="n"/>
      <c r="E153" s="16" t="n"/>
      <c r="F153" s="9" t="n"/>
      <c r="G153" s="10">
        <f>IF($A153="","",IF(COUNTIF(Leavers!$A$5:$A$204,$A153)&gt;0,"Left","Active"))</f>
        <v/>
      </c>
      <c r="H153" s="12">
        <f>IF($A153="","",IFERROR(VLOOKUP($A153,Leavers!$A$5:$B$204,2,FALSE),TODAY()))</f>
        <v/>
      </c>
      <c r="I153" s="11">
        <f>IF($A153="","",IF($E153="","",(YEAR($H153)-YEAR($E153))*12+MONTH($H153)-MONTH($E153)-IF(DAY($H153)&lt;DAY($E153),1,0)))</f>
        <v/>
      </c>
    </row>
    <row r="154">
      <c r="A154" s="9" t="n"/>
      <c r="B154" s="9" t="n"/>
      <c r="C154" s="9" t="n"/>
      <c r="D154" s="9" t="n"/>
      <c r="E154" s="16" t="n"/>
      <c r="F154" s="9" t="n"/>
      <c r="G154" s="10">
        <f>IF($A154="","",IF(COUNTIF(Leavers!$A$5:$A$204,$A154)&gt;0,"Left","Active"))</f>
        <v/>
      </c>
      <c r="H154" s="12">
        <f>IF($A154="","",IFERROR(VLOOKUP($A154,Leavers!$A$5:$B$204,2,FALSE),TODAY()))</f>
        <v/>
      </c>
      <c r="I154" s="11">
        <f>IF($A154="","",IF($E154="","",(YEAR($H154)-YEAR($E154))*12+MONTH($H154)-MONTH($E154)-IF(DAY($H154)&lt;DAY($E154),1,0)))</f>
        <v/>
      </c>
    </row>
    <row r="155">
      <c r="A155" s="9" t="n"/>
      <c r="B155" s="9" t="n"/>
      <c r="C155" s="9" t="n"/>
      <c r="D155" s="9" t="n"/>
      <c r="E155" s="16" t="n"/>
      <c r="F155" s="9" t="n"/>
      <c r="G155" s="10">
        <f>IF($A155="","",IF(COUNTIF(Leavers!$A$5:$A$204,$A155)&gt;0,"Left","Active"))</f>
        <v/>
      </c>
      <c r="H155" s="12">
        <f>IF($A155="","",IFERROR(VLOOKUP($A155,Leavers!$A$5:$B$204,2,FALSE),TODAY()))</f>
        <v/>
      </c>
      <c r="I155" s="11">
        <f>IF($A155="","",IF($E155="","",(YEAR($H155)-YEAR($E155))*12+MONTH($H155)-MONTH($E155)-IF(DAY($H155)&lt;DAY($E155),1,0)))</f>
        <v/>
      </c>
    </row>
    <row r="156">
      <c r="A156" s="9" t="n"/>
      <c r="B156" s="9" t="n"/>
      <c r="C156" s="9" t="n"/>
      <c r="D156" s="9" t="n"/>
      <c r="E156" s="16" t="n"/>
      <c r="F156" s="9" t="n"/>
      <c r="G156" s="10">
        <f>IF($A156="","",IF(COUNTIF(Leavers!$A$5:$A$204,$A156)&gt;0,"Left","Active"))</f>
        <v/>
      </c>
      <c r="H156" s="12">
        <f>IF($A156="","",IFERROR(VLOOKUP($A156,Leavers!$A$5:$B$204,2,FALSE),TODAY()))</f>
        <v/>
      </c>
      <c r="I156" s="11">
        <f>IF($A156="","",IF($E156="","",(YEAR($H156)-YEAR($E156))*12+MONTH($H156)-MONTH($E156)-IF(DAY($H156)&lt;DAY($E156),1,0)))</f>
        <v/>
      </c>
    </row>
    <row r="157">
      <c r="A157" s="9" t="n"/>
      <c r="B157" s="9" t="n"/>
      <c r="C157" s="9" t="n"/>
      <c r="D157" s="9" t="n"/>
      <c r="E157" s="16" t="n"/>
      <c r="F157" s="9" t="n"/>
      <c r="G157" s="10">
        <f>IF($A157="","",IF(COUNTIF(Leavers!$A$5:$A$204,$A157)&gt;0,"Left","Active"))</f>
        <v/>
      </c>
      <c r="H157" s="12">
        <f>IF($A157="","",IFERROR(VLOOKUP($A157,Leavers!$A$5:$B$204,2,FALSE),TODAY()))</f>
        <v/>
      </c>
      <c r="I157" s="11">
        <f>IF($A157="","",IF($E157="","",(YEAR($H157)-YEAR($E157))*12+MONTH($H157)-MONTH($E157)-IF(DAY($H157)&lt;DAY($E157),1,0)))</f>
        <v/>
      </c>
    </row>
    <row r="158">
      <c r="A158" s="9" t="n"/>
      <c r="B158" s="9" t="n"/>
      <c r="C158" s="9" t="n"/>
      <c r="D158" s="9" t="n"/>
      <c r="E158" s="16" t="n"/>
      <c r="F158" s="9" t="n"/>
      <c r="G158" s="10">
        <f>IF($A158="","",IF(COUNTIF(Leavers!$A$5:$A$204,$A158)&gt;0,"Left","Active"))</f>
        <v/>
      </c>
      <c r="H158" s="12">
        <f>IF($A158="","",IFERROR(VLOOKUP($A158,Leavers!$A$5:$B$204,2,FALSE),TODAY()))</f>
        <v/>
      </c>
      <c r="I158" s="11">
        <f>IF($A158="","",IF($E158="","",(YEAR($H158)-YEAR($E158))*12+MONTH($H158)-MONTH($E158)-IF(DAY($H158)&lt;DAY($E158),1,0)))</f>
        <v/>
      </c>
    </row>
    <row r="159">
      <c r="A159" s="9" t="n"/>
      <c r="B159" s="9" t="n"/>
      <c r="C159" s="9" t="n"/>
      <c r="D159" s="9" t="n"/>
      <c r="E159" s="16" t="n"/>
      <c r="F159" s="9" t="n"/>
      <c r="G159" s="10">
        <f>IF($A159="","",IF(COUNTIF(Leavers!$A$5:$A$204,$A159)&gt;0,"Left","Active"))</f>
        <v/>
      </c>
      <c r="H159" s="12">
        <f>IF($A159="","",IFERROR(VLOOKUP($A159,Leavers!$A$5:$B$204,2,FALSE),TODAY()))</f>
        <v/>
      </c>
      <c r="I159" s="11">
        <f>IF($A159="","",IF($E159="","",(YEAR($H159)-YEAR($E159))*12+MONTH($H159)-MONTH($E159)-IF(DAY($H159)&lt;DAY($E159),1,0)))</f>
        <v/>
      </c>
    </row>
    <row r="160">
      <c r="A160" s="9" t="n"/>
      <c r="B160" s="9" t="n"/>
      <c r="C160" s="9" t="n"/>
      <c r="D160" s="9" t="n"/>
      <c r="E160" s="16" t="n"/>
      <c r="F160" s="9" t="n"/>
      <c r="G160" s="10">
        <f>IF($A160="","",IF(COUNTIF(Leavers!$A$5:$A$204,$A160)&gt;0,"Left","Active"))</f>
        <v/>
      </c>
      <c r="H160" s="12">
        <f>IF($A160="","",IFERROR(VLOOKUP($A160,Leavers!$A$5:$B$204,2,FALSE),TODAY()))</f>
        <v/>
      </c>
      <c r="I160" s="11">
        <f>IF($A160="","",IF($E160="","",(YEAR($H160)-YEAR($E160))*12+MONTH($H160)-MONTH($E160)-IF(DAY($H160)&lt;DAY($E160),1,0)))</f>
        <v/>
      </c>
    </row>
    <row r="161">
      <c r="A161" s="9" t="n"/>
      <c r="B161" s="9" t="n"/>
      <c r="C161" s="9" t="n"/>
      <c r="D161" s="9" t="n"/>
      <c r="E161" s="16" t="n"/>
      <c r="F161" s="9" t="n"/>
      <c r="G161" s="10">
        <f>IF($A161="","",IF(COUNTIF(Leavers!$A$5:$A$204,$A161)&gt;0,"Left","Active"))</f>
        <v/>
      </c>
      <c r="H161" s="12">
        <f>IF($A161="","",IFERROR(VLOOKUP($A161,Leavers!$A$5:$B$204,2,FALSE),TODAY()))</f>
        <v/>
      </c>
      <c r="I161" s="11">
        <f>IF($A161="","",IF($E161="","",(YEAR($H161)-YEAR($E161))*12+MONTH($H161)-MONTH($E161)-IF(DAY($H161)&lt;DAY($E161),1,0)))</f>
        <v/>
      </c>
    </row>
    <row r="162">
      <c r="A162" s="9" t="n"/>
      <c r="B162" s="9" t="n"/>
      <c r="C162" s="9" t="n"/>
      <c r="D162" s="9" t="n"/>
      <c r="E162" s="16" t="n"/>
      <c r="F162" s="9" t="n"/>
      <c r="G162" s="10">
        <f>IF($A162="","",IF(COUNTIF(Leavers!$A$5:$A$204,$A162)&gt;0,"Left","Active"))</f>
        <v/>
      </c>
      <c r="H162" s="12">
        <f>IF($A162="","",IFERROR(VLOOKUP($A162,Leavers!$A$5:$B$204,2,FALSE),TODAY()))</f>
        <v/>
      </c>
      <c r="I162" s="11">
        <f>IF($A162="","",IF($E162="","",(YEAR($H162)-YEAR($E162))*12+MONTH($H162)-MONTH($E162)-IF(DAY($H162)&lt;DAY($E162),1,0)))</f>
        <v/>
      </c>
    </row>
    <row r="163">
      <c r="A163" s="9" t="n"/>
      <c r="B163" s="9" t="n"/>
      <c r="C163" s="9" t="n"/>
      <c r="D163" s="9" t="n"/>
      <c r="E163" s="16" t="n"/>
      <c r="F163" s="9" t="n"/>
      <c r="G163" s="10">
        <f>IF($A163="","",IF(COUNTIF(Leavers!$A$5:$A$204,$A163)&gt;0,"Left","Active"))</f>
        <v/>
      </c>
      <c r="H163" s="12">
        <f>IF($A163="","",IFERROR(VLOOKUP($A163,Leavers!$A$5:$B$204,2,FALSE),TODAY()))</f>
        <v/>
      </c>
      <c r="I163" s="11">
        <f>IF($A163="","",IF($E163="","",(YEAR($H163)-YEAR($E163))*12+MONTH($H163)-MONTH($E163)-IF(DAY($H163)&lt;DAY($E163),1,0)))</f>
        <v/>
      </c>
    </row>
    <row r="164">
      <c r="A164" s="9" t="n"/>
      <c r="B164" s="9" t="n"/>
      <c r="C164" s="9" t="n"/>
      <c r="D164" s="9" t="n"/>
      <c r="E164" s="16" t="n"/>
      <c r="F164" s="9" t="n"/>
      <c r="G164" s="10">
        <f>IF($A164="","",IF(COUNTIF(Leavers!$A$5:$A$204,$A164)&gt;0,"Left","Active"))</f>
        <v/>
      </c>
      <c r="H164" s="12">
        <f>IF($A164="","",IFERROR(VLOOKUP($A164,Leavers!$A$5:$B$204,2,FALSE),TODAY()))</f>
        <v/>
      </c>
      <c r="I164" s="11">
        <f>IF($A164="","",IF($E164="","",(YEAR($H164)-YEAR($E164))*12+MONTH($H164)-MONTH($E164)-IF(DAY($H164)&lt;DAY($E164),1,0)))</f>
        <v/>
      </c>
    </row>
    <row r="165">
      <c r="A165" s="9" t="n"/>
      <c r="B165" s="9" t="n"/>
      <c r="C165" s="9" t="n"/>
      <c r="D165" s="9" t="n"/>
      <c r="E165" s="16" t="n"/>
      <c r="F165" s="9" t="n"/>
      <c r="G165" s="10">
        <f>IF($A165="","",IF(COUNTIF(Leavers!$A$5:$A$204,$A165)&gt;0,"Left","Active"))</f>
        <v/>
      </c>
      <c r="H165" s="12">
        <f>IF($A165="","",IFERROR(VLOOKUP($A165,Leavers!$A$5:$B$204,2,FALSE),TODAY()))</f>
        <v/>
      </c>
      <c r="I165" s="11">
        <f>IF($A165="","",IF($E165="","",(YEAR($H165)-YEAR($E165))*12+MONTH($H165)-MONTH($E165)-IF(DAY($H165)&lt;DAY($E165),1,0)))</f>
        <v/>
      </c>
    </row>
    <row r="166">
      <c r="A166" s="9" t="n"/>
      <c r="B166" s="9" t="n"/>
      <c r="C166" s="9" t="n"/>
      <c r="D166" s="9" t="n"/>
      <c r="E166" s="16" t="n"/>
      <c r="F166" s="9" t="n"/>
      <c r="G166" s="10">
        <f>IF($A166="","",IF(COUNTIF(Leavers!$A$5:$A$204,$A166)&gt;0,"Left","Active"))</f>
        <v/>
      </c>
      <c r="H166" s="12">
        <f>IF($A166="","",IFERROR(VLOOKUP($A166,Leavers!$A$5:$B$204,2,FALSE),TODAY()))</f>
        <v/>
      </c>
      <c r="I166" s="11">
        <f>IF($A166="","",IF($E166="","",(YEAR($H166)-YEAR($E166))*12+MONTH($H166)-MONTH($E166)-IF(DAY($H166)&lt;DAY($E166),1,0)))</f>
        <v/>
      </c>
    </row>
    <row r="167">
      <c r="A167" s="9" t="n"/>
      <c r="B167" s="9" t="n"/>
      <c r="C167" s="9" t="n"/>
      <c r="D167" s="9" t="n"/>
      <c r="E167" s="16" t="n"/>
      <c r="F167" s="9" t="n"/>
      <c r="G167" s="10">
        <f>IF($A167="","",IF(COUNTIF(Leavers!$A$5:$A$204,$A167)&gt;0,"Left","Active"))</f>
        <v/>
      </c>
      <c r="H167" s="12">
        <f>IF($A167="","",IFERROR(VLOOKUP($A167,Leavers!$A$5:$B$204,2,FALSE),TODAY()))</f>
        <v/>
      </c>
      <c r="I167" s="11">
        <f>IF($A167="","",IF($E167="","",(YEAR($H167)-YEAR($E167))*12+MONTH($H167)-MONTH($E167)-IF(DAY($H167)&lt;DAY($E167),1,0)))</f>
        <v/>
      </c>
    </row>
    <row r="168">
      <c r="A168" s="9" t="n"/>
      <c r="B168" s="9" t="n"/>
      <c r="C168" s="9" t="n"/>
      <c r="D168" s="9" t="n"/>
      <c r="E168" s="16" t="n"/>
      <c r="F168" s="9" t="n"/>
      <c r="G168" s="10">
        <f>IF($A168="","",IF(COUNTIF(Leavers!$A$5:$A$204,$A168)&gt;0,"Left","Active"))</f>
        <v/>
      </c>
      <c r="H168" s="12">
        <f>IF($A168="","",IFERROR(VLOOKUP($A168,Leavers!$A$5:$B$204,2,FALSE),TODAY()))</f>
        <v/>
      </c>
      <c r="I168" s="11">
        <f>IF($A168="","",IF($E168="","",(YEAR($H168)-YEAR($E168))*12+MONTH($H168)-MONTH($E168)-IF(DAY($H168)&lt;DAY($E168),1,0)))</f>
        <v/>
      </c>
    </row>
    <row r="169">
      <c r="A169" s="9" t="n"/>
      <c r="B169" s="9" t="n"/>
      <c r="C169" s="9" t="n"/>
      <c r="D169" s="9" t="n"/>
      <c r="E169" s="16" t="n"/>
      <c r="F169" s="9" t="n"/>
      <c r="G169" s="10">
        <f>IF($A169="","",IF(COUNTIF(Leavers!$A$5:$A$204,$A169)&gt;0,"Left","Active"))</f>
        <v/>
      </c>
      <c r="H169" s="12">
        <f>IF($A169="","",IFERROR(VLOOKUP($A169,Leavers!$A$5:$B$204,2,FALSE),TODAY()))</f>
        <v/>
      </c>
      <c r="I169" s="11">
        <f>IF($A169="","",IF($E169="","",(YEAR($H169)-YEAR($E169))*12+MONTH($H169)-MONTH($E169)-IF(DAY($H169)&lt;DAY($E169),1,0)))</f>
        <v/>
      </c>
    </row>
    <row r="170">
      <c r="A170" s="9" t="n"/>
      <c r="B170" s="9" t="n"/>
      <c r="C170" s="9" t="n"/>
      <c r="D170" s="9" t="n"/>
      <c r="E170" s="16" t="n"/>
      <c r="F170" s="9" t="n"/>
      <c r="G170" s="10">
        <f>IF($A170="","",IF(COUNTIF(Leavers!$A$5:$A$204,$A170)&gt;0,"Left","Active"))</f>
        <v/>
      </c>
      <c r="H170" s="12">
        <f>IF($A170="","",IFERROR(VLOOKUP($A170,Leavers!$A$5:$B$204,2,FALSE),TODAY()))</f>
        <v/>
      </c>
      <c r="I170" s="11">
        <f>IF($A170="","",IF($E170="","",(YEAR($H170)-YEAR($E170))*12+MONTH($H170)-MONTH($E170)-IF(DAY($H170)&lt;DAY($E170),1,0)))</f>
        <v/>
      </c>
    </row>
    <row r="171">
      <c r="A171" s="9" t="n"/>
      <c r="B171" s="9" t="n"/>
      <c r="C171" s="9" t="n"/>
      <c r="D171" s="9" t="n"/>
      <c r="E171" s="16" t="n"/>
      <c r="F171" s="9" t="n"/>
      <c r="G171" s="10">
        <f>IF($A171="","",IF(COUNTIF(Leavers!$A$5:$A$204,$A171)&gt;0,"Left","Active"))</f>
        <v/>
      </c>
      <c r="H171" s="12">
        <f>IF($A171="","",IFERROR(VLOOKUP($A171,Leavers!$A$5:$B$204,2,FALSE),TODAY()))</f>
        <v/>
      </c>
      <c r="I171" s="11">
        <f>IF($A171="","",IF($E171="","",(YEAR($H171)-YEAR($E171))*12+MONTH($H171)-MONTH($E171)-IF(DAY($H171)&lt;DAY($E171),1,0)))</f>
        <v/>
      </c>
    </row>
    <row r="172">
      <c r="A172" s="9" t="n"/>
      <c r="B172" s="9" t="n"/>
      <c r="C172" s="9" t="n"/>
      <c r="D172" s="9" t="n"/>
      <c r="E172" s="16" t="n"/>
      <c r="F172" s="9" t="n"/>
      <c r="G172" s="10">
        <f>IF($A172="","",IF(COUNTIF(Leavers!$A$5:$A$204,$A172)&gt;0,"Left","Active"))</f>
        <v/>
      </c>
      <c r="H172" s="12">
        <f>IF($A172="","",IFERROR(VLOOKUP($A172,Leavers!$A$5:$B$204,2,FALSE),TODAY()))</f>
        <v/>
      </c>
      <c r="I172" s="11">
        <f>IF($A172="","",IF($E172="","",(YEAR($H172)-YEAR($E172))*12+MONTH($H172)-MONTH($E172)-IF(DAY($H172)&lt;DAY($E172),1,0)))</f>
        <v/>
      </c>
    </row>
    <row r="173">
      <c r="A173" s="9" t="n"/>
      <c r="B173" s="9" t="n"/>
      <c r="C173" s="9" t="n"/>
      <c r="D173" s="9" t="n"/>
      <c r="E173" s="16" t="n"/>
      <c r="F173" s="9" t="n"/>
      <c r="G173" s="10">
        <f>IF($A173="","",IF(COUNTIF(Leavers!$A$5:$A$204,$A173)&gt;0,"Left","Active"))</f>
        <v/>
      </c>
      <c r="H173" s="12">
        <f>IF($A173="","",IFERROR(VLOOKUP($A173,Leavers!$A$5:$B$204,2,FALSE),TODAY()))</f>
        <v/>
      </c>
      <c r="I173" s="11">
        <f>IF($A173="","",IF($E173="","",(YEAR($H173)-YEAR($E173))*12+MONTH($H173)-MONTH($E173)-IF(DAY($H173)&lt;DAY($E173),1,0)))</f>
        <v/>
      </c>
    </row>
    <row r="174">
      <c r="A174" s="9" t="n"/>
      <c r="B174" s="9" t="n"/>
      <c r="C174" s="9" t="n"/>
      <c r="D174" s="9" t="n"/>
      <c r="E174" s="16" t="n"/>
      <c r="F174" s="9" t="n"/>
      <c r="G174" s="10">
        <f>IF($A174="","",IF(COUNTIF(Leavers!$A$5:$A$204,$A174)&gt;0,"Left","Active"))</f>
        <v/>
      </c>
      <c r="H174" s="12">
        <f>IF($A174="","",IFERROR(VLOOKUP($A174,Leavers!$A$5:$B$204,2,FALSE),TODAY()))</f>
        <v/>
      </c>
      <c r="I174" s="11">
        <f>IF($A174="","",IF($E174="","",(YEAR($H174)-YEAR($E174))*12+MONTH($H174)-MONTH($E174)-IF(DAY($H174)&lt;DAY($E174),1,0)))</f>
        <v/>
      </c>
    </row>
    <row r="175">
      <c r="A175" s="9" t="n"/>
      <c r="B175" s="9" t="n"/>
      <c r="C175" s="9" t="n"/>
      <c r="D175" s="9" t="n"/>
      <c r="E175" s="16" t="n"/>
      <c r="F175" s="9" t="n"/>
      <c r="G175" s="10">
        <f>IF($A175="","",IF(COUNTIF(Leavers!$A$5:$A$204,$A175)&gt;0,"Left","Active"))</f>
        <v/>
      </c>
      <c r="H175" s="12">
        <f>IF($A175="","",IFERROR(VLOOKUP($A175,Leavers!$A$5:$B$204,2,FALSE),TODAY()))</f>
        <v/>
      </c>
      <c r="I175" s="11">
        <f>IF($A175="","",IF($E175="","",(YEAR($H175)-YEAR($E175))*12+MONTH($H175)-MONTH($E175)-IF(DAY($H175)&lt;DAY($E175),1,0)))</f>
        <v/>
      </c>
    </row>
    <row r="176">
      <c r="A176" s="9" t="n"/>
      <c r="B176" s="9" t="n"/>
      <c r="C176" s="9" t="n"/>
      <c r="D176" s="9" t="n"/>
      <c r="E176" s="16" t="n"/>
      <c r="F176" s="9" t="n"/>
      <c r="G176" s="10">
        <f>IF($A176="","",IF(COUNTIF(Leavers!$A$5:$A$204,$A176)&gt;0,"Left","Active"))</f>
        <v/>
      </c>
      <c r="H176" s="12">
        <f>IF($A176="","",IFERROR(VLOOKUP($A176,Leavers!$A$5:$B$204,2,FALSE),TODAY()))</f>
        <v/>
      </c>
      <c r="I176" s="11">
        <f>IF($A176="","",IF($E176="","",(YEAR($H176)-YEAR($E176))*12+MONTH($H176)-MONTH($E176)-IF(DAY($H176)&lt;DAY($E176),1,0)))</f>
        <v/>
      </c>
    </row>
    <row r="177">
      <c r="A177" s="9" t="n"/>
      <c r="B177" s="9" t="n"/>
      <c r="C177" s="9" t="n"/>
      <c r="D177" s="9" t="n"/>
      <c r="E177" s="16" t="n"/>
      <c r="F177" s="9" t="n"/>
      <c r="G177" s="10">
        <f>IF($A177="","",IF(COUNTIF(Leavers!$A$5:$A$204,$A177)&gt;0,"Left","Active"))</f>
        <v/>
      </c>
      <c r="H177" s="12">
        <f>IF($A177="","",IFERROR(VLOOKUP($A177,Leavers!$A$5:$B$204,2,FALSE),TODAY()))</f>
        <v/>
      </c>
      <c r="I177" s="11">
        <f>IF($A177="","",IF($E177="","",(YEAR($H177)-YEAR($E177))*12+MONTH($H177)-MONTH($E177)-IF(DAY($H177)&lt;DAY($E177),1,0)))</f>
        <v/>
      </c>
    </row>
    <row r="178">
      <c r="A178" s="9" t="n"/>
      <c r="B178" s="9" t="n"/>
      <c r="C178" s="9" t="n"/>
      <c r="D178" s="9" t="n"/>
      <c r="E178" s="16" t="n"/>
      <c r="F178" s="9" t="n"/>
      <c r="G178" s="10">
        <f>IF($A178="","",IF(COUNTIF(Leavers!$A$5:$A$204,$A178)&gt;0,"Left","Active"))</f>
        <v/>
      </c>
      <c r="H178" s="12">
        <f>IF($A178="","",IFERROR(VLOOKUP($A178,Leavers!$A$5:$B$204,2,FALSE),TODAY()))</f>
        <v/>
      </c>
      <c r="I178" s="11">
        <f>IF($A178="","",IF($E178="","",(YEAR($H178)-YEAR($E178))*12+MONTH($H178)-MONTH($E178)-IF(DAY($H178)&lt;DAY($E178),1,0)))</f>
        <v/>
      </c>
    </row>
    <row r="179">
      <c r="A179" s="9" t="n"/>
      <c r="B179" s="9" t="n"/>
      <c r="C179" s="9" t="n"/>
      <c r="D179" s="9" t="n"/>
      <c r="E179" s="16" t="n"/>
      <c r="F179" s="9" t="n"/>
      <c r="G179" s="10">
        <f>IF($A179="","",IF(COUNTIF(Leavers!$A$5:$A$204,$A179)&gt;0,"Left","Active"))</f>
        <v/>
      </c>
      <c r="H179" s="12">
        <f>IF($A179="","",IFERROR(VLOOKUP($A179,Leavers!$A$5:$B$204,2,FALSE),TODAY()))</f>
        <v/>
      </c>
      <c r="I179" s="11">
        <f>IF($A179="","",IF($E179="","",(YEAR($H179)-YEAR($E179))*12+MONTH($H179)-MONTH($E179)-IF(DAY($H179)&lt;DAY($E179),1,0)))</f>
        <v/>
      </c>
    </row>
    <row r="180">
      <c r="A180" s="9" t="n"/>
      <c r="B180" s="9" t="n"/>
      <c r="C180" s="9" t="n"/>
      <c r="D180" s="9" t="n"/>
      <c r="E180" s="16" t="n"/>
      <c r="F180" s="9" t="n"/>
      <c r="G180" s="10">
        <f>IF($A180="","",IF(COUNTIF(Leavers!$A$5:$A$204,$A180)&gt;0,"Left","Active"))</f>
        <v/>
      </c>
      <c r="H180" s="12">
        <f>IF($A180="","",IFERROR(VLOOKUP($A180,Leavers!$A$5:$B$204,2,FALSE),TODAY()))</f>
        <v/>
      </c>
      <c r="I180" s="11">
        <f>IF($A180="","",IF($E180="","",(YEAR($H180)-YEAR($E180))*12+MONTH($H180)-MONTH($E180)-IF(DAY($H180)&lt;DAY($E180),1,0)))</f>
        <v/>
      </c>
    </row>
    <row r="181">
      <c r="A181" s="9" t="n"/>
      <c r="B181" s="9" t="n"/>
      <c r="C181" s="9" t="n"/>
      <c r="D181" s="9" t="n"/>
      <c r="E181" s="16" t="n"/>
      <c r="F181" s="9" t="n"/>
      <c r="G181" s="10">
        <f>IF($A181="","",IF(COUNTIF(Leavers!$A$5:$A$204,$A181)&gt;0,"Left","Active"))</f>
        <v/>
      </c>
      <c r="H181" s="12">
        <f>IF($A181="","",IFERROR(VLOOKUP($A181,Leavers!$A$5:$B$204,2,FALSE),TODAY()))</f>
        <v/>
      </c>
      <c r="I181" s="11">
        <f>IF($A181="","",IF($E181="","",(YEAR($H181)-YEAR($E181))*12+MONTH($H181)-MONTH($E181)-IF(DAY($H181)&lt;DAY($E181),1,0)))</f>
        <v/>
      </c>
    </row>
    <row r="182">
      <c r="A182" s="9" t="n"/>
      <c r="B182" s="9" t="n"/>
      <c r="C182" s="9" t="n"/>
      <c r="D182" s="9" t="n"/>
      <c r="E182" s="16" t="n"/>
      <c r="F182" s="9" t="n"/>
      <c r="G182" s="10">
        <f>IF($A182="","",IF(COUNTIF(Leavers!$A$5:$A$204,$A182)&gt;0,"Left","Active"))</f>
        <v/>
      </c>
      <c r="H182" s="12">
        <f>IF($A182="","",IFERROR(VLOOKUP($A182,Leavers!$A$5:$B$204,2,FALSE),TODAY()))</f>
        <v/>
      </c>
      <c r="I182" s="11">
        <f>IF($A182="","",IF($E182="","",(YEAR($H182)-YEAR($E182))*12+MONTH($H182)-MONTH($E182)-IF(DAY($H182)&lt;DAY($E182),1,0)))</f>
        <v/>
      </c>
    </row>
    <row r="183">
      <c r="A183" s="9" t="n"/>
      <c r="B183" s="9" t="n"/>
      <c r="C183" s="9" t="n"/>
      <c r="D183" s="9" t="n"/>
      <c r="E183" s="16" t="n"/>
      <c r="F183" s="9" t="n"/>
      <c r="G183" s="10">
        <f>IF($A183="","",IF(COUNTIF(Leavers!$A$5:$A$204,$A183)&gt;0,"Left","Active"))</f>
        <v/>
      </c>
      <c r="H183" s="12">
        <f>IF($A183="","",IFERROR(VLOOKUP($A183,Leavers!$A$5:$B$204,2,FALSE),TODAY()))</f>
        <v/>
      </c>
      <c r="I183" s="11">
        <f>IF($A183="","",IF($E183="","",(YEAR($H183)-YEAR($E183))*12+MONTH($H183)-MONTH($E183)-IF(DAY($H183)&lt;DAY($E183),1,0)))</f>
        <v/>
      </c>
    </row>
    <row r="184">
      <c r="A184" s="9" t="n"/>
      <c r="B184" s="9" t="n"/>
      <c r="C184" s="9" t="n"/>
      <c r="D184" s="9" t="n"/>
      <c r="E184" s="16" t="n"/>
      <c r="F184" s="9" t="n"/>
      <c r="G184" s="10">
        <f>IF($A184="","",IF(COUNTIF(Leavers!$A$5:$A$204,$A184)&gt;0,"Left","Active"))</f>
        <v/>
      </c>
      <c r="H184" s="12">
        <f>IF($A184="","",IFERROR(VLOOKUP($A184,Leavers!$A$5:$B$204,2,FALSE),TODAY()))</f>
        <v/>
      </c>
      <c r="I184" s="11">
        <f>IF($A184="","",IF($E184="","",(YEAR($H184)-YEAR($E184))*12+MONTH($H184)-MONTH($E184)-IF(DAY($H184)&lt;DAY($E184),1,0)))</f>
        <v/>
      </c>
    </row>
    <row r="185">
      <c r="A185" s="9" t="n"/>
      <c r="B185" s="9" t="n"/>
      <c r="C185" s="9" t="n"/>
      <c r="D185" s="9" t="n"/>
      <c r="E185" s="16" t="n"/>
      <c r="F185" s="9" t="n"/>
      <c r="G185" s="10">
        <f>IF($A185="","",IF(COUNTIF(Leavers!$A$5:$A$204,$A185)&gt;0,"Left","Active"))</f>
        <v/>
      </c>
      <c r="H185" s="12">
        <f>IF($A185="","",IFERROR(VLOOKUP($A185,Leavers!$A$5:$B$204,2,FALSE),TODAY()))</f>
        <v/>
      </c>
      <c r="I185" s="11">
        <f>IF($A185="","",IF($E185="","",(YEAR($H185)-YEAR($E185))*12+MONTH($H185)-MONTH($E185)-IF(DAY($H185)&lt;DAY($E185),1,0)))</f>
        <v/>
      </c>
    </row>
    <row r="186">
      <c r="A186" s="9" t="n"/>
      <c r="B186" s="9" t="n"/>
      <c r="C186" s="9" t="n"/>
      <c r="D186" s="9" t="n"/>
      <c r="E186" s="16" t="n"/>
      <c r="F186" s="9" t="n"/>
      <c r="G186" s="10">
        <f>IF($A186="","",IF(COUNTIF(Leavers!$A$5:$A$204,$A186)&gt;0,"Left","Active"))</f>
        <v/>
      </c>
      <c r="H186" s="12">
        <f>IF($A186="","",IFERROR(VLOOKUP($A186,Leavers!$A$5:$B$204,2,FALSE),TODAY()))</f>
        <v/>
      </c>
      <c r="I186" s="11">
        <f>IF($A186="","",IF($E186="","",(YEAR($H186)-YEAR($E186))*12+MONTH($H186)-MONTH($E186)-IF(DAY($H186)&lt;DAY($E186),1,0)))</f>
        <v/>
      </c>
    </row>
    <row r="187">
      <c r="A187" s="9" t="n"/>
      <c r="B187" s="9" t="n"/>
      <c r="C187" s="9" t="n"/>
      <c r="D187" s="9" t="n"/>
      <c r="E187" s="16" t="n"/>
      <c r="F187" s="9" t="n"/>
      <c r="G187" s="10">
        <f>IF($A187="","",IF(COUNTIF(Leavers!$A$5:$A$204,$A187)&gt;0,"Left","Active"))</f>
        <v/>
      </c>
      <c r="H187" s="12">
        <f>IF($A187="","",IFERROR(VLOOKUP($A187,Leavers!$A$5:$B$204,2,FALSE),TODAY()))</f>
        <v/>
      </c>
      <c r="I187" s="11">
        <f>IF($A187="","",IF($E187="","",(YEAR($H187)-YEAR($E187))*12+MONTH($H187)-MONTH($E187)-IF(DAY($H187)&lt;DAY($E187),1,0)))</f>
        <v/>
      </c>
    </row>
    <row r="188">
      <c r="A188" s="9" t="n"/>
      <c r="B188" s="9" t="n"/>
      <c r="C188" s="9" t="n"/>
      <c r="D188" s="9" t="n"/>
      <c r="E188" s="16" t="n"/>
      <c r="F188" s="9" t="n"/>
      <c r="G188" s="10">
        <f>IF($A188="","",IF(COUNTIF(Leavers!$A$5:$A$204,$A188)&gt;0,"Left","Active"))</f>
        <v/>
      </c>
      <c r="H188" s="12">
        <f>IF($A188="","",IFERROR(VLOOKUP($A188,Leavers!$A$5:$B$204,2,FALSE),TODAY()))</f>
        <v/>
      </c>
      <c r="I188" s="11">
        <f>IF($A188="","",IF($E188="","",(YEAR($H188)-YEAR($E188))*12+MONTH($H188)-MONTH($E188)-IF(DAY($H188)&lt;DAY($E188),1,0)))</f>
        <v/>
      </c>
    </row>
    <row r="189">
      <c r="A189" s="9" t="n"/>
      <c r="B189" s="9" t="n"/>
      <c r="C189" s="9" t="n"/>
      <c r="D189" s="9" t="n"/>
      <c r="E189" s="16" t="n"/>
      <c r="F189" s="9" t="n"/>
      <c r="G189" s="10">
        <f>IF($A189="","",IF(COUNTIF(Leavers!$A$5:$A$204,$A189)&gt;0,"Left","Active"))</f>
        <v/>
      </c>
      <c r="H189" s="12">
        <f>IF($A189="","",IFERROR(VLOOKUP($A189,Leavers!$A$5:$B$204,2,FALSE),TODAY()))</f>
        <v/>
      </c>
      <c r="I189" s="11">
        <f>IF($A189="","",IF($E189="","",(YEAR($H189)-YEAR($E189))*12+MONTH($H189)-MONTH($E189)-IF(DAY($H189)&lt;DAY($E189),1,0)))</f>
        <v/>
      </c>
    </row>
    <row r="190">
      <c r="A190" s="9" t="n"/>
      <c r="B190" s="9" t="n"/>
      <c r="C190" s="9" t="n"/>
      <c r="D190" s="9" t="n"/>
      <c r="E190" s="16" t="n"/>
      <c r="F190" s="9" t="n"/>
      <c r="G190" s="10">
        <f>IF($A190="","",IF(COUNTIF(Leavers!$A$5:$A$204,$A190)&gt;0,"Left","Active"))</f>
        <v/>
      </c>
      <c r="H190" s="12">
        <f>IF($A190="","",IFERROR(VLOOKUP($A190,Leavers!$A$5:$B$204,2,FALSE),TODAY()))</f>
        <v/>
      </c>
      <c r="I190" s="11">
        <f>IF($A190="","",IF($E190="","",(YEAR($H190)-YEAR($E190))*12+MONTH($H190)-MONTH($E190)-IF(DAY($H190)&lt;DAY($E190),1,0)))</f>
        <v/>
      </c>
    </row>
    <row r="191">
      <c r="A191" s="9" t="n"/>
      <c r="B191" s="9" t="n"/>
      <c r="C191" s="9" t="n"/>
      <c r="D191" s="9" t="n"/>
      <c r="E191" s="16" t="n"/>
      <c r="F191" s="9" t="n"/>
      <c r="G191" s="10">
        <f>IF($A191="","",IF(COUNTIF(Leavers!$A$5:$A$204,$A191)&gt;0,"Left","Active"))</f>
        <v/>
      </c>
      <c r="H191" s="12">
        <f>IF($A191="","",IFERROR(VLOOKUP($A191,Leavers!$A$5:$B$204,2,FALSE),TODAY()))</f>
        <v/>
      </c>
      <c r="I191" s="11">
        <f>IF($A191="","",IF($E191="","",(YEAR($H191)-YEAR($E191))*12+MONTH($H191)-MONTH($E191)-IF(DAY($H191)&lt;DAY($E191),1,0)))</f>
        <v/>
      </c>
    </row>
    <row r="192">
      <c r="A192" s="9" t="n"/>
      <c r="B192" s="9" t="n"/>
      <c r="C192" s="9" t="n"/>
      <c r="D192" s="9" t="n"/>
      <c r="E192" s="16" t="n"/>
      <c r="F192" s="9" t="n"/>
      <c r="G192" s="10">
        <f>IF($A192="","",IF(COUNTIF(Leavers!$A$5:$A$204,$A192)&gt;0,"Left","Active"))</f>
        <v/>
      </c>
      <c r="H192" s="12">
        <f>IF($A192="","",IFERROR(VLOOKUP($A192,Leavers!$A$5:$B$204,2,FALSE),TODAY()))</f>
        <v/>
      </c>
      <c r="I192" s="11">
        <f>IF($A192="","",IF($E192="","",(YEAR($H192)-YEAR($E192))*12+MONTH($H192)-MONTH($E192)-IF(DAY($H192)&lt;DAY($E192),1,0)))</f>
        <v/>
      </c>
    </row>
    <row r="193">
      <c r="A193" s="9" t="n"/>
      <c r="B193" s="9" t="n"/>
      <c r="C193" s="9" t="n"/>
      <c r="D193" s="9" t="n"/>
      <c r="E193" s="16" t="n"/>
      <c r="F193" s="9" t="n"/>
      <c r="G193" s="10">
        <f>IF($A193="","",IF(COUNTIF(Leavers!$A$5:$A$204,$A193)&gt;0,"Left","Active"))</f>
        <v/>
      </c>
      <c r="H193" s="12">
        <f>IF($A193="","",IFERROR(VLOOKUP($A193,Leavers!$A$5:$B$204,2,FALSE),TODAY()))</f>
        <v/>
      </c>
      <c r="I193" s="11">
        <f>IF($A193="","",IF($E193="","",(YEAR($H193)-YEAR($E193))*12+MONTH($H193)-MONTH($E193)-IF(DAY($H193)&lt;DAY($E193),1,0)))</f>
        <v/>
      </c>
    </row>
    <row r="194">
      <c r="A194" s="9" t="n"/>
      <c r="B194" s="9" t="n"/>
      <c r="C194" s="9" t="n"/>
      <c r="D194" s="9" t="n"/>
      <c r="E194" s="16" t="n"/>
      <c r="F194" s="9" t="n"/>
      <c r="G194" s="10">
        <f>IF($A194="","",IF(COUNTIF(Leavers!$A$5:$A$204,$A194)&gt;0,"Left","Active"))</f>
        <v/>
      </c>
      <c r="H194" s="12">
        <f>IF($A194="","",IFERROR(VLOOKUP($A194,Leavers!$A$5:$B$204,2,FALSE),TODAY()))</f>
        <v/>
      </c>
      <c r="I194" s="11">
        <f>IF($A194="","",IF($E194="","",(YEAR($H194)-YEAR($E194))*12+MONTH($H194)-MONTH($E194)-IF(DAY($H194)&lt;DAY($E194),1,0)))</f>
        <v/>
      </c>
    </row>
    <row r="195">
      <c r="A195" s="9" t="n"/>
      <c r="B195" s="9" t="n"/>
      <c r="C195" s="9" t="n"/>
      <c r="D195" s="9" t="n"/>
      <c r="E195" s="16" t="n"/>
      <c r="F195" s="9" t="n"/>
      <c r="G195" s="10">
        <f>IF($A195="","",IF(COUNTIF(Leavers!$A$5:$A$204,$A195)&gt;0,"Left","Active"))</f>
        <v/>
      </c>
      <c r="H195" s="12">
        <f>IF($A195="","",IFERROR(VLOOKUP($A195,Leavers!$A$5:$B$204,2,FALSE),TODAY()))</f>
        <v/>
      </c>
      <c r="I195" s="11">
        <f>IF($A195="","",IF($E195="","",(YEAR($H195)-YEAR($E195))*12+MONTH($H195)-MONTH($E195)-IF(DAY($H195)&lt;DAY($E195),1,0)))</f>
        <v/>
      </c>
    </row>
    <row r="196">
      <c r="A196" s="9" t="n"/>
      <c r="B196" s="9" t="n"/>
      <c r="C196" s="9" t="n"/>
      <c r="D196" s="9" t="n"/>
      <c r="E196" s="16" t="n"/>
      <c r="F196" s="9" t="n"/>
      <c r="G196" s="10">
        <f>IF($A196="","",IF(COUNTIF(Leavers!$A$5:$A$204,$A196)&gt;0,"Left","Active"))</f>
        <v/>
      </c>
      <c r="H196" s="12">
        <f>IF($A196="","",IFERROR(VLOOKUP($A196,Leavers!$A$5:$B$204,2,FALSE),TODAY()))</f>
        <v/>
      </c>
      <c r="I196" s="11">
        <f>IF($A196="","",IF($E196="","",(YEAR($H196)-YEAR($E196))*12+MONTH($H196)-MONTH($E196)-IF(DAY($H196)&lt;DAY($E196),1,0)))</f>
        <v/>
      </c>
    </row>
    <row r="197">
      <c r="A197" s="9" t="n"/>
      <c r="B197" s="9" t="n"/>
      <c r="C197" s="9" t="n"/>
      <c r="D197" s="9" t="n"/>
      <c r="E197" s="16" t="n"/>
      <c r="F197" s="9" t="n"/>
      <c r="G197" s="10">
        <f>IF($A197="","",IF(COUNTIF(Leavers!$A$5:$A$204,$A197)&gt;0,"Left","Active"))</f>
        <v/>
      </c>
      <c r="H197" s="12">
        <f>IF($A197="","",IFERROR(VLOOKUP($A197,Leavers!$A$5:$B$204,2,FALSE),TODAY()))</f>
        <v/>
      </c>
      <c r="I197" s="11">
        <f>IF($A197="","",IF($E197="","",(YEAR($H197)-YEAR($E197))*12+MONTH($H197)-MONTH($E197)-IF(DAY($H197)&lt;DAY($E197),1,0)))</f>
        <v/>
      </c>
    </row>
    <row r="198">
      <c r="A198" s="9" t="n"/>
      <c r="B198" s="9" t="n"/>
      <c r="C198" s="9" t="n"/>
      <c r="D198" s="9" t="n"/>
      <c r="E198" s="16" t="n"/>
      <c r="F198" s="9" t="n"/>
      <c r="G198" s="10">
        <f>IF($A198="","",IF(COUNTIF(Leavers!$A$5:$A$204,$A198)&gt;0,"Left","Active"))</f>
        <v/>
      </c>
      <c r="H198" s="12">
        <f>IF($A198="","",IFERROR(VLOOKUP($A198,Leavers!$A$5:$B$204,2,FALSE),TODAY()))</f>
        <v/>
      </c>
      <c r="I198" s="11">
        <f>IF($A198="","",IF($E198="","",(YEAR($H198)-YEAR($E198))*12+MONTH($H198)-MONTH($E198)-IF(DAY($H198)&lt;DAY($E198),1,0)))</f>
        <v/>
      </c>
    </row>
    <row r="199">
      <c r="A199" s="9" t="n"/>
      <c r="B199" s="9" t="n"/>
      <c r="C199" s="9" t="n"/>
      <c r="D199" s="9" t="n"/>
      <c r="E199" s="16" t="n"/>
      <c r="F199" s="9" t="n"/>
      <c r="G199" s="10">
        <f>IF($A199="","",IF(COUNTIF(Leavers!$A$5:$A$204,$A199)&gt;0,"Left","Active"))</f>
        <v/>
      </c>
      <c r="H199" s="12">
        <f>IF($A199="","",IFERROR(VLOOKUP($A199,Leavers!$A$5:$B$204,2,FALSE),TODAY()))</f>
        <v/>
      </c>
      <c r="I199" s="11">
        <f>IF($A199="","",IF($E199="","",(YEAR($H199)-YEAR($E199))*12+MONTH($H199)-MONTH($E199)-IF(DAY($H199)&lt;DAY($E199),1,0)))</f>
        <v/>
      </c>
    </row>
    <row r="200">
      <c r="A200" s="9" t="n"/>
      <c r="B200" s="9" t="n"/>
      <c r="C200" s="9" t="n"/>
      <c r="D200" s="9" t="n"/>
      <c r="E200" s="16" t="n"/>
      <c r="F200" s="9" t="n"/>
      <c r="G200" s="10">
        <f>IF($A200="","",IF(COUNTIF(Leavers!$A$5:$A$204,$A200)&gt;0,"Left","Active"))</f>
        <v/>
      </c>
      <c r="H200" s="12">
        <f>IF($A200="","",IFERROR(VLOOKUP($A200,Leavers!$A$5:$B$204,2,FALSE),TODAY()))</f>
        <v/>
      </c>
      <c r="I200" s="11">
        <f>IF($A200="","",IF($E200="","",(YEAR($H200)-YEAR($E200))*12+MONTH($H200)-MONTH($E200)-IF(DAY($H200)&lt;DAY($E200),1,0)))</f>
        <v/>
      </c>
    </row>
    <row r="201">
      <c r="A201" s="9" t="n"/>
      <c r="B201" s="9" t="n"/>
      <c r="C201" s="9" t="n"/>
      <c r="D201" s="9" t="n"/>
      <c r="E201" s="16" t="n"/>
      <c r="F201" s="9" t="n"/>
      <c r="G201" s="10">
        <f>IF($A201="","",IF(COUNTIF(Leavers!$A$5:$A$204,$A201)&gt;0,"Left","Active"))</f>
        <v/>
      </c>
      <c r="H201" s="12">
        <f>IF($A201="","",IFERROR(VLOOKUP($A201,Leavers!$A$5:$B$204,2,FALSE),TODAY()))</f>
        <v/>
      </c>
      <c r="I201" s="11">
        <f>IF($A201="","",IF($E201="","",(YEAR($H201)-YEAR($E201))*12+MONTH($H201)-MONTH($E201)-IF(DAY($H201)&lt;DAY($E201),1,0)))</f>
        <v/>
      </c>
    </row>
    <row r="202">
      <c r="A202" s="9" t="n"/>
      <c r="B202" s="9" t="n"/>
      <c r="C202" s="9" t="n"/>
      <c r="D202" s="9" t="n"/>
      <c r="E202" s="16" t="n"/>
      <c r="F202" s="9" t="n"/>
      <c r="G202" s="10">
        <f>IF($A202="","",IF(COUNTIF(Leavers!$A$5:$A$204,$A202)&gt;0,"Left","Active"))</f>
        <v/>
      </c>
      <c r="H202" s="12">
        <f>IF($A202="","",IFERROR(VLOOKUP($A202,Leavers!$A$5:$B$204,2,FALSE),TODAY()))</f>
        <v/>
      </c>
      <c r="I202" s="11">
        <f>IF($A202="","",IF($E202="","",(YEAR($H202)-YEAR($E202))*12+MONTH($H202)-MONTH($E202)-IF(DAY($H202)&lt;DAY($E202),1,0)))</f>
        <v/>
      </c>
    </row>
    <row r="203">
      <c r="A203" s="9" t="n"/>
      <c r="B203" s="9" t="n"/>
      <c r="C203" s="9" t="n"/>
      <c r="D203" s="9" t="n"/>
      <c r="E203" s="16" t="n"/>
      <c r="F203" s="9" t="n"/>
      <c r="G203" s="10">
        <f>IF($A203="","",IF(COUNTIF(Leavers!$A$5:$A$204,$A203)&gt;0,"Left","Active"))</f>
        <v/>
      </c>
      <c r="H203" s="12">
        <f>IF($A203="","",IFERROR(VLOOKUP($A203,Leavers!$A$5:$B$204,2,FALSE),TODAY()))</f>
        <v/>
      </c>
      <c r="I203" s="11">
        <f>IF($A203="","",IF($E203="","",(YEAR($H203)-YEAR($E203))*12+MONTH($H203)-MONTH($E203)-IF(DAY($H203)&lt;DAY($E203),1,0)))</f>
        <v/>
      </c>
    </row>
    <row r="204">
      <c r="A204" s="9" t="n"/>
      <c r="B204" s="9" t="n"/>
      <c r="C204" s="9" t="n"/>
      <c r="D204" s="9" t="n"/>
      <c r="E204" s="16" t="n"/>
      <c r="F204" s="9" t="n"/>
      <c r="G204" s="10">
        <f>IF($A204="","",IF(COUNTIF(Leavers!$A$5:$A$204,$A204)&gt;0,"Left","Active"))</f>
        <v/>
      </c>
      <c r="H204" s="12">
        <f>IF($A204="","",IFERROR(VLOOKUP($A204,Leavers!$A$5:$B$204,2,FALSE),TODAY()))</f>
        <v/>
      </c>
      <c r="I204" s="11">
        <f>IF($A204="","",IF($E204="","",(YEAR($H204)-YEAR($E204))*12+MONTH($H204)-MONTH($E204)-IF(DAY($H204)&lt;DAY($E204),1,0)))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04"/>
  <sheetViews>
    <sheetView workbookViewId="0">
      <pane ySplit="4" topLeftCell="A5" activePane="bottomLeft" state="frozen"/>
      <selection pane="bottomLeft" activeCell="A1" sqref="A1"/>
    </sheetView>
  </sheetViews>
  <sheetFormatPr baseColWidth="8" defaultRowHeight="15"/>
  <cols>
    <col width="12" customWidth="1" min="1" max="1"/>
    <col width="13" customWidth="1" min="2" max="2"/>
    <col width="16" customWidth="1" min="3" max="3"/>
    <col width="34" customWidth="1" min="4" max="4"/>
    <col width="12" customWidth="1" min="5" max="5"/>
    <col width="13" customWidth="1" min="6" max="6"/>
    <col width="18" customWidth="1" min="7" max="7"/>
    <col width="18" customWidth="1" min="9" max="9"/>
    <col width="12" customWidth="1" min="10" max="10"/>
    <col width="18" customWidth="1" min="11" max="11"/>
    <col width="12" customWidth="1" min="12" max="12"/>
    <col width="16" customWidth="1" min="13" max="13"/>
    <col width="22" customWidth="1" min="14" max="14"/>
  </cols>
  <sheetData>
    <row r="1">
      <c r="A1" s="1" t="inlineStr">
        <is>
          <t>Leavers — departures, and the turnover they produce</t>
        </is>
      </c>
    </row>
    <row r="2">
      <c r="A2" s="2" t="inlineStr">
        <is>
          <t>Type the employee id, the date they left, the reason and whether it was voluntary. Team, start date and tenure at exit come from the roster.</t>
        </is>
      </c>
    </row>
    <row r="3">
      <c r="I3" s="3" t="inlineStr">
        <is>
          <t>Turnover window</t>
        </is>
      </c>
    </row>
    <row r="4">
      <c r="A4" s="8" t="inlineStr">
        <is>
          <t>Employee</t>
        </is>
      </c>
      <c r="B4" s="8" t="inlineStr">
        <is>
          <t>Leave date</t>
        </is>
      </c>
      <c r="C4" s="8" t="inlineStr">
        <is>
          <t>Team</t>
        </is>
      </c>
      <c r="D4" s="8" t="inlineStr">
        <is>
          <t>Reason</t>
        </is>
      </c>
      <c r="E4" s="8" t="inlineStr">
        <is>
          <t>Voluntary</t>
        </is>
      </c>
      <c r="F4" s="8" t="inlineStr">
        <is>
          <t>Start date</t>
        </is>
      </c>
      <c r="G4" s="8" t="inlineStr">
        <is>
          <t>Tenure at exit (mo)</t>
        </is>
      </c>
      <c r="I4" s="6" t="inlineStr">
        <is>
          <t>Period start</t>
        </is>
      </c>
      <c r="J4" s="16" t="n">
        <v>46023</v>
      </c>
    </row>
    <row r="5">
      <c r="A5" s="9" t="inlineStr">
        <is>
          <t>E-092</t>
        </is>
      </c>
      <c r="B5" s="16" t="n">
        <v>46157</v>
      </c>
      <c r="C5" s="10">
        <f>IF($A5="","",IFERROR(VLOOKUP($A5,Headcount!$A$5:$C$204,3,FALSE),""))</f>
        <v/>
      </c>
      <c r="D5" s="9" t="inlineStr">
        <is>
          <t>Resigned - compensation</t>
        </is>
      </c>
      <c r="E5" s="9" t="inlineStr">
        <is>
          <t>Yes</t>
        </is>
      </c>
      <c r="F5" s="12">
        <f>IF($A5="","",IFERROR(VLOOKUP($A5,Headcount!$A$5:$E$204,5,FALSE),""))</f>
        <v/>
      </c>
      <c r="G5" s="11">
        <f>IF($A5="","",IF($B5="","",IF($F5="","",(YEAR($B5)-YEAR($F5))*12+MONTH($B5)-MONTH($F5)-IF(DAY($B5)&lt;DAY($F5),1,0))))</f>
        <v/>
      </c>
      <c r="I5" s="6" t="inlineStr">
        <is>
          <t>Period end</t>
        </is>
      </c>
      <c r="J5" s="16" t="n">
        <v>46203</v>
      </c>
    </row>
    <row r="6">
      <c r="A6" s="9" t="n"/>
      <c r="B6" s="16" t="n"/>
      <c r="C6" s="10">
        <f>IF($A6="","",IFERROR(VLOOKUP($A6,Headcount!$A$5:$C$204,3,FALSE),""))</f>
        <v/>
      </c>
      <c r="D6" s="9" t="n"/>
      <c r="E6" s="9" t="n"/>
      <c r="F6" s="12">
        <f>IF($A6="","",IFERROR(VLOOKUP($A6,Headcount!$A$5:$E$204,5,FALSE),""))</f>
        <v/>
      </c>
      <c r="G6" s="11">
        <f>IF($A6="","",IF($B6="","",IF($F6="","",(YEAR($B6)-YEAR($F6))*12+MONTH($B6)-MONTH($F6)-IF(DAY($B6)&lt;DAY($F6),1,0))))</f>
        <v/>
      </c>
    </row>
    <row r="7">
      <c r="A7" s="9" t="n"/>
      <c r="B7" s="16" t="n"/>
      <c r="C7" s="10">
        <f>IF($A7="","",IFERROR(VLOOKUP($A7,Headcount!$A$5:$C$204,3,FALSE),""))</f>
        <v/>
      </c>
      <c r="D7" s="9" t="n"/>
      <c r="E7" s="9" t="n"/>
      <c r="F7" s="12">
        <f>IF($A7="","",IFERROR(VLOOKUP($A7,Headcount!$A$5:$E$204,5,FALSE),""))</f>
        <v/>
      </c>
      <c r="G7" s="11">
        <f>IF($A7="","",IF($B7="","",IF($F7="","",(YEAR($B7)-YEAR($F7))*12+MONTH($B7)-MONTH($F7)-IF(DAY($B7)&lt;DAY($F7),1,0))))</f>
        <v/>
      </c>
      <c r="I7" s="3" t="inlineStr">
        <is>
          <t>Team</t>
        </is>
      </c>
      <c r="J7" s="3" t="inlineStr">
        <is>
          <t>Headcount</t>
        </is>
      </c>
      <c r="K7" s="3" t="inlineStr">
        <is>
          <t>Leavers in window</t>
        </is>
      </c>
      <c r="L7" s="3" t="inlineStr">
        <is>
          <t>Turnover %</t>
        </is>
      </c>
      <c r="M7" s="3" t="inlineStr">
        <is>
          <t>Voluntary share</t>
        </is>
      </c>
      <c r="N7" s="3" t="inlineStr">
        <is>
          <t>Avg tenure at exit (mo)</t>
        </is>
      </c>
    </row>
    <row r="8">
      <c r="A8" s="9" t="n"/>
      <c r="B8" s="16" t="n"/>
      <c r="C8" s="10">
        <f>IF($A8="","",IFERROR(VLOOKUP($A8,Headcount!$A$5:$C$204,3,FALSE),""))</f>
        <v/>
      </c>
      <c r="D8" s="9" t="n"/>
      <c r="E8" s="9" t="n"/>
      <c r="F8" s="12">
        <f>IF($A8="","",IFERROR(VLOOKUP($A8,Headcount!$A$5:$E$204,5,FALSE),""))</f>
        <v/>
      </c>
      <c r="G8" s="11">
        <f>IF($A8="","",IF($B8="","",IF($F8="","",(YEAR($B8)-YEAR($F8))*12+MONTH($B8)-MONTH($F8)-IF(DAY($B8)&lt;DAY($F8),1,0))))</f>
        <v/>
      </c>
      <c r="I8" s="9" t="inlineStr">
        <is>
          <t>Engineering</t>
        </is>
      </c>
      <c r="J8" s="11">
        <f>IF($I8="","",COUNTIF(Headcount!$C$5:$C$204,$I8))</f>
        <v/>
      </c>
      <c r="K8" s="11">
        <f>IF($I8="","",COUNTIFS($C$5:$C$204,$I8,$B$5:$B$204,"&gt;="&amp;StartDate,$B$5:$B$204,"&lt;="&amp;EndDate))</f>
        <v/>
      </c>
      <c r="L8" s="18">
        <f>IF($I8="","",IFERROR($K8/$J8,0))</f>
        <v/>
      </c>
      <c r="M8" s="18">
        <f>IF($I8="","",IFERROR(COUNTIFS($C$5:$C$204,$I8,$E$5:$E$204,"Yes",$B$5:$B$204,"&gt;="&amp;StartDate,$B$5:$B$204,"&lt;="&amp;EndDate)/$K8,0))</f>
        <v/>
      </c>
      <c r="N8" s="13">
        <f>IF($I8="","",IFERROR(AVERAGEIFS($G$5:$G$204,$C$5:$C$204,$I8,$B$5:$B$204,"&gt;="&amp;StartDate,$B$5:$B$204,"&lt;="&amp;EndDate),""))</f>
        <v/>
      </c>
    </row>
    <row r="9">
      <c r="A9" s="9" t="n"/>
      <c r="B9" s="16" t="n"/>
      <c r="C9" s="10">
        <f>IF($A9="","",IFERROR(VLOOKUP($A9,Headcount!$A$5:$C$204,3,FALSE),""))</f>
        <v/>
      </c>
      <c r="D9" s="9" t="n"/>
      <c r="E9" s="9" t="n"/>
      <c r="F9" s="12">
        <f>IF($A9="","",IFERROR(VLOOKUP($A9,Headcount!$A$5:$E$204,5,FALSE),""))</f>
        <v/>
      </c>
      <c r="G9" s="11">
        <f>IF($A9="","",IF($B9="","",IF($F9="","",(YEAR($B9)-YEAR($F9))*12+MONTH($B9)-MONTH($F9)-IF(DAY($B9)&lt;DAY($F9),1,0))))</f>
        <v/>
      </c>
      <c r="I9" s="9" t="inlineStr">
        <is>
          <t>Sales</t>
        </is>
      </c>
      <c r="J9" s="11">
        <f>IF($I9="","",COUNTIF(Headcount!$C$5:$C$204,$I9))</f>
        <v/>
      </c>
      <c r="K9" s="11">
        <f>IF($I9="","",COUNTIFS($C$5:$C$204,$I9,$B$5:$B$204,"&gt;="&amp;StartDate,$B$5:$B$204,"&lt;="&amp;EndDate))</f>
        <v/>
      </c>
      <c r="L9" s="18">
        <f>IF($I9="","",IFERROR($K9/$J9,0))</f>
        <v/>
      </c>
      <c r="M9" s="18">
        <f>IF($I9="","",IFERROR(COUNTIFS($C$5:$C$204,$I9,$E$5:$E$204,"Yes",$B$5:$B$204,"&gt;="&amp;StartDate,$B$5:$B$204,"&lt;="&amp;EndDate)/$K9,0))</f>
        <v/>
      </c>
      <c r="N9" s="13">
        <f>IF($I9="","",IFERROR(AVERAGEIFS($G$5:$G$204,$C$5:$C$204,$I9,$B$5:$B$204,"&gt;="&amp;StartDate,$B$5:$B$204,"&lt;="&amp;EndDate),""))</f>
        <v/>
      </c>
    </row>
    <row r="10">
      <c r="A10" s="9" t="n"/>
      <c r="B10" s="16" t="n"/>
      <c r="C10" s="10">
        <f>IF($A10="","",IFERROR(VLOOKUP($A10,Headcount!$A$5:$C$204,3,FALSE),""))</f>
        <v/>
      </c>
      <c r="D10" s="9" t="n"/>
      <c r="E10" s="9" t="n"/>
      <c r="F10" s="12">
        <f>IF($A10="","",IFERROR(VLOOKUP($A10,Headcount!$A$5:$E$204,5,FALSE),""))</f>
        <v/>
      </c>
      <c r="G10" s="11">
        <f>IF($A10="","",IF($B10="","",IF($F10="","",(YEAR($B10)-YEAR($F10))*12+MONTH($B10)-MONTH($F10)-IF(DAY($B10)&lt;DAY($F10),1,0))))</f>
        <v/>
      </c>
      <c r="I10" s="9" t="inlineStr">
        <is>
          <t>Support</t>
        </is>
      </c>
      <c r="J10" s="11">
        <f>IF($I10="","",COUNTIF(Headcount!$C$5:$C$204,$I10))</f>
        <v/>
      </c>
      <c r="K10" s="11">
        <f>IF($I10="","",COUNTIFS($C$5:$C$204,$I10,$B$5:$B$204,"&gt;="&amp;StartDate,$B$5:$B$204,"&lt;="&amp;EndDate))</f>
        <v/>
      </c>
      <c r="L10" s="18">
        <f>IF($I10="","",IFERROR($K10/$J10,0))</f>
        <v/>
      </c>
      <c r="M10" s="18">
        <f>IF($I10="","",IFERROR(COUNTIFS($C$5:$C$204,$I10,$E$5:$E$204,"Yes",$B$5:$B$204,"&gt;="&amp;StartDate,$B$5:$B$204,"&lt;="&amp;EndDate)/$K10,0))</f>
        <v/>
      </c>
      <c r="N10" s="13">
        <f>IF($I10="","",IFERROR(AVERAGEIFS($G$5:$G$204,$C$5:$C$204,$I10,$B$5:$B$204,"&gt;="&amp;StartDate,$B$5:$B$204,"&lt;="&amp;EndDate),""))</f>
        <v/>
      </c>
    </row>
    <row r="11">
      <c r="A11" s="9" t="n"/>
      <c r="B11" s="16" t="n"/>
      <c r="C11" s="10">
        <f>IF($A11="","",IFERROR(VLOOKUP($A11,Headcount!$A$5:$C$204,3,FALSE),""))</f>
        <v/>
      </c>
      <c r="D11" s="9" t="n"/>
      <c r="E11" s="9" t="n"/>
      <c r="F11" s="12">
        <f>IF($A11="","",IFERROR(VLOOKUP($A11,Headcount!$A$5:$E$204,5,FALSE),""))</f>
        <v/>
      </c>
      <c r="G11" s="11">
        <f>IF($A11="","",IF($B11="","",IF($F11="","",(YEAR($B11)-YEAR($F11))*12+MONTH($B11)-MONTH($F11)-IF(DAY($B11)&lt;DAY($F11),1,0))))</f>
        <v/>
      </c>
      <c r="I11" s="9" t="inlineStr">
        <is>
          <t>Product</t>
        </is>
      </c>
      <c r="J11" s="11">
        <f>IF($I11="","",COUNTIF(Headcount!$C$5:$C$204,$I11))</f>
        <v/>
      </c>
      <c r="K11" s="11">
        <f>IF($I11="","",COUNTIFS($C$5:$C$204,$I11,$B$5:$B$204,"&gt;="&amp;StartDate,$B$5:$B$204,"&lt;="&amp;EndDate))</f>
        <v/>
      </c>
      <c r="L11" s="18">
        <f>IF($I11="","",IFERROR($K11/$J11,0))</f>
        <v/>
      </c>
      <c r="M11" s="18">
        <f>IF($I11="","",IFERROR(COUNTIFS($C$5:$C$204,$I11,$E$5:$E$204,"Yes",$B$5:$B$204,"&gt;="&amp;StartDate,$B$5:$B$204,"&lt;="&amp;EndDate)/$K11,0))</f>
        <v/>
      </c>
      <c r="N11" s="13">
        <f>IF($I11="","",IFERROR(AVERAGEIFS($G$5:$G$204,$C$5:$C$204,$I11,$B$5:$B$204,"&gt;="&amp;StartDate,$B$5:$B$204,"&lt;="&amp;EndDate),""))</f>
        <v/>
      </c>
    </row>
    <row r="12">
      <c r="A12" s="9" t="n"/>
      <c r="B12" s="16" t="n"/>
      <c r="C12" s="10">
        <f>IF($A12="","",IFERROR(VLOOKUP($A12,Headcount!$A$5:$C$204,3,FALSE),""))</f>
        <v/>
      </c>
      <c r="D12" s="9" t="n"/>
      <c r="E12" s="9" t="n"/>
      <c r="F12" s="12">
        <f>IF($A12="","",IFERROR(VLOOKUP($A12,Headcount!$A$5:$E$204,5,FALSE),""))</f>
        <v/>
      </c>
      <c r="G12" s="11">
        <f>IF($A12="","",IF($B12="","",IF($F12="","",(YEAR($B12)-YEAR($F12))*12+MONTH($B12)-MONTH($F12)-IF(DAY($B12)&lt;DAY($F12),1,0))))</f>
        <v/>
      </c>
      <c r="I12" s="9" t="inlineStr">
        <is>
          <t>Marketing</t>
        </is>
      </c>
      <c r="J12" s="11">
        <f>IF($I12="","",COUNTIF(Headcount!$C$5:$C$204,$I12))</f>
        <v/>
      </c>
      <c r="K12" s="11">
        <f>IF($I12="","",COUNTIFS($C$5:$C$204,$I12,$B$5:$B$204,"&gt;="&amp;StartDate,$B$5:$B$204,"&lt;="&amp;EndDate))</f>
        <v/>
      </c>
      <c r="L12" s="18">
        <f>IF($I12="","",IFERROR($K12/$J12,0))</f>
        <v/>
      </c>
      <c r="M12" s="18">
        <f>IF($I12="","",IFERROR(COUNTIFS($C$5:$C$204,$I12,$E$5:$E$204,"Yes",$B$5:$B$204,"&gt;="&amp;StartDate,$B$5:$B$204,"&lt;="&amp;EndDate)/$K12,0))</f>
        <v/>
      </c>
      <c r="N12" s="13">
        <f>IF($I12="","",IFERROR(AVERAGEIFS($G$5:$G$204,$C$5:$C$204,$I12,$B$5:$B$204,"&gt;="&amp;StartDate,$B$5:$B$204,"&lt;="&amp;EndDate),""))</f>
        <v/>
      </c>
    </row>
    <row r="13">
      <c r="A13" s="9" t="n"/>
      <c r="B13" s="16" t="n"/>
      <c r="C13" s="10">
        <f>IF($A13="","",IFERROR(VLOOKUP($A13,Headcount!$A$5:$C$204,3,FALSE),""))</f>
        <v/>
      </c>
      <c r="D13" s="9" t="n"/>
      <c r="E13" s="9" t="n"/>
      <c r="F13" s="12">
        <f>IF($A13="","",IFERROR(VLOOKUP($A13,Headcount!$A$5:$E$204,5,FALSE),""))</f>
        <v/>
      </c>
      <c r="G13" s="11">
        <f>IF($A13="","",IF($B13="","",IF($F13="","",(YEAR($B13)-YEAR($F13))*12+MONTH($B13)-MONTH($F13)-IF(DAY($B13)&lt;DAY($F13),1,0))))</f>
        <v/>
      </c>
      <c r="I13" s="9" t="inlineStr">
        <is>
          <t>Operations</t>
        </is>
      </c>
      <c r="J13" s="11">
        <f>IF($I13="","",COUNTIF(Headcount!$C$5:$C$204,$I13))</f>
        <v/>
      </c>
      <c r="K13" s="11">
        <f>IF($I13="","",COUNTIFS($C$5:$C$204,$I13,$B$5:$B$204,"&gt;="&amp;StartDate,$B$5:$B$204,"&lt;="&amp;EndDate))</f>
        <v/>
      </c>
      <c r="L13" s="18">
        <f>IF($I13="","",IFERROR($K13/$J13,0))</f>
        <v/>
      </c>
      <c r="M13" s="18">
        <f>IF($I13="","",IFERROR(COUNTIFS($C$5:$C$204,$I13,$E$5:$E$204,"Yes",$B$5:$B$204,"&gt;="&amp;StartDate,$B$5:$B$204,"&lt;="&amp;EndDate)/$K13,0))</f>
        <v/>
      </c>
      <c r="N13" s="13">
        <f>IF($I13="","",IFERROR(AVERAGEIFS($G$5:$G$204,$C$5:$C$204,$I13,$B$5:$B$204,"&gt;="&amp;StartDate,$B$5:$B$204,"&lt;="&amp;EndDate),""))</f>
        <v/>
      </c>
    </row>
    <row r="14">
      <c r="A14" s="9" t="n"/>
      <c r="B14" s="16" t="n"/>
      <c r="C14" s="10">
        <f>IF($A14="","",IFERROR(VLOOKUP($A14,Headcount!$A$5:$C$204,3,FALSE),""))</f>
        <v/>
      </c>
      <c r="D14" s="9" t="n"/>
      <c r="E14" s="9" t="n"/>
      <c r="F14" s="12">
        <f>IF($A14="","",IFERROR(VLOOKUP($A14,Headcount!$A$5:$E$204,5,FALSE),""))</f>
        <v/>
      </c>
      <c r="G14" s="11">
        <f>IF($A14="","",IF($B14="","",IF($F14="","",(YEAR($B14)-YEAR($F14))*12+MONTH($B14)-MONTH($F14)-IF(DAY($B14)&lt;DAY($F14),1,0))))</f>
        <v/>
      </c>
      <c r="I14" s="9" t="n"/>
      <c r="J14" s="11">
        <f>IF($I14="","",COUNTIF(Headcount!$C$5:$C$204,$I14))</f>
        <v/>
      </c>
      <c r="K14" s="11">
        <f>IF($I14="","",COUNTIFS($C$5:$C$204,$I14,$B$5:$B$204,"&gt;="&amp;StartDate,$B$5:$B$204,"&lt;="&amp;EndDate))</f>
        <v/>
      </c>
      <c r="L14" s="18">
        <f>IF($I14="","",IFERROR($K14/$J14,0))</f>
        <v/>
      </c>
      <c r="M14" s="18">
        <f>IF($I14="","",IFERROR(COUNTIFS($C$5:$C$204,$I14,$E$5:$E$204,"Yes",$B$5:$B$204,"&gt;="&amp;StartDate,$B$5:$B$204,"&lt;="&amp;EndDate)/$K14,0))</f>
        <v/>
      </c>
      <c r="N14" s="13">
        <f>IF($I14="","",IFERROR(AVERAGEIFS($G$5:$G$204,$C$5:$C$204,$I14,$B$5:$B$204,"&gt;="&amp;StartDate,$B$5:$B$204,"&lt;="&amp;EndDate),""))</f>
        <v/>
      </c>
    </row>
    <row r="15">
      <c r="A15" s="9" t="n"/>
      <c r="B15" s="16" t="n"/>
      <c r="C15" s="10">
        <f>IF($A15="","",IFERROR(VLOOKUP($A15,Headcount!$A$5:$C$204,3,FALSE),""))</f>
        <v/>
      </c>
      <c r="D15" s="9" t="n"/>
      <c r="E15" s="9" t="n"/>
      <c r="F15" s="12">
        <f>IF($A15="","",IFERROR(VLOOKUP($A15,Headcount!$A$5:$E$204,5,FALSE),""))</f>
        <v/>
      </c>
      <c r="G15" s="11">
        <f>IF($A15="","",IF($B15="","",IF($F15="","",(YEAR($B15)-YEAR($F15))*12+MONTH($B15)-MONTH($F15)-IF(DAY($B15)&lt;DAY($F15),1,0))))</f>
        <v/>
      </c>
      <c r="I15" s="9" t="n"/>
      <c r="J15" s="11">
        <f>IF($I15="","",COUNTIF(Headcount!$C$5:$C$204,$I15))</f>
        <v/>
      </c>
      <c r="K15" s="11">
        <f>IF($I15="","",COUNTIFS($C$5:$C$204,$I15,$B$5:$B$204,"&gt;="&amp;StartDate,$B$5:$B$204,"&lt;="&amp;EndDate))</f>
        <v/>
      </c>
      <c r="L15" s="18">
        <f>IF($I15="","",IFERROR($K15/$J15,0))</f>
        <v/>
      </c>
      <c r="M15" s="18">
        <f>IF($I15="","",IFERROR(COUNTIFS($C$5:$C$204,$I15,$E$5:$E$204,"Yes",$B$5:$B$204,"&gt;="&amp;StartDate,$B$5:$B$204,"&lt;="&amp;EndDate)/$K15,0))</f>
        <v/>
      </c>
      <c r="N15" s="13">
        <f>IF($I15="","",IFERROR(AVERAGEIFS($G$5:$G$204,$C$5:$C$204,$I15,$B$5:$B$204,"&gt;="&amp;StartDate,$B$5:$B$204,"&lt;="&amp;EndDate),""))</f>
        <v/>
      </c>
    </row>
    <row r="16">
      <c r="A16" s="9" t="n"/>
      <c r="B16" s="16" t="n"/>
      <c r="C16" s="10">
        <f>IF($A16="","",IFERROR(VLOOKUP($A16,Headcount!$A$5:$C$204,3,FALSE),""))</f>
        <v/>
      </c>
      <c r="D16" s="9" t="n"/>
      <c r="E16" s="9" t="n"/>
      <c r="F16" s="12">
        <f>IF($A16="","",IFERROR(VLOOKUP($A16,Headcount!$A$5:$E$204,5,FALSE),""))</f>
        <v/>
      </c>
      <c r="G16" s="11">
        <f>IF($A16="","",IF($B16="","",IF($F16="","",(YEAR($B16)-YEAR($F16))*12+MONTH($B16)-MONTH($F16)-IF(DAY($B16)&lt;DAY($F16),1,0))))</f>
        <v/>
      </c>
      <c r="I16" s="9" t="n"/>
      <c r="J16" s="11">
        <f>IF($I16="","",COUNTIF(Headcount!$C$5:$C$204,$I16))</f>
        <v/>
      </c>
      <c r="K16" s="11">
        <f>IF($I16="","",COUNTIFS($C$5:$C$204,$I16,$B$5:$B$204,"&gt;="&amp;StartDate,$B$5:$B$204,"&lt;="&amp;EndDate))</f>
        <v/>
      </c>
      <c r="L16" s="18">
        <f>IF($I16="","",IFERROR($K16/$J16,0))</f>
        <v/>
      </c>
      <c r="M16" s="18">
        <f>IF($I16="","",IFERROR(COUNTIFS($C$5:$C$204,$I16,$E$5:$E$204,"Yes",$B$5:$B$204,"&gt;="&amp;StartDate,$B$5:$B$204,"&lt;="&amp;EndDate)/$K16,0))</f>
        <v/>
      </c>
      <c r="N16" s="13">
        <f>IF($I16="","",IFERROR(AVERAGEIFS($G$5:$G$204,$C$5:$C$204,$I16,$B$5:$B$204,"&gt;="&amp;StartDate,$B$5:$B$204,"&lt;="&amp;EndDate),""))</f>
        <v/>
      </c>
    </row>
    <row r="17">
      <c r="A17" s="9" t="n"/>
      <c r="B17" s="16" t="n"/>
      <c r="C17" s="10">
        <f>IF($A17="","",IFERROR(VLOOKUP($A17,Headcount!$A$5:$C$204,3,FALSE),""))</f>
        <v/>
      </c>
      <c r="D17" s="9" t="n"/>
      <c r="E17" s="9" t="n"/>
      <c r="F17" s="12">
        <f>IF($A17="","",IFERROR(VLOOKUP($A17,Headcount!$A$5:$E$204,5,FALSE),""))</f>
        <v/>
      </c>
      <c r="G17" s="11">
        <f>IF($A17="","",IF($B17="","",IF($F17="","",(YEAR($B17)-YEAR($F17))*12+MONTH($B17)-MONTH($F17)-IF(DAY($B17)&lt;DAY($F17),1,0))))</f>
        <v/>
      </c>
      <c r="I17" s="9" t="n"/>
      <c r="J17" s="11">
        <f>IF($I17="","",COUNTIF(Headcount!$C$5:$C$204,$I17))</f>
        <v/>
      </c>
      <c r="K17" s="11">
        <f>IF($I17="","",COUNTIFS($C$5:$C$204,$I17,$B$5:$B$204,"&gt;="&amp;StartDate,$B$5:$B$204,"&lt;="&amp;EndDate))</f>
        <v/>
      </c>
      <c r="L17" s="18">
        <f>IF($I17="","",IFERROR($K17/$J17,0))</f>
        <v/>
      </c>
      <c r="M17" s="18">
        <f>IF($I17="","",IFERROR(COUNTIFS($C$5:$C$204,$I17,$E$5:$E$204,"Yes",$B$5:$B$204,"&gt;="&amp;StartDate,$B$5:$B$204,"&lt;="&amp;EndDate)/$K17,0))</f>
        <v/>
      </c>
      <c r="N17" s="13">
        <f>IF($I17="","",IFERROR(AVERAGEIFS($G$5:$G$204,$C$5:$C$204,$I17,$B$5:$B$204,"&gt;="&amp;StartDate,$B$5:$B$204,"&lt;="&amp;EndDate),""))</f>
        <v/>
      </c>
    </row>
    <row r="18">
      <c r="A18" s="9" t="n"/>
      <c r="B18" s="16" t="n"/>
      <c r="C18" s="10">
        <f>IF($A18="","",IFERROR(VLOOKUP($A18,Headcount!$A$5:$C$204,3,FALSE),""))</f>
        <v/>
      </c>
      <c r="D18" s="9" t="n"/>
      <c r="E18" s="9" t="n"/>
      <c r="F18" s="12">
        <f>IF($A18="","",IFERROR(VLOOKUP($A18,Headcount!$A$5:$E$204,5,FALSE),""))</f>
        <v/>
      </c>
      <c r="G18" s="11">
        <f>IF($A18="","",IF($B18="","",IF($F18="","",(YEAR($B18)-YEAR($F18))*12+MONTH($B18)-MONTH($F18)-IF(DAY($B18)&lt;DAY($F18),1,0))))</f>
        <v/>
      </c>
      <c r="I18" s="9" t="n"/>
      <c r="J18" s="11">
        <f>IF($I18="","",COUNTIF(Headcount!$C$5:$C$204,$I18))</f>
        <v/>
      </c>
      <c r="K18" s="11">
        <f>IF($I18="","",COUNTIFS($C$5:$C$204,$I18,$B$5:$B$204,"&gt;="&amp;StartDate,$B$5:$B$204,"&lt;="&amp;EndDate))</f>
        <v/>
      </c>
      <c r="L18" s="18">
        <f>IF($I18="","",IFERROR($K18/$J18,0))</f>
        <v/>
      </c>
      <c r="M18" s="18">
        <f>IF($I18="","",IFERROR(COUNTIFS($C$5:$C$204,$I18,$E$5:$E$204,"Yes",$B$5:$B$204,"&gt;="&amp;StartDate,$B$5:$B$204,"&lt;="&amp;EndDate)/$K18,0))</f>
        <v/>
      </c>
      <c r="N18" s="13">
        <f>IF($I18="","",IFERROR(AVERAGEIFS($G$5:$G$204,$C$5:$C$204,$I18,$B$5:$B$204,"&gt;="&amp;StartDate,$B$5:$B$204,"&lt;="&amp;EndDate),""))</f>
        <v/>
      </c>
    </row>
    <row r="19">
      <c r="A19" s="9" t="n"/>
      <c r="B19" s="16" t="n"/>
      <c r="C19" s="10">
        <f>IF($A19="","",IFERROR(VLOOKUP($A19,Headcount!$A$5:$C$204,3,FALSE),""))</f>
        <v/>
      </c>
      <c r="D19" s="9" t="n"/>
      <c r="E19" s="9" t="n"/>
      <c r="F19" s="12">
        <f>IF($A19="","",IFERROR(VLOOKUP($A19,Headcount!$A$5:$E$204,5,FALSE),""))</f>
        <v/>
      </c>
      <c r="G19" s="11">
        <f>IF($A19="","",IF($B19="","",IF($F19="","",(YEAR($B19)-YEAR($F19))*12+MONTH($B19)-MONTH($F19)-IF(DAY($B19)&lt;DAY($F19),1,0))))</f>
        <v/>
      </c>
      <c r="I19" s="9" t="n"/>
      <c r="J19" s="11">
        <f>IF($I19="","",COUNTIF(Headcount!$C$5:$C$204,$I19))</f>
        <v/>
      </c>
      <c r="K19" s="11">
        <f>IF($I19="","",COUNTIFS($C$5:$C$204,$I19,$B$5:$B$204,"&gt;="&amp;StartDate,$B$5:$B$204,"&lt;="&amp;EndDate))</f>
        <v/>
      </c>
      <c r="L19" s="18">
        <f>IF($I19="","",IFERROR($K19/$J19,0))</f>
        <v/>
      </c>
      <c r="M19" s="18">
        <f>IF($I19="","",IFERROR(COUNTIFS($C$5:$C$204,$I19,$E$5:$E$204,"Yes",$B$5:$B$204,"&gt;="&amp;StartDate,$B$5:$B$204,"&lt;="&amp;EndDate)/$K19,0))</f>
        <v/>
      </c>
      <c r="N19" s="13">
        <f>IF($I19="","",IFERROR(AVERAGEIFS($G$5:$G$204,$C$5:$C$204,$I19,$B$5:$B$204,"&gt;="&amp;StartDate,$B$5:$B$204,"&lt;="&amp;EndDate),""))</f>
        <v/>
      </c>
    </row>
    <row r="20">
      <c r="A20" s="9" t="n"/>
      <c r="B20" s="16" t="n"/>
      <c r="C20" s="10">
        <f>IF($A20="","",IFERROR(VLOOKUP($A20,Headcount!$A$5:$C$204,3,FALSE),""))</f>
        <v/>
      </c>
      <c r="D20" s="9" t="n"/>
      <c r="E20" s="9" t="n"/>
      <c r="F20" s="12">
        <f>IF($A20="","",IFERROR(VLOOKUP($A20,Headcount!$A$5:$E$204,5,FALSE),""))</f>
        <v/>
      </c>
      <c r="G20" s="11">
        <f>IF($A20="","",IF($B20="","",IF($F20="","",(YEAR($B20)-YEAR($F20))*12+MONTH($B20)-MONTH($F20)-IF(DAY($B20)&lt;DAY($F20),1,0))))</f>
        <v/>
      </c>
    </row>
    <row r="21">
      <c r="A21" s="9" t="n"/>
      <c r="B21" s="16" t="n"/>
      <c r="C21" s="10">
        <f>IF($A21="","",IFERROR(VLOOKUP($A21,Headcount!$A$5:$C$204,3,FALSE),""))</f>
        <v/>
      </c>
      <c r="D21" s="9" t="n"/>
      <c r="E21" s="9" t="n"/>
      <c r="F21" s="12">
        <f>IF($A21="","",IFERROR(VLOOKUP($A21,Headcount!$A$5:$E$204,5,FALSE),""))</f>
        <v/>
      </c>
      <c r="G21" s="11">
        <f>IF($A21="","",IF($B21="","",IF($F21="","",(YEAR($B21)-YEAR($F21))*12+MONTH($B21)-MONTH($F21)-IF(DAY($B21)&lt;DAY($F21),1,0))))</f>
        <v/>
      </c>
      <c r="I21" s="3" t="inlineStr">
        <is>
          <t>All teams</t>
        </is>
      </c>
      <c r="J21" s="14">
        <f>COUNTA(Headcount!$A$5:$A$204)</f>
        <v/>
      </c>
      <c r="K21" s="14">
        <f>COUNTIFS($B$5:$B$204,"&gt;="&amp;StartDate,$B$5:$B$204,"&lt;="&amp;EndDate)</f>
        <v/>
      </c>
      <c r="L21" s="17">
        <f>IFERROR($K$21/$J$21,0)</f>
        <v/>
      </c>
    </row>
    <row r="22">
      <c r="A22" s="9" t="n"/>
      <c r="B22" s="16" t="n"/>
      <c r="C22" s="10">
        <f>IF($A22="","",IFERROR(VLOOKUP($A22,Headcount!$A$5:$C$204,3,FALSE),""))</f>
        <v/>
      </c>
      <c r="D22" s="9" t="n"/>
      <c r="E22" s="9" t="n"/>
      <c r="F22" s="12">
        <f>IF($A22="","",IFERROR(VLOOKUP($A22,Headcount!$A$5:$E$204,5,FALSE),""))</f>
        <v/>
      </c>
      <c r="G22" s="11">
        <f>IF($A22="","",IF($B22="","",IF($F22="","",(YEAR($B22)-YEAR($F22))*12+MONTH($B22)-MONTH($F22)-IF(DAY($B22)&lt;DAY($F22),1,0))))</f>
        <v/>
      </c>
    </row>
    <row r="23">
      <c r="A23" s="9" t="n"/>
      <c r="B23" s="16" t="n"/>
      <c r="C23" s="10">
        <f>IF($A23="","",IFERROR(VLOOKUP($A23,Headcount!$A$5:$C$204,3,FALSE),""))</f>
        <v/>
      </c>
      <c r="D23" s="9" t="n"/>
      <c r="E23" s="9" t="n"/>
      <c r="F23" s="12">
        <f>IF($A23="","",IFERROR(VLOOKUP($A23,Headcount!$A$5:$E$204,5,FALSE),""))</f>
        <v/>
      </c>
      <c r="G23" s="11">
        <f>IF($A23="","",IF($B23="","",IF($F23="","",(YEAR($B23)-YEAR($F23))*12+MONTH($B23)-MONTH($F23)-IF(DAY($B23)&lt;DAY($F23),1,0))))</f>
        <v/>
      </c>
      <c r="I23" s="2" t="inlineStr">
        <is>
          <t>Turnover is leavers in the window over current headcount for the team. It is the number that makes a rating distribution worth investigating, not a KPI to manage on its own.</t>
        </is>
      </c>
    </row>
    <row r="24">
      <c r="A24" s="9" t="n"/>
      <c r="B24" s="16" t="n"/>
      <c r="C24" s="10">
        <f>IF($A24="","",IFERROR(VLOOKUP($A24,Headcount!$A$5:$C$204,3,FALSE),""))</f>
        <v/>
      </c>
      <c r="D24" s="9" t="n"/>
      <c r="E24" s="9" t="n"/>
      <c r="F24" s="12">
        <f>IF($A24="","",IFERROR(VLOOKUP($A24,Headcount!$A$5:$E$204,5,FALSE),""))</f>
        <v/>
      </c>
      <c r="G24" s="11">
        <f>IF($A24="","",IF($B24="","",IF($F24="","",(YEAR($B24)-YEAR($F24))*12+MONTH($B24)-MONTH($F24)-IF(DAY($B24)&lt;DAY($F24),1,0))))</f>
        <v/>
      </c>
    </row>
    <row r="25">
      <c r="A25" s="9" t="n"/>
      <c r="B25" s="16" t="n"/>
      <c r="C25" s="10">
        <f>IF($A25="","",IFERROR(VLOOKUP($A25,Headcount!$A$5:$C$204,3,FALSE),""))</f>
        <v/>
      </c>
      <c r="D25" s="9" t="n"/>
      <c r="E25" s="9" t="n"/>
      <c r="F25" s="12">
        <f>IF($A25="","",IFERROR(VLOOKUP($A25,Headcount!$A$5:$E$204,5,FALSE),""))</f>
        <v/>
      </c>
      <c r="G25" s="11">
        <f>IF($A25="","",IF($B25="","",IF($F25="","",(YEAR($B25)-YEAR($F25))*12+MONTH($B25)-MONTH($F25)-IF(DAY($B25)&lt;DAY($F25),1,0))))</f>
        <v/>
      </c>
    </row>
    <row r="26">
      <c r="A26" s="9" t="n"/>
      <c r="B26" s="16" t="n"/>
      <c r="C26" s="10">
        <f>IF($A26="","",IFERROR(VLOOKUP($A26,Headcount!$A$5:$C$204,3,FALSE),""))</f>
        <v/>
      </c>
      <c r="D26" s="9" t="n"/>
      <c r="E26" s="9" t="n"/>
      <c r="F26" s="12">
        <f>IF($A26="","",IFERROR(VLOOKUP($A26,Headcount!$A$5:$E$204,5,FALSE),""))</f>
        <v/>
      </c>
      <c r="G26" s="11">
        <f>IF($A26="","",IF($B26="","",IF($F26="","",(YEAR($B26)-YEAR($F26))*12+MONTH($B26)-MONTH($F26)-IF(DAY($B26)&lt;DAY($F26),1,0))))</f>
        <v/>
      </c>
    </row>
    <row r="27">
      <c r="A27" s="9" t="n"/>
      <c r="B27" s="16" t="n"/>
      <c r="C27" s="10">
        <f>IF($A27="","",IFERROR(VLOOKUP($A27,Headcount!$A$5:$C$204,3,FALSE),""))</f>
        <v/>
      </c>
      <c r="D27" s="9" t="n"/>
      <c r="E27" s="9" t="n"/>
      <c r="F27" s="12">
        <f>IF($A27="","",IFERROR(VLOOKUP($A27,Headcount!$A$5:$E$204,5,FALSE),""))</f>
        <v/>
      </c>
      <c r="G27" s="11">
        <f>IF($A27="","",IF($B27="","",IF($F27="","",(YEAR($B27)-YEAR($F27))*12+MONTH($B27)-MONTH($F27)-IF(DAY($B27)&lt;DAY($F27),1,0))))</f>
        <v/>
      </c>
    </row>
    <row r="28">
      <c r="A28" s="9" t="n"/>
      <c r="B28" s="16" t="n"/>
      <c r="C28" s="10">
        <f>IF($A28="","",IFERROR(VLOOKUP($A28,Headcount!$A$5:$C$204,3,FALSE),""))</f>
        <v/>
      </c>
      <c r="D28" s="9" t="n"/>
      <c r="E28" s="9" t="n"/>
      <c r="F28" s="12">
        <f>IF($A28="","",IFERROR(VLOOKUP($A28,Headcount!$A$5:$E$204,5,FALSE),""))</f>
        <v/>
      </c>
      <c r="G28" s="11">
        <f>IF($A28="","",IF($B28="","",IF($F28="","",(YEAR($B28)-YEAR($F28))*12+MONTH($B28)-MONTH($F28)-IF(DAY($B28)&lt;DAY($F28),1,0))))</f>
        <v/>
      </c>
    </row>
    <row r="29">
      <c r="A29" s="9" t="n"/>
      <c r="B29" s="16" t="n"/>
      <c r="C29" s="10">
        <f>IF($A29="","",IFERROR(VLOOKUP($A29,Headcount!$A$5:$C$204,3,FALSE),""))</f>
        <v/>
      </c>
      <c r="D29" s="9" t="n"/>
      <c r="E29" s="9" t="n"/>
      <c r="F29" s="12">
        <f>IF($A29="","",IFERROR(VLOOKUP($A29,Headcount!$A$5:$E$204,5,FALSE),""))</f>
        <v/>
      </c>
      <c r="G29" s="11">
        <f>IF($A29="","",IF($B29="","",IF($F29="","",(YEAR($B29)-YEAR($F29))*12+MONTH($B29)-MONTH($F29)-IF(DAY($B29)&lt;DAY($F29),1,0))))</f>
        <v/>
      </c>
    </row>
    <row r="30">
      <c r="A30" s="9" t="n"/>
      <c r="B30" s="16" t="n"/>
      <c r="C30" s="10">
        <f>IF($A30="","",IFERROR(VLOOKUP($A30,Headcount!$A$5:$C$204,3,FALSE),""))</f>
        <v/>
      </c>
      <c r="D30" s="9" t="n"/>
      <c r="E30" s="9" t="n"/>
      <c r="F30" s="12">
        <f>IF($A30="","",IFERROR(VLOOKUP($A30,Headcount!$A$5:$E$204,5,FALSE),""))</f>
        <v/>
      </c>
      <c r="G30" s="11">
        <f>IF($A30="","",IF($B30="","",IF($F30="","",(YEAR($B30)-YEAR($F30))*12+MONTH($B30)-MONTH($F30)-IF(DAY($B30)&lt;DAY($F30),1,0))))</f>
        <v/>
      </c>
    </row>
    <row r="31">
      <c r="A31" s="9" t="n"/>
      <c r="B31" s="16" t="n"/>
      <c r="C31" s="10">
        <f>IF($A31="","",IFERROR(VLOOKUP($A31,Headcount!$A$5:$C$204,3,FALSE),""))</f>
        <v/>
      </c>
      <c r="D31" s="9" t="n"/>
      <c r="E31" s="9" t="n"/>
      <c r="F31" s="12">
        <f>IF($A31="","",IFERROR(VLOOKUP($A31,Headcount!$A$5:$E$204,5,FALSE),""))</f>
        <v/>
      </c>
      <c r="G31" s="11">
        <f>IF($A31="","",IF($B31="","",IF($F31="","",(YEAR($B31)-YEAR($F31))*12+MONTH($B31)-MONTH($F31)-IF(DAY($B31)&lt;DAY($F31),1,0))))</f>
        <v/>
      </c>
    </row>
    <row r="32">
      <c r="A32" s="9" t="n"/>
      <c r="B32" s="16" t="n"/>
      <c r="C32" s="10">
        <f>IF($A32="","",IFERROR(VLOOKUP($A32,Headcount!$A$5:$C$204,3,FALSE),""))</f>
        <v/>
      </c>
      <c r="D32" s="9" t="n"/>
      <c r="E32" s="9" t="n"/>
      <c r="F32" s="12">
        <f>IF($A32="","",IFERROR(VLOOKUP($A32,Headcount!$A$5:$E$204,5,FALSE),""))</f>
        <v/>
      </c>
      <c r="G32" s="11">
        <f>IF($A32="","",IF($B32="","",IF($F32="","",(YEAR($B32)-YEAR($F32))*12+MONTH($B32)-MONTH($F32)-IF(DAY($B32)&lt;DAY($F32),1,0))))</f>
        <v/>
      </c>
    </row>
    <row r="33">
      <c r="A33" s="9" t="n"/>
      <c r="B33" s="16" t="n"/>
      <c r="C33" s="10">
        <f>IF($A33="","",IFERROR(VLOOKUP($A33,Headcount!$A$5:$C$204,3,FALSE),""))</f>
        <v/>
      </c>
      <c r="D33" s="9" t="n"/>
      <c r="E33" s="9" t="n"/>
      <c r="F33" s="12">
        <f>IF($A33="","",IFERROR(VLOOKUP($A33,Headcount!$A$5:$E$204,5,FALSE),""))</f>
        <v/>
      </c>
      <c r="G33" s="11">
        <f>IF($A33="","",IF($B33="","",IF($F33="","",(YEAR($B33)-YEAR($F33))*12+MONTH($B33)-MONTH($F33)-IF(DAY($B33)&lt;DAY($F33),1,0))))</f>
        <v/>
      </c>
    </row>
    <row r="34">
      <c r="A34" s="9" t="n"/>
      <c r="B34" s="16" t="n"/>
      <c r="C34" s="10">
        <f>IF($A34="","",IFERROR(VLOOKUP($A34,Headcount!$A$5:$C$204,3,FALSE),""))</f>
        <v/>
      </c>
      <c r="D34" s="9" t="n"/>
      <c r="E34" s="9" t="n"/>
      <c r="F34" s="12">
        <f>IF($A34="","",IFERROR(VLOOKUP($A34,Headcount!$A$5:$E$204,5,FALSE),""))</f>
        <v/>
      </c>
      <c r="G34" s="11">
        <f>IF($A34="","",IF($B34="","",IF($F34="","",(YEAR($B34)-YEAR($F34))*12+MONTH($B34)-MONTH($F34)-IF(DAY($B34)&lt;DAY($F34),1,0))))</f>
        <v/>
      </c>
    </row>
    <row r="35">
      <c r="A35" s="9" t="n"/>
      <c r="B35" s="16" t="n"/>
      <c r="C35" s="10">
        <f>IF($A35="","",IFERROR(VLOOKUP($A35,Headcount!$A$5:$C$204,3,FALSE),""))</f>
        <v/>
      </c>
      <c r="D35" s="9" t="n"/>
      <c r="E35" s="9" t="n"/>
      <c r="F35" s="12">
        <f>IF($A35="","",IFERROR(VLOOKUP($A35,Headcount!$A$5:$E$204,5,FALSE),""))</f>
        <v/>
      </c>
      <c r="G35" s="11">
        <f>IF($A35="","",IF($B35="","",IF($F35="","",(YEAR($B35)-YEAR($F35))*12+MONTH($B35)-MONTH($F35)-IF(DAY($B35)&lt;DAY($F35),1,0))))</f>
        <v/>
      </c>
    </row>
    <row r="36">
      <c r="A36" s="9" t="n"/>
      <c r="B36" s="16" t="n"/>
      <c r="C36" s="10">
        <f>IF($A36="","",IFERROR(VLOOKUP($A36,Headcount!$A$5:$C$204,3,FALSE),""))</f>
        <v/>
      </c>
      <c r="D36" s="9" t="n"/>
      <c r="E36" s="9" t="n"/>
      <c r="F36" s="12">
        <f>IF($A36="","",IFERROR(VLOOKUP($A36,Headcount!$A$5:$E$204,5,FALSE),""))</f>
        <v/>
      </c>
      <c r="G36" s="11">
        <f>IF($A36="","",IF($B36="","",IF($F36="","",(YEAR($B36)-YEAR($F36))*12+MONTH($B36)-MONTH($F36)-IF(DAY($B36)&lt;DAY($F36),1,0))))</f>
        <v/>
      </c>
    </row>
    <row r="37">
      <c r="A37" s="9" t="n"/>
      <c r="B37" s="16" t="n"/>
      <c r="C37" s="10">
        <f>IF($A37="","",IFERROR(VLOOKUP($A37,Headcount!$A$5:$C$204,3,FALSE),""))</f>
        <v/>
      </c>
      <c r="D37" s="9" t="n"/>
      <c r="E37" s="9" t="n"/>
      <c r="F37" s="12">
        <f>IF($A37="","",IFERROR(VLOOKUP($A37,Headcount!$A$5:$E$204,5,FALSE),""))</f>
        <v/>
      </c>
      <c r="G37" s="11">
        <f>IF($A37="","",IF($B37="","",IF($F37="","",(YEAR($B37)-YEAR($F37))*12+MONTH($B37)-MONTH($F37)-IF(DAY($B37)&lt;DAY($F37),1,0))))</f>
        <v/>
      </c>
    </row>
    <row r="38">
      <c r="A38" s="9" t="n"/>
      <c r="B38" s="16" t="n"/>
      <c r="C38" s="10">
        <f>IF($A38="","",IFERROR(VLOOKUP($A38,Headcount!$A$5:$C$204,3,FALSE),""))</f>
        <v/>
      </c>
      <c r="D38" s="9" t="n"/>
      <c r="E38" s="9" t="n"/>
      <c r="F38" s="12">
        <f>IF($A38="","",IFERROR(VLOOKUP($A38,Headcount!$A$5:$E$204,5,FALSE),""))</f>
        <v/>
      </c>
      <c r="G38" s="11">
        <f>IF($A38="","",IF($B38="","",IF($F38="","",(YEAR($B38)-YEAR($F38))*12+MONTH($B38)-MONTH($F38)-IF(DAY($B38)&lt;DAY($F38),1,0))))</f>
        <v/>
      </c>
    </row>
    <row r="39">
      <c r="A39" s="9" t="n"/>
      <c r="B39" s="16" t="n"/>
      <c r="C39" s="10">
        <f>IF($A39="","",IFERROR(VLOOKUP($A39,Headcount!$A$5:$C$204,3,FALSE),""))</f>
        <v/>
      </c>
      <c r="D39" s="9" t="n"/>
      <c r="E39" s="9" t="n"/>
      <c r="F39" s="12">
        <f>IF($A39="","",IFERROR(VLOOKUP($A39,Headcount!$A$5:$E$204,5,FALSE),""))</f>
        <v/>
      </c>
      <c r="G39" s="11">
        <f>IF($A39="","",IF($B39="","",IF($F39="","",(YEAR($B39)-YEAR($F39))*12+MONTH($B39)-MONTH($F39)-IF(DAY($B39)&lt;DAY($F39),1,0))))</f>
        <v/>
      </c>
    </row>
    <row r="40">
      <c r="A40" s="9" t="n"/>
      <c r="B40" s="16" t="n"/>
      <c r="C40" s="10">
        <f>IF($A40="","",IFERROR(VLOOKUP($A40,Headcount!$A$5:$C$204,3,FALSE),""))</f>
        <v/>
      </c>
      <c r="D40" s="9" t="n"/>
      <c r="E40" s="9" t="n"/>
      <c r="F40" s="12">
        <f>IF($A40="","",IFERROR(VLOOKUP($A40,Headcount!$A$5:$E$204,5,FALSE),""))</f>
        <v/>
      </c>
      <c r="G40" s="11">
        <f>IF($A40="","",IF($B40="","",IF($F40="","",(YEAR($B40)-YEAR($F40))*12+MONTH($B40)-MONTH($F40)-IF(DAY($B40)&lt;DAY($F40),1,0))))</f>
        <v/>
      </c>
    </row>
    <row r="41">
      <c r="A41" s="9" t="n"/>
      <c r="B41" s="16" t="n"/>
      <c r="C41" s="10">
        <f>IF($A41="","",IFERROR(VLOOKUP($A41,Headcount!$A$5:$C$204,3,FALSE),""))</f>
        <v/>
      </c>
      <c r="D41" s="9" t="n"/>
      <c r="E41" s="9" t="n"/>
      <c r="F41" s="12">
        <f>IF($A41="","",IFERROR(VLOOKUP($A41,Headcount!$A$5:$E$204,5,FALSE),""))</f>
        <v/>
      </c>
      <c r="G41" s="11">
        <f>IF($A41="","",IF($B41="","",IF($F41="","",(YEAR($B41)-YEAR($F41))*12+MONTH($B41)-MONTH($F41)-IF(DAY($B41)&lt;DAY($F41),1,0))))</f>
        <v/>
      </c>
    </row>
    <row r="42">
      <c r="A42" s="9" t="n"/>
      <c r="B42" s="16" t="n"/>
      <c r="C42" s="10">
        <f>IF($A42="","",IFERROR(VLOOKUP($A42,Headcount!$A$5:$C$204,3,FALSE),""))</f>
        <v/>
      </c>
      <c r="D42" s="9" t="n"/>
      <c r="E42" s="9" t="n"/>
      <c r="F42" s="12">
        <f>IF($A42="","",IFERROR(VLOOKUP($A42,Headcount!$A$5:$E$204,5,FALSE),""))</f>
        <v/>
      </c>
      <c r="G42" s="11">
        <f>IF($A42="","",IF($B42="","",IF($F42="","",(YEAR($B42)-YEAR($F42))*12+MONTH($B42)-MONTH($F42)-IF(DAY($B42)&lt;DAY($F42),1,0))))</f>
        <v/>
      </c>
    </row>
    <row r="43">
      <c r="A43" s="9" t="n"/>
      <c r="B43" s="16" t="n"/>
      <c r="C43" s="10">
        <f>IF($A43="","",IFERROR(VLOOKUP($A43,Headcount!$A$5:$C$204,3,FALSE),""))</f>
        <v/>
      </c>
      <c r="D43" s="9" t="n"/>
      <c r="E43" s="9" t="n"/>
      <c r="F43" s="12">
        <f>IF($A43="","",IFERROR(VLOOKUP($A43,Headcount!$A$5:$E$204,5,FALSE),""))</f>
        <v/>
      </c>
      <c r="G43" s="11">
        <f>IF($A43="","",IF($B43="","",IF($F43="","",(YEAR($B43)-YEAR($F43))*12+MONTH($B43)-MONTH($F43)-IF(DAY($B43)&lt;DAY($F43),1,0))))</f>
        <v/>
      </c>
    </row>
    <row r="44">
      <c r="A44" s="9" t="n"/>
      <c r="B44" s="16" t="n"/>
      <c r="C44" s="10">
        <f>IF($A44="","",IFERROR(VLOOKUP($A44,Headcount!$A$5:$C$204,3,FALSE),""))</f>
        <v/>
      </c>
      <c r="D44" s="9" t="n"/>
      <c r="E44" s="9" t="n"/>
      <c r="F44" s="12">
        <f>IF($A44="","",IFERROR(VLOOKUP($A44,Headcount!$A$5:$E$204,5,FALSE),""))</f>
        <v/>
      </c>
      <c r="G44" s="11">
        <f>IF($A44="","",IF($B44="","",IF($F44="","",(YEAR($B44)-YEAR($F44))*12+MONTH($B44)-MONTH($F44)-IF(DAY($B44)&lt;DAY($F44),1,0))))</f>
        <v/>
      </c>
    </row>
    <row r="45">
      <c r="A45" s="9" t="n"/>
      <c r="B45" s="16" t="n"/>
      <c r="C45" s="10">
        <f>IF($A45="","",IFERROR(VLOOKUP($A45,Headcount!$A$5:$C$204,3,FALSE),""))</f>
        <v/>
      </c>
      <c r="D45" s="9" t="n"/>
      <c r="E45" s="9" t="n"/>
      <c r="F45" s="12">
        <f>IF($A45="","",IFERROR(VLOOKUP($A45,Headcount!$A$5:$E$204,5,FALSE),""))</f>
        <v/>
      </c>
      <c r="G45" s="11">
        <f>IF($A45="","",IF($B45="","",IF($F45="","",(YEAR($B45)-YEAR($F45))*12+MONTH($B45)-MONTH($F45)-IF(DAY($B45)&lt;DAY($F45),1,0))))</f>
        <v/>
      </c>
    </row>
    <row r="46">
      <c r="A46" s="9" t="n"/>
      <c r="B46" s="16" t="n"/>
      <c r="C46" s="10">
        <f>IF($A46="","",IFERROR(VLOOKUP($A46,Headcount!$A$5:$C$204,3,FALSE),""))</f>
        <v/>
      </c>
      <c r="D46" s="9" t="n"/>
      <c r="E46" s="9" t="n"/>
      <c r="F46" s="12">
        <f>IF($A46="","",IFERROR(VLOOKUP($A46,Headcount!$A$5:$E$204,5,FALSE),""))</f>
        <v/>
      </c>
      <c r="G46" s="11">
        <f>IF($A46="","",IF($B46="","",IF($F46="","",(YEAR($B46)-YEAR($F46))*12+MONTH($B46)-MONTH($F46)-IF(DAY($B46)&lt;DAY($F46),1,0))))</f>
        <v/>
      </c>
    </row>
    <row r="47">
      <c r="A47" s="9" t="n"/>
      <c r="B47" s="16" t="n"/>
      <c r="C47" s="10">
        <f>IF($A47="","",IFERROR(VLOOKUP($A47,Headcount!$A$5:$C$204,3,FALSE),""))</f>
        <v/>
      </c>
      <c r="D47" s="9" t="n"/>
      <c r="E47" s="9" t="n"/>
      <c r="F47" s="12">
        <f>IF($A47="","",IFERROR(VLOOKUP($A47,Headcount!$A$5:$E$204,5,FALSE),""))</f>
        <v/>
      </c>
      <c r="G47" s="11">
        <f>IF($A47="","",IF($B47="","",IF($F47="","",(YEAR($B47)-YEAR($F47))*12+MONTH($B47)-MONTH($F47)-IF(DAY($B47)&lt;DAY($F47),1,0))))</f>
        <v/>
      </c>
    </row>
    <row r="48">
      <c r="A48" s="9" t="n"/>
      <c r="B48" s="16" t="n"/>
      <c r="C48" s="10">
        <f>IF($A48="","",IFERROR(VLOOKUP($A48,Headcount!$A$5:$C$204,3,FALSE),""))</f>
        <v/>
      </c>
      <c r="D48" s="9" t="n"/>
      <c r="E48" s="9" t="n"/>
      <c r="F48" s="12">
        <f>IF($A48="","",IFERROR(VLOOKUP($A48,Headcount!$A$5:$E$204,5,FALSE),""))</f>
        <v/>
      </c>
      <c r="G48" s="11">
        <f>IF($A48="","",IF($B48="","",IF($F48="","",(YEAR($B48)-YEAR($F48))*12+MONTH($B48)-MONTH($F48)-IF(DAY($B48)&lt;DAY($F48),1,0))))</f>
        <v/>
      </c>
    </row>
    <row r="49">
      <c r="A49" s="9" t="n"/>
      <c r="B49" s="16" t="n"/>
      <c r="C49" s="10">
        <f>IF($A49="","",IFERROR(VLOOKUP($A49,Headcount!$A$5:$C$204,3,FALSE),""))</f>
        <v/>
      </c>
      <c r="D49" s="9" t="n"/>
      <c r="E49" s="9" t="n"/>
      <c r="F49" s="12">
        <f>IF($A49="","",IFERROR(VLOOKUP($A49,Headcount!$A$5:$E$204,5,FALSE),""))</f>
        <v/>
      </c>
      <c r="G49" s="11">
        <f>IF($A49="","",IF($B49="","",IF($F49="","",(YEAR($B49)-YEAR($F49))*12+MONTH($B49)-MONTH($F49)-IF(DAY($B49)&lt;DAY($F49),1,0))))</f>
        <v/>
      </c>
    </row>
    <row r="50">
      <c r="A50" s="9" t="n"/>
      <c r="B50" s="16" t="n"/>
      <c r="C50" s="10">
        <f>IF($A50="","",IFERROR(VLOOKUP($A50,Headcount!$A$5:$C$204,3,FALSE),""))</f>
        <v/>
      </c>
      <c r="D50" s="9" t="n"/>
      <c r="E50" s="9" t="n"/>
      <c r="F50" s="12">
        <f>IF($A50="","",IFERROR(VLOOKUP($A50,Headcount!$A$5:$E$204,5,FALSE),""))</f>
        <v/>
      </c>
      <c r="G50" s="11">
        <f>IF($A50="","",IF($B50="","",IF($F50="","",(YEAR($B50)-YEAR($F50))*12+MONTH($B50)-MONTH($F50)-IF(DAY($B50)&lt;DAY($F50),1,0))))</f>
        <v/>
      </c>
    </row>
    <row r="51">
      <c r="A51" s="9" t="n"/>
      <c r="B51" s="16" t="n"/>
      <c r="C51" s="10">
        <f>IF($A51="","",IFERROR(VLOOKUP($A51,Headcount!$A$5:$C$204,3,FALSE),""))</f>
        <v/>
      </c>
      <c r="D51" s="9" t="n"/>
      <c r="E51" s="9" t="n"/>
      <c r="F51" s="12">
        <f>IF($A51="","",IFERROR(VLOOKUP($A51,Headcount!$A$5:$E$204,5,FALSE),""))</f>
        <v/>
      </c>
      <c r="G51" s="11">
        <f>IF($A51="","",IF($B51="","",IF($F51="","",(YEAR($B51)-YEAR($F51))*12+MONTH($B51)-MONTH($F51)-IF(DAY($B51)&lt;DAY($F51),1,0))))</f>
        <v/>
      </c>
    </row>
    <row r="52">
      <c r="A52" s="9" t="n"/>
      <c r="B52" s="16" t="n"/>
      <c r="C52" s="10">
        <f>IF($A52="","",IFERROR(VLOOKUP($A52,Headcount!$A$5:$C$204,3,FALSE),""))</f>
        <v/>
      </c>
      <c r="D52" s="9" t="n"/>
      <c r="E52" s="9" t="n"/>
      <c r="F52" s="12">
        <f>IF($A52="","",IFERROR(VLOOKUP($A52,Headcount!$A$5:$E$204,5,FALSE),""))</f>
        <v/>
      </c>
      <c r="G52" s="11">
        <f>IF($A52="","",IF($B52="","",IF($F52="","",(YEAR($B52)-YEAR($F52))*12+MONTH($B52)-MONTH($F52)-IF(DAY($B52)&lt;DAY($F52),1,0))))</f>
        <v/>
      </c>
    </row>
    <row r="53">
      <c r="A53" s="9" t="n"/>
      <c r="B53" s="16" t="n"/>
      <c r="C53" s="10">
        <f>IF($A53="","",IFERROR(VLOOKUP($A53,Headcount!$A$5:$C$204,3,FALSE),""))</f>
        <v/>
      </c>
      <c r="D53" s="9" t="n"/>
      <c r="E53" s="9" t="n"/>
      <c r="F53" s="12">
        <f>IF($A53="","",IFERROR(VLOOKUP($A53,Headcount!$A$5:$E$204,5,FALSE),""))</f>
        <v/>
      </c>
      <c r="G53" s="11">
        <f>IF($A53="","",IF($B53="","",IF($F53="","",(YEAR($B53)-YEAR($F53))*12+MONTH($B53)-MONTH($F53)-IF(DAY($B53)&lt;DAY($F53),1,0))))</f>
        <v/>
      </c>
    </row>
    <row r="54">
      <c r="A54" s="9" t="n"/>
      <c r="B54" s="16" t="n"/>
      <c r="C54" s="10">
        <f>IF($A54="","",IFERROR(VLOOKUP($A54,Headcount!$A$5:$C$204,3,FALSE),""))</f>
        <v/>
      </c>
      <c r="D54" s="9" t="n"/>
      <c r="E54" s="9" t="n"/>
      <c r="F54" s="12">
        <f>IF($A54="","",IFERROR(VLOOKUP($A54,Headcount!$A$5:$E$204,5,FALSE),""))</f>
        <v/>
      </c>
      <c r="G54" s="11">
        <f>IF($A54="","",IF($B54="","",IF($F54="","",(YEAR($B54)-YEAR($F54))*12+MONTH($B54)-MONTH($F54)-IF(DAY($B54)&lt;DAY($F54),1,0))))</f>
        <v/>
      </c>
    </row>
    <row r="55">
      <c r="A55" s="9" t="n"/>
      <c r="B55" s="16" t="n"/>
      <c r="C55" s="10">
        <f>IF($A55="","",IFERROR(VLOOKUP($A55,Headcount!$A$5:$C$204,3,FALSE),""))</f>
        <v/>
      </c>
      <c r="D55" s="9" t="n"/>
      <c r="E55" s="9" t="n"/>
      <c r="F55" s="12">
        <f>IF($A55="","",IFERROR(VLOOKUP($A55,Headcount!$A$5:$E$204,5,FALSE),""))</f>
        <v/>
      </c>
      <c r="G55" s="11">
        <f>IF($A55="","",IF($B55="","",IF($F55="","",(YEAR($B55)-YEAR($F55))*12+MONTH($B55)-MONTH($F55)-IF(DAY($B55)&lt;DAY($F55),1,0))))</f>
        <v/>
      </c>
    </row>
    <row r="56">
      <c r="A56" s="9" t="n"/>
      <c r="B56" s="16" t="n"/>
      <c r="C56" s="10">
        <f>IF($A56="","",IFERROR(VLOOKUP($A56,Headcount!$A$5:$C$204,3,FALSE),""))</f>
        <v/>
      </c>
      <c r="D56" s="9" t="n"/>
      <c r="E56" s="9" t="n"/>
      <c r="F56" s="12">
        <f>IF($A56="","",IFERROR(VLOOKUP($A56,Headcount!$A$5:$E$204,5,FALSE),""))</f>
        <v/>
      </c>
      <c r="G56" s="11">
        <f>IF($A56="","",IF($B56="","",IF($F56="","",(YEAR($B56)-YEAR($F56))*12+MONTH($B56)-MONTH($F56)-IF(DAY($B56)&lt;DAY($F56),1,0))))</f>
        <v/>
      </c>
    </row>
    <row r="57">
      <c r="A57" s="9" t="n"/>
      <c r="B57" s="16" t="n"/>
      <c r="C57" s="10">
        <f>IF($A57="","",IFERROR(VLOOKUP($A57,Headcount!$A$5:$C$204,3,FALSE),""))</f>
        <v/>
      </c>
      <c r="D57" s="9" t="n"/>
      <c r="E57" s="9" t="n"/>
      <c r="F57" s="12">
        <f>IF($A57="","",IFERROR(VLOOKUP($A57,Headcount!$A$5:$E$204,5,FALSE),""))</f>
        <v/>
      </c>
      <c r="G57" s="11">
        <f>IF($A57="","",IF($B57="","",IF($F57="","",(YEAR($B57)-YEAR($F57))*12+MONTH($B57)-MONTH($F57)-IF(DAY($B57)&lt;DAY($F57),1,0))))</f>
        <v/>
      </c>
    </row>
    <row r="58">
      <c r="A58" s="9" t="n"/>
      <c r="B58" s="16" t="n"/>
      <c r="C58" s="10">
        <f>IF($A58="","",IFERROR(VLOOKUP($A58,Headcount!$A$5:$C$204,3,FALSE),""))</f>
        <v/>
      </c>
      <c r="D58" s="9" t="n"/>
      <c r="E58" s="9" t="n"/>
      <c r="F58" s="12">
        <f>IF($A58="","",IFERROR(VLOOKUP($A58,Headcount!$A$5:$E$204,5,FALSE),""))</f>
        <v/>
      </c>
      <c r="G58" s="11">
        <f>IF($A58="","",IF($B58="","",IF($F58="","",(YEAR($B58)-YEAR($F58))*12+MONTH($B58)-MONTH($F58)-IF(DAY($B58)&lt;DAY($F58),1,0))))</f>
        <v/>
      </c>
    </row>
    <row r="59">
      <c r="A59" s="9" t="n"/>
      <c r="B59" s="16" t="n"/>
      <c r="C59" s="10">
        <f>IF($A59="","",IFERROR(VLOOKUP($A59,Headcount!$A$5:$C$204,3,FALSE),""))</f>
        <v/>
      </c>
      <c r="D59" s="9" t="n"/>
      <c r="E59" s="9" t="n"/>
      <c r="F59" s="12">
        <f>IF($A59="","",IFERROR(VLOOKUP($A59,Headcount!$A$5:$E$204,5,FALSE),""))</f>
        <v/>
      </c>
      <c r="G59" s="11">
        <f>IF($A59="","",IF($B59="","",IF($F59="","",(YEAR($B59)-YEAR($F59))*12+MONTH($B59)-MONTH($F59)-IF(DAY($B59)&lt;DAY($F59),1,0))))</f>
        <v/>
      </c>
    </row>
    <row r="60">
      <c r="A60" s="9" t="n"/>
      <c r="B60" s="16" t="n"/>
      <c r="C60" s="10">
        <f>IF($A60="","",IFERROR(VLOOKUP($A60,Headcount!$A$5:$C$204,3,FALSE),""))</f>
        <v/>
      </c>
      <c r="D60" s="9" t="n"/>
      <c r="E60" s="9" t="n"/>
      <c r="F60" s="12">
        <f>IF($A60="","",IFERROR(VLOOKUP($A60,Headcount!$A$5:$E$204,5,FALSE),""))</f>
        <v/>
      </c>
      <c r="G60" s="11">
        <f>IF($A60="","",IF($B60="","",IF($F60="","",(YEAR($B60)-YEAR($F60))*12+MONTH($B60)-MONTH($F60)-IF(DAY($B60)&lt;DAY($F60),1,0))))</f>
        <v/>
      </c>
    </row>
    <row r="61">
      <c r="A61" s="9" t="n"/>
      <c r="B61" s="16" t="n"/>
      <c r="C61" s="10">
        <f>IF($A61="","",IFERROR(VLOOKUP($A61,Headcount!$A$5:$C$204,3,FALSE),""))</f>
        <v/>
      </c>
      <c r="D61" s="9" t="n"/>
      <c r="E61" s="9" t="n"/>
      <c r="F61" s="12">
        <f>IF($A61="","",IFERROR(VLOOKUP($A61,Headcount!$A$5:$E$204,5,FALSE),""))</f>
        <v/>
      </c>
      <c r="G61" s="11">
        <f>IF($A61="","",IF($B61="","",IF($F61="","",(YEAR($B61)-YEAR($F61))*12+MONTH($B61)-MONTH($F61)-IF(DAY($B61)&lt;DAY($F61),1,0))))</f>
        <v/>
      </c>
    </row>
    <row r="62">
      <c r="A62" s="9" t="n"/>
      <c r="B62" s="16" t="n"/>
      <c r="C62" s="10">
        <f>IF($A62="","",IFERROR(VLOOKUP($A62,Headcount!$A$5:$C$204,3,FALSE),""))</f>
        <v/>
      </c>
      <c r="D62" s="9" t="n"/>
      <c r="E62" s="9" t="n"/>
      <c r="F62" s="12">
        <f>IF($A62="","",IFERROR(VLOOKUP($A62,Headcount!$A$5:$E$204,5,FALSE),""))</f>
        <v/>
      </c>
      <c r="G62" s="11">
        <f>IF($A62="","",IF($B62="","",IF($F62="","",(YEAR($B62)-YEAR($F62))*12+MONTH($B62)-MONTH($F62)-IF(DAY($B62)&lt;DAY($F62),1,0))))</f>
        <v/>
      </c>
    </row>
    <row r="63">
      <c r="A63" s="9" t="n"/>
      <c r="B63" s="16" t="n"/>
      <c r="C63" s="10">
        <f>IF($A63="","",IFERROR(VLOOKUP($A63,Headcount!$A$5:$C$204,3,FALSE),""))</f>
        <v/>
      </c>
      <c r="D63" s="9" t="n"/>
      <c r="E63" s="9" t="n"/>
      <c r="F63" s="12">
        <f>IF($A63="","",IFERROR(VLOOKUP($A63,Headcount!$A$5:$E$204,5,FALSE),""))</f>
        <v/>
      </c>
      <c r="G63" s="11">
        <f>IF($A63="","",IF($B63="","",IF($F63="","",(YEAR($B63)-YEAR($F63))*12+MONTH($B63)-MONTH($F63)-IF(DAY($B63)&lt;DAY($F63),1,0))))</f>
        <v/>
      </c>
    </row>
    <row r="64">
      <c r="A64" s="9" t="n"/>
      <c r="B64" s="16" t="n"/>
      <c r="C64" s="10">
        <f>IF($A64="","",IFERROR(VLOOKUP($A64,Headcount!$A$5:$C$204,3,FALSE),""))</f>
        <v/>
      </c>
      <c r="D64" s="9" t="n"/>
      <c r="E64" s="9" t="n"/>
      <c r="F64" s="12">
        <f>IF($A64="","",IFERROR(VLOOKUP($A64,Headcount!$A$5:$E$204,5,FALSE),""))</f>
        <v/>
      </c>
      <c r="G64" s="11">
        <f>IF($A64="","",IF($B64="","",IF($F64="","",(YEAR($B64)-YEAR($F64))*12+MONTH($B64)-MONTH($F64)-IF(DAY($B64)&lt;DAY($F64),1,0))))</f>
        <v/>
      </c>
    </row>
    <row r="65">
      <c r="A65" s="9" t="n"/>
      <c r="B65" s="16" t="n"/>
      <c r="C65" s="10">
        <f>IF($A65="","",IFERROR(VLOOKUP($A65,Headcount!$A$5:$C$204,3,FALSE),""))</f>
        <v/>
      </c>
      <c r="D65" s="9" t="n"/>
      <c r="E65" s="9" t="n"/>
      <c r="F65" s="12">
        <f>IF($A65="","",IFERROR(VLOOKUP($A65,Headcount!$A$5:$E$204,5,FALSE),""))</f>
        <v/>
      </c>
      <c r="G65" s="11">
        <f>IF($A65="","",IF($B65="","",IF($F65="","",(YEAR($B65)-YEAR($F65))*12+MONTH($B65)-MONTH($F65)-IF(DAY($B65)&lt;DAY($F65),1,0))))</f>
        <v/>
      </c>
    </row>
    <row r="66">
      <c r="A66" s="9" t="n"/>
      <c r="B66" s="16" t="n"/>
      <c r="C66" s="10">
        <f>IF($A66="","",IFERROR(VLOOKUP($A66,Headcount!$A$5:$C$204,3,FALSE),""))</f>
        <v/>
      </c>
      <c r="D66" s="9" t="n"/>
      <c r="E66" s="9" t="n"/>
      <c r="F66" s="12">
        <f>IF($A66="","",IFERROR(VLOOKUP($A66,Headcount!$A$5:$E$204,5,FALSE),""))</f>
        <v/>
      </c>
      <c r="G66" s="11">
        <f>IF($A66="","",IF($B66="","",IF($F66="","",(YEAR($B66)-YEAR($F66))*12+MONTH($B66)-MONTH($F66)-IF(DAY($B66)&lt;DAY($F66),1,0))))</f>
        <v/>
      </c>
    </row>
    <row r="67">
      <c r="A67" s="9" t="n"/>
      <c r="B67" s="16" t="n"/>
      <c r="C67" s="10">
        <f>IF($A67="","",IFERROR(VLOOKUP($A67,Headcount!$A$5:$C$204,3,FALSE),""))</f>
        <v/>
      </c>
      <c r="D67" s="9" t="n"/>
      <c r="E67" s="9" t="n"/>
      <c r="F67" s="12">
        <f>IF($A67="","",IFERROR(VLOOKUP($A67,Headcount!$A$5:$E$204,5,FALSE),""))</f>
        <v/>
      </c>
      <c r="G67" s="11">
        <f>IF($A67="","",IF($B67="","",IF($F67="","",(YEAR($B67)-YEAR($F67))*12+MONTH($B67)-MONTH($F67)-IF(DAY($B67)&lt;DAY($F67),1,0))))</f>
        <v/>
      </c>
    </row>
    <row r="68">
      <c r="A68" s="9" t="n"/>
      <c r="B68" s="16" t="n"/>
      <c r="C68" s="10">
        <f>IF($A68="","",IFERROR(VLOOKUP($A68,Headcount!$A$5:$C$204,3,FALSE),""))</f>
        <v/>
      </c>
      <c r="D68" s="9" t="n"/>
      <c r="E68" s="9" t="n"/>
      <c r="F68" s="12">
        <f>IF($A68="","",IFERROR(VLOOKUP($A68,Headcount!$A$5:$E$204,5,FALSE),""))</f>
        <v/>
      </c>
      <c r="G68" s="11">
        <f>IF($A68="","",IF($B68="","",IF($F68="","",(YEAR($B68)-YEAR($F68))*12+MONTH($B68)-MONTH($F68)-IF(DAY($B68)&lt;DAY($F68),1,0))))</f>
        <v/>
      </c>
    </row>
    <row r="69">
      <c r="A69" s="9" t="n"/>
      <c r="B69" s="16" t="n"/>
      <c r="C69" s="10">
        <f>IF($A69="","",IFERROR(VLOOKUP($A69,Headcount!$A$5:$C$204,3,FALSE),""))</f>
        <v/>
      </c>
      <c r="D69" s="9" t="n"/>
      <c r="E69" s="9" t="n"/>
      <c r="F69" s="12">
        <f>IF($A69="","",IFERROR(VLOOKUP($A69,Headcount!$A$5:$E$204,5,FALSE),""))</f>
        <v/>
      </c>
      <c r="G69" s="11">
        <f>IF($A69="","",IF($B69="","",IF($F69="","",(YEAR($B69)-YEAR($F69))*12+MONTH($B69)-MONTH($F69)-IF(DAY($B69)&lt;DAY($F69),1,0))))</f>
        <v/>
      </c>
    </row>
    <row r="70">
      <c r="A70" s="9" t="n"/>
      <c r="B70" s="16" t="n"/>
      <c r="C70" s="10">
        <f>IF($A70="","",IFERROR(VLOOKUP($A70,Headcount!$A$5:$C$204,3,FALSE),""))</f>
        <v/>
      </c>
      <c r="D70" s="9" t="n"/>
      <c r="E70" s="9" t="n"/>
      <c r="F70" s="12">
        <f>IF($A70="","",IFERROR(VLOOKUP($A70,Headcount!$A$5:$E$204,5,FALSE),""))</f>
        <v/>
      </c>
      <c r="G70" s="11">
        <f>IF($A70="","",IF($B70="","",IF($F70="","",(YEAR($B70)-YEAR($F70))*12+MONTH($B70)-MONTH($F70)-IF(DAY($B70)&lt;DAY($F70),1,0))))</f>
        <v/>
      </c>
    </row>
    <row r="71">
      <c r="A71" s="9" t="n"/>
      <c r="B71" s="16" t="n"/>
      <c r="C71" s="10">
        <f>IF($A71="","",IFERROR(VLOOKUP($A71,Headcount!$A$5:$C$204,3,FALSE),""))</f>
        <v/>
      </c>
      <c r="D71" s="9" t="n"/>
      <c r="E71" s="9" t="n"/>
      <c r="F71" s="12">
        <f>IF($A71="","",IFERROR(VLOOKUP($A71,Headcount!$A$5:$E$204,5,FALSE),""))</f>
        <v/>
      </c>
      <c r="G71" s="11">
        <f>IF($A71="","",IF($B71="","",IF($F71="","",(YEAR($B71)-YEAR($F71))*12+MONTH($B71)-MONTH($F71)-IF(DAY($B71)&lt;DAY($F71),1,0))))</f>
        <v/>
      </c>
    </row>
    <row r="72">
      <c r="A72" s="9" t="n"/>
      <c r="B72" s="16" t="n"/>
      <c r="C72" s="10">
        <f>IF($A72="","",IFERROR(VLOOKUP($A72,Headcount!$A$5:$C$204,3,FALSE),""))</f>
        <v/>
      </c>
      <c r="D72" s="9" t="n"/>
      <c r="E72" s="9" t="n"/>
      <c r="F72" s="12">
        <f>IF($A72="","",IFERROR(VLOOKUP($A72,Headcount!$A$5:$E$204,5,FALSE),""))</f>
        <v/>
      </c>
      <c r="G72" s="11">
        <f>IF($A72="","",IF($B72="","",IF($F72="","",(YEAR($B72)-YEAR($F72))*12+MONTH($B72)-MONTH($F72)-IF(DAY($B72)&lt;DAY($F72),1,0))))</f>
        <v/>
      </c>
    </row>
    <row r="73">
      <c r="A73" s="9" t="n"/>
      <c r="B73" s="16" t="n"/>
      <c r="C73" s="10">
        <f>IF($A73="","",IFERROR(VLOOKUP($A73,Headcount!$A$5:$C$204,3,FALSE),""))</f>
        <v/>
      </c>
      <c r="D73" s="9" t="n"/>
      <c r="E73" s="9" t="n"/>
      <c r="F73" s="12">
        <f>IF($A73="","",IFERROR(VLOOKUP($A73,Headcount!$A$5:$E$204,5,FALSE),""))</f>
        <v/>
      </c>
      <c r="G73" s="11">
        <f>IF($A73="","",IF($B73="","",IF($F73="","",(YEAR($B73)-YEAR($F73))*12+MONTH($B73)-MONTH($F73)-IF(DAY($B73)&lt;DAY($F73),1,0))))</f>
        <v/>
      </c>
    </row>
    <row r="74">
      <c r="A74" s="9" t="n"/>
      <c r="B74" s="16" t="n"/>
      <c r="C74" s="10">
        <f>IF($A74="","",IFERROR(VLOOKUP($A74,Headcount!$A$5:$C$204,3,FALSE),""))</f>
        <v/>
      </c>
      <c r="D74" s="9" t="n"/>
      <c r="E74" s="9" t="n"/>
      <c r="F74" s="12">
        <f>IF($A74="","",IFERROR(VLOOKUP($A74,Headcount!$A$5:$E$204,5,FALSE),""))</f>
        <v/>
      </c>
      <c r="G74" s="11">
        <f>IF($A74="","",IF($B74="","",IF($F74="","",(YEAR($B74)-YEAR($F74))*12+MONTH($B74)-MONTH($F74)-IF(DAY($B74)&lt;DAY($F74),1,0))))</f>
        <v/>
      </c>
    </row>
    <row r="75">
      <c r="A75" s="9" t="n"/>
      <c r="B75" s="16" t="n"/>
      <c r="C75" s="10">
        <f>IF($A75="","",IFERROR(VLOOKUP($A75,Headcount!$A$5:$C$204,3,FALSE),""))</f>
        <v/>
      </c>
      <c r="D75" s="9" t="n"/>
      <c r="E75" s="9" t="n"/>
      <c r="F75" s="12">
        <f>IF($A75="","",IFERROR(VLOOKUP($A75,Headcount!$A$5:$E$204,5,FALSE),""))</f>
        <v/>
      </c>
      <c r="G75" s="11">
        <f>IF($A75="","",IF($B75="","",IF($F75="","",(YEAR($B75)-YEAR($F75))*12+MONTH($B75)-MONTH($F75)-IF(DAY($B75)&lt;DAY($F75),1,0))))</f>
        <v/>
      </c>
    </row>
    <row r="76">
      <c r="A76" s="9" t="n"/>
      <c r="B76" s="16" t="n"/>
      <c r="C76" s="10">
        <f>IF($A76="","",IFERROR(VLOOKUP($A76,Headcount!$A$5:$C$204,3,FALSE),""))</f>
        <v/>
      </c>
      <c r="D76" s="9" t="n"/>
      <c r="E76" s="9" t="n"/>
      <c r="F76" s="12">
        <f>IF($A76="","",IFERROR(VLOOKUP($A76,Headcount!$A$5:$E$204,5,FALSE),""))</f>
        <v/>
      </c>
      <c r="G76" s="11">
        <f>IF($A76="","",IF($B76="","",IF($F76="","",(YEAR($B76)-YEAR($F76))*12+MONTH($B76)-MONTH($F76)-IF(DAY($B76)&lt;DAY($F76),1,0))))</f>
        <v/>
      </c>
    </row>
    <row r="77">
      <c r="A77" s="9" t="n"/>
      <c r="B77" s="16" t="n"/>
      <c r="C77" s="10">
        <f>IF($A77="","",IFERROR(VLOOKUP($A77,Headcount!$A$5:$C$204,3,FALSE),""))</f>
        <v/>
      </c>
      <c r="D77" s="9" t="n"/>
      <c r="E77" s="9" t="n"/>
      <c r="F77" s="12">
        <f>IF($A77="","",IFERROR(VLOOKUP($A77,Headcount!$A$5:$E$204,5,FALSE),""))</f>
        <v/>
      </c>
      <c r="G77" s="11">
        <f>IF($A77="","",IF($B77="","",IF($F77="","",(YEAR($B77)-YEAR($F77))*12+MONTH($B77)-MONTH($F77)-IF(DAY($B77)&lt;DAY($F77),1,0))))</f>
        <v/>
      </c>
    </row>
    <row r="78">
      <c r="A78" s="9" t="n"/>
      <c r="B78" s="16" t="n"/>
      <c r="C78" s="10">
        <f>IF($A78="","",IFERROR(VLOOKUP($A78,Headcount!$A$5:$C$204,3,FALSE),""))</f>
        <v/>
      </c>
      <c r="D78" s="9" t="n"/>
      <c r="E78" s="9" t="n"/>
      <c r="F78" s="12">
        <f>IF($A78="","",IFERROR(VLOOKUP($A78,Headcount!$A$5:$E$204,5,FALSE),""))</f>
        <v/>
      </c>
      <c r="G78" s="11">
        <f>IF($A78="","",IF($B78="","",IF($F78="","",(YEAR($B78)-YEAR($F78))*12+MONTH($B78)-MONTH($F78)-IF(DAY($B78)&lt;DAY($F78),1,0))))</f>
        <v/>
      </c>
    </row>
    <row r="79">
      <c r="A79" s="9" t="n"/>
      <c r="B79" s="16" t="n"/>
      <c r="C79" s="10">
        <f>IF($A79="","",IFERROR(VLOOKUP($A79,Headcount!$A$5:$C$204,3,FALSE),""))</f>
        <v/>
      </c>
      <c r="D79" s="9" t="n"/>
      <c r="E79" s="9" t="n"/>
      <c r="F79" s="12">
        <f>IF($A79="","",IFERROR(VLOOKUP($A79,Headcount!$A$5:$E$204,5,FALSE),""))</f>
        <v/>
      </c>
      <c r="G79" s="11">
        <f>IF($A79="","",IF($B79="","",IF($F79="","",(YEAR($B79)-YEAR($F79))*12+MONTH($B79)-MONTH($F79)-IF(DAY($B79)&lt;DAY($F79),1,0))))</f>
        <v/>
      </c>
    </row>
    <row r="80">
      <c r="A80" s="9" t="n"/>
      <c r="B80" s="16" t="n"/>
      <c r="C80" s="10">
        <f>IF($A80="","",IFERROR(VLOOKUP($A80,Headcount!$A$5:$C$204,3,FALSE),""))</f>
        <v/>
      </c>
      <c r="D80" s="9" t="n"/>
      <c r="E80" s="9" t="n"/>
      <c r="F80" s="12">
        <f>IF($A80="","",IFERROR(VLOOKUP($A80,Headcount!$A$5:$E$204,5,FALSE),""))</f>
        <v/>
      </c>
      <c r="G80" s="11">
        <f>IF($A80="","",IF($B80="","",IF($F80="","",(YEAR($B80)-YEAR($F80))*12+MONTH($B80)-MONTH($F80)-IF(DAY($B80)&lt;DAY($F80),1,0))))</f>
        <v/>
      </c>
    </row>
    <row r="81">
      <c r="A81" s="9" t="n"/>
      <c r="B81" s="16" t="n"/>
      <c r="C81" s="10">
        <f>IF($A81="","",IFERROR(VLOOKUP($A81,Headcount!$A$5:$C$204,3,FALSE),""))</f>
        <v/>
      </c>
      <c r="D81" s="9" t="n"/>
      <c r="E81" s="9" t="n"/>
      <c r="F81" s="12">
        <f>IF($A81="","",IFERROR(VLOOKUP($A81,Headcount!$A$5:$E$204,5,FALSE),""))</f>
        <v/>
      </c>
      <c r="G81" s="11">
        <f>IF($A81="","",IF($B81="","",IF($F81="","",(YEAR($B81)-YEAR($F81))*12+MONTH($B81)-MONTH($F81)-IF(DAY($B81)&lt;DAY($F81),1,0))))</f>
        <v/>
      </c>
    </row>
    <row r="82">
      <c r="A82" s="9" t="n"/>
      <c r="B82" s="16" t="n"/>
      <c r="C82" s="10">
        <f>IF($A82="","",IFERROR(VLOOKUP($A82,Headcount!$A$5:$C$204,3,FALSE),""))</f>
        <v/>
      </c>
      <c r="D82" s="9" t="n"/>
      <c r="E82" s="9" t="n"/>
      <c r="F82" s="12">
        <f>IF($A82="","",IFERROR(VLOOKUP($A82,Headcount!$A$5:$E$204,5,FALSE),""))</f>
        <v/>
      </c>
      <c r="G82" s="11">
        <f>IF($A82="","",IF($B82="","",IF($F82="","",(YEAR($B82)-YEAR($F82))*12+MONTH($B82)-MONTH($F82)-IF(DAY($B82)&lt;DAY($F82),1,0))))</f>
        <v/>
      </c>
    </row>
    <row r="83">
      <c r="A83" s="9" t="n"/>
      <c r="B83" s="16" t="n"/>
      <c r="C83" s="10">
        <f>IF($A83="","",IFERROR(VLOOKUP($A83,Headcount!$A$5:$C$204,3,FALSE),""))</f>
        <v/>
      </c>
      <c r="D83" s="9" t="n"/>
      <c r="E83" s="9" t="n"/>
      <c r="F83" s="12">
        <f>IF($A83="","",IFERROR(VLOOKUP($A83,Headcount!$A$5:$E$204,5,FALSE),""))</f>
        <v/>
      </c>
      <c r="G83" s="11">
        <f>IF($A83="","",IF($B83="","",IF($F83="","",(YEAR($B83)-YEAR($F83))*12+MONTH($B83)-MONTH($F83)-IF(DAY($B83)&lt;DAY($F83),1,0))))</f>
        <v/>
      </c>
    </row>
    <row r="84">
      <c r="A84" s="9" t="n"/>
      <c r="B84" s="16" t="n"/>
      <c r="C84" s="10">
        <f>IF($A84="","",IFERROR(VLOOKUP($A84,Headcount!$A$5:$C$204,3,FALSE),""))</f>
        <v/>
      </c>
      <c r="D84" s="9" t="n"/>
      <c r="E84" s="9" t="n"/>
      <c r="F84" s="12">
        <f>IF($A84="","",IFERROR(VLOOKUP($A84,Headcount!$A$5:$E$204,5,FALSE),""))</f>
        <v/>
      </c>
      <c r="G84" s="11">
        <f>IF($A84="","",IF($B84="","",IF($F84="","",(YEAR($B84)-YEAR($F84))*12+MONTH($B84)-MONTH($F84)-IF(DAY($B84)&lt;DAY($F84),1,0))))</f>
        <v/>
      </c>
    </row>
    <row r="85">
      <c r="A85" s="9" t="n"/>
      <c r="B85" s="16" t="n"/>
      <c r="C85" s="10">
        <f>IF($A85="","",IFERROR(VLOOKUP($A85,Headcount!$A$5:$C$204,3,FALSE),""))</f>
        <v/>
      </c>
      <c r="D85" s="9" t="n"/>
      <c r="E85" s="9" t="n"/>
      <c r="F85" s="12">
        <f>IF($A85="","",IFERROR(VLOOKUP($A85,Headcount!$A$5:$E$204,5,FALSE),""))</f>
        <v/>
      </c>
      <c r="G85" s="11">
        <f>IF($A85="","",IF($B85="","",IF($F85="","",(YEAR($B85)-YEAR($F85))*12+MONTH($B85)-MONTH($F85)-IF(DAY($B85)&lt;DAY($F85),1,0))))</f>
        <v/>
      </c>
    </row>
    <row r="86">
      <c r="A86" s="9" t="n"/>
      <c r="B86" s="16" t="n"/>
      <c r="C86" s="10">
        <f>IF($A86="","",IFERROR(VLOOKUP($A86,Headcount!$A$5:$C$204,3,FALSE),""))</f>
        <v/>
      </c>
      <c r="D86" s="9" t="n"/>
      <c r="E86" s="9" t="n"/>
      <c r="F86" s="12">
        <f>IF($A86="","",IFERROR(VLOOKUP($A86,Headcount!$A$5:$E$204,5,FALSE),""))</f>
        <v/>
      </c>
      <c r="G86" s="11">
        <f>IF($A86="","",IF($B86="","",IF($F86="","",(YEAR($B86)-YEAR($F86))*12+MONTH($B86)-MONTH($F86)-IF(DAY($B86)&lt;DAY($F86),1,0))))</f>
        <v/>
      </c>
    </row>
    <row r="87">
      <c r="A87" s="9" t="n"/>
      <c r="B87" s="16" t="n"/>
      <c r="C87" s="10">
        <f>IF($A87="","",IFERROR(VLOOKUP($A87,Headcount!$A$5:$C$204,3,FALSE),""))</f>
        <v/>
      </c>
      <c r="D87" s="9" t="n"/>
      <c r="E87" s="9" t="n"/>
      <c r="F87" s="12">
        <f>IF($A87="","",IFERROR(VLOOKUP($A87,Headcount!$A$5:$E$204,5,FALSE),""))</f>
        <v/>
      </c>
      <c r="G87" s="11">
        <f>IF($A87="","",IF($B87="","",IF($F87="","",(YEAR($B87)-YEAR($F87))*12+MONTH($B87)-MONTH($F87)-IF(DAY($B87)&lt;DAY($F87),1,0))))</f>
        <v/>
      </c>
    </row>
    <row r="88">
      <c r="A88" s="9" t="n"/>
      <c r="B88" s="16" t="n"/>
      <c r="C88" s="10">
        <f>IF($A88="","",IFERROR(VLOOKUP($A88,Headcount!$A$5:$C$204,3,FALSE),""))</f>
        <v/>
      </c>
      <c r="D88" s="9" t="n"/>
      <c r="E88" s="9" t="n"/>
      <c r="F88" s="12">
        <f>IF($A88="","",IFERROR(VLOOKUP($A88,Headcount!$A$5:$E$204,5,FALSE),""))</f>
        <v/>
      </c>
      <c r="G88" s="11">
        <f>IF($A88="","",IF($B88="","",IF($F88="","",(YEAR($B88)-YEAR($F88))*12+MONTH($B88)-MONTH($F88)-IF(DAY($B88)&lt;DAY($F88),1,0))))</f>
        <v/>
      </c>
    </row>
    <row r="89">
      <c r="A89" s="9" t="n"/>
      <c r="B89" s="16" t="n"/>
      <c r="C89" s="10">
        <f>IF($A89="","",IFERROR(VLOOKUP($A89,Headcount!$A$5:$C$204,3,FALSE),""))</f>
        <v/>
      </c>
      <c r="D89" s="9" t="n"/>
      <c r="E89" s="9" t="n"/>
      <c r="F89" s="12">
        <f>IF($A89="","",IFERROR(VLOOKUP($A89,Headcount!$A$5:$E$204,5,FALSE),""))</f>
        <v/>
      </c>
      <c r="G89" s="11">
        <f>IF($A89="","",IF($B89="","",IF($F89="","",(YEAR($B89)-YEAR($F89))*12+MONTH($B89)-MONTH($F89)-IF(DAY($B89)&lt;DAY($F89),1,0))))</f>
        <v/>
      </c>
    </row>
    <row r="90">
      <c r="A90" s="9" t="n"/>
      <c r="B90" s="16" t="n"/>
      <c r="C90" s="10">
        <f>IF($A90="","",IFERROR(VLOOKUP($A90,Headcount!$A$5:$C$204,3,FALSE),""))</f>
        <v/>
      </c>
      <c r="D90" s="9" t="n"/>
      <c r="E90" s="9" t="n"/>
      <c r="F90" s="12">
        <f>IF($A90="","",IFERROR(VLOOKUP($A90,Headcount!$A$5:$E$204,5,FALSE),""))</f>
        <v/>
      </c>
      <c r="G90" s="11">
        <f>IF($A90="","",IF($B90="","",IF($F90="","",(YEAR($B90)-YEAR($F90))*12+MONTH($B90)-MONTH($F90)-IF(DAY($B90)&lt;DAY($F90),1,0))))</f>
        <v/>
      </c>
    </row>
    <row r="91">
      <c r="A91" s="9" t="n"/>
      <c r="B91" s="16" t="n"/>
      <c r="C91" s="10">
        <f>IF($A91="","",IFERROR(VLOOKUP($A91,Headcount!$A$5:$C$204,3,FALSE),""))</f>
        <v/>
      </c>
      <c r="D91" s="9" t="n"/>
      <c r="E91" s="9" t="n"/>
      <c r="F91" s="12">
        <f>IF($A91="","",IFERROR(VLOOKUP($A91,Headcount!$A$5:$E$204,5,FALSE),""))</f>
        <v/>
      </c>
      <c r="G91" s="11">
        <f>IF($A91="","",IF($B91="","",IF($F91="","",(YEAR($B91)-YEAR($F91))*12+MONTH($B91)-MONTH($F91)-IF(DAY($B91)&lt;DAY($F91),1,0))))</f>
        <v/>
      </c>
    </row>
    <row r="92">
      <c r="A92" s="9" t="n"/>
      <c r="B92" s="16" t="n"/>
      <c r="C92" s="10">
        <f>IF($A92="","",IFERROR(VLOOKUP($A92,Headcount!$A$5:$C$204,3,FALSE),""))</f>
        <v/>
      </c>
      <c r="D92" s="9" t="n"/>
      <c r="E92" s="9" t="n"/>
      <c r="F92" s="12">
        <f>IF($A92="","",IFERROR(VLOOKUP($A92,Headcount!$A$5:$E$204,5,FALSE),""))</f>
        <v/>
      </c>
      <c r="G92" s="11">
        <f>IF($A92="","",IF($B92="","",IF($F92="","",(YEAR($B92)-YEAR($F92))*12+MONTH($B92)-MONTH($F92)-IF(DAY($B92)&lt;DAY($F92),1,0))))</f>
        <v/>
      </c>
    </row>
    <row r="93">
      <c r="A93" s="9" t="n"/>
      <c r="B93" s="16" t="n"/>
      <c r="C93" s="10">
        <f>IF($A93="","",IFERROR(VLOOKUP($A93,Headcount!$A$5:$C$204,3,FALSE),""))</f>
        <v/>
      </c>
      <c r="D93" s="9" t="n"/>
      <c r="E93" s="9" t="n"/>
      <c r="F93" s="12">
        <f>IF($A93="","",IFERROR(VLOOKUP($A93,Headcount!$A$5:$E$204,5,FALSE),""))</f>
        <v/>
      </c>
      <c r="G93" s="11">
        <f>IF($A93="","",IF($B93="","",IF($F93="","",(YEAR($B93)-YEAR($F93))*12+MONTH($B93)-MONTH($F93)-IF(DAY($B93)&lt;DAY($F93),1,0))))</f>
        <v/>
      </c>
    </row>
    <row r="94">
      <c r="A94" s="9" t="n"/>
      <c r="B94" s="16" t="n"/>
      <c r="C94" s="10">
        <f>IF($A94="","",IFERROR(VLOOKUP($A94,Headcount!$A$5:$C$204,3,FALSE),""))</f>
        <v/>
      </c>
      <c r="D94" s="9" t="n"/>
      <c r="E94" s="9" t="n"/>
      <c r="F94" s="12">
        <f>IF($A94="","",IFERROR(VLOOKUP($A94,Headcount!$A$5:$E$204,5,FALSE),""))</f>
        <v/>
      </c>
      <c r="G94" s="11">
        <f>IF($A94="","",IF($B94="","",IF($F94="","",(YEAR($B94)-YEAR($F94))*12+MONTH($B94)-MONTH($F94)-IF(DAY($B94)&lt;DAY($F94),1,0))))</f>
        <v/>
      </c>
    </row>
    <row r="95">
      <c r="A95" s="9" t="n"/>
      <c r="B95" s="16" t="n"/>
      <c r="C95" s="10">
        <f>IF($A95="","",IFERROR(VLOOKUP($A95,Headcount!$A$5:$C$204,3,FALSE),""))</f>
        <v/>
      </c>
      <c r="D95" s="9" t="n"/>
      <c r="E95" s="9" t="n"/>
      <c r="F95" s="12">
        <f>IF($A95="","",IFERROR(VLOOKUP($A95,Headcount!$A$5:$E$204,5,FALSE),""))</f>
        <v/>
      </c>
      <c r="G95" s="11">
        <f>IF($A95="","",IF($B95="","",IF($F95="","",(YEAR($B95)-YEAR($F95))*12+MONTH($B95)-MONTH($F95)-IF(DAY($B95)&lt;DAY($F95),1,0))))</f>
        <v/>
      </c>
    </row>
    <row r="96">
      <c r="A96" s="9" t="n"/>
      <c r="B96" s="16" t="n"/>
      <c r="C96" s="10">
        <f>IF($A96="","",IFERROR(VLOOKUP($A96,Headcount!$A$5:$C$204,3,FALSE),""))</f>
        <v/>
      </c>
      <c r="D96" s="9" t="n"/>
      <c r="E96" s="9" t="n"/>
      <c r="F96" s="12">
        <f>IF($A96="","",IFERROR(VLOOKUP($A96,Headcount!$A$5:$E$204,5,FALSE),""))</f>
        <v/>
      </c>
      <c r="G96" s="11">
        <f>IF($A96="","",IF($B96="","",IF($F96="","",(YEAR($B96)-YEAR($F96))*12+MONTH($B96)-MONTH($F96)-IF(DAY($B96)&lt;DAY($F96),1,0))))</f>
        <v/>
      </c>
    </row>
    <row r="97">
      <c r="A97" s="9" t="n"/>
      <c r="B97" s="16" t="n"/>
      <c r="C97" s="10">
        <f>IF($A97="","",IFERROR(VLOOKUP($A97,Headcount!$A$5:$C$204,3,FALSE),""))</f>
        <v/>
      </c>
      <c r="D97" s="9" t="n"/>
      <c r="E97" s="9" t="n"/>
      <c r="F97" s="12">
        <f>IF($A97="","",IFERROR(VLOOKUP($A97,Headcount!$A$5:$E$204,5,FALSE),""))</f>
        <v/>
      </c>
      <c r="G97" s="11">
        <f>IF($A97="","",IF($B97="","",IF($F97="","",(YEAR($B97)-YEAR($F97))*12+MONTH($B97)-MONTH($F97)-IF(DAY($B97)&lt;DAY($F97),1,0))))</f>
        <v/>
      </c>
    </row>
    <row r="98">
      <c r="A98" s="9" t="n"/>
      <c r="B98" s="16" t="n"/>
      <c r="C98" s="10">
        <f>IF($A98="","",IFERROR(VLOOKUP($A98,Headcount!$A$5:$C$204,3,FALSE),""))</f>
        <v/>
      </c>
      <c r="D98" s="9" t="n"/>
      <c r="E98" s="9" t="n"/>
      <c r="F98" s="12">
        <f>IF($A98="","",IFERROR(VLOOKUP($A98,Headcount!$A$5:$E$204,5,FALSE),""))</f>
        <v/>
      </c>
      <c r="G98" s="11">
        <f>IF($A98="","",IF($B98="","",IF($F98="","",(YEAR($B98)-YEAR($F98))*12+MONTH($B98)-MONTH($F98)-IF(DAY($B98)&lt;DAY($F98),1,0))))</f>
        <v/>
      </c>
    </row>
    <row r="99">
      <c r="A99" s="9" t="n"/>
      <c r="B99" s="16" t="n"/>
      <c r="C99" s="10">
        <f>IF($A99="","",IFERROR(VLOOKUP($A99,Headcount!$A$5:$C$204,3,FALSE),""))</f>
        <v/>
      </c>
      <c r="D99" s="9" t="n"/>
      <c r="E99" s="9" t="n"/>
      <c r="F99" s="12">
        <f>IF($A99="","",IFERROR(VLOOKUP($A99,Headcount!$A$5:$E$204,5,FALSE),""))</f>
        <v/>
      </c>
      <c r="G99" s="11">
        <f>IF($A99="","",IF($B99="","",IF($F99="","",(YEAR($B99)-YEAR($F99))*12+MONTH($B99)-MONTH($F99)-IF(DAY($B99)&lt;DAY($F99),1,0))))</f>
        <v/>
      </c>
    </row>
    <row r="100">
      <c r="A100" s="9" t="n"/>
      <c r="B100" s="16" t="n"/>
      <c r="C100" s="10">
        <f>IF($A100="","",IFERROR(VLOOKUP($A100,Headcount!$A$5:$C$204,3,FALSE),""))</f>
        <v/>
      </c>
      <c r="D100" s="9" t="n"/>
      <c r="E100" s="9" t="n"/>
      <c r="F100" s="12">
        <f>IF($A100="","",IFERROR(VLOOKUP($A100,Headcount!$A$5:$E$204,5,FALSE),""))</f>
        <v/>
      </c>
      <c r="G100" s="11">
        <f>IF($A100="","",IF($B100="","",IF($F100="","",(YEAR($B100)-YEAR($F100))*12+MONTH($B100)-MONTH($F100)-IF(DAY($B100)&lt;DAY($F100),1,0))))</f>
        <v/>
      </c>
    </row>
    <row r="101">
      <c r="A101" s="9" t="n"/>
      <c r="B101" s="16" t="n"/>
      <c r="C101" s="10">
        <f>IF($A101="","",IFERROR(VLOOKUP($A101,Headcount!$A$5:$C$204,3,FALSE),""))</f>
        <v/>
      </c>
      <c r="D101" s="9" t="n"/>
      <c r="E101" s="9" t="n"/>
      <c r="F101" s="12">
        <f>IF($A101="","",IFERROR(VLOOKUP($A101,Headcount!$A$5:$E$204,5,FALSE),""))</f>
        <v/>
      </c>
      <c r="G101" s="11">
        <f>IF($A101="","",IF($B101="","",IF($F101="","",(YEAR($B101)-YEAR($F101))*12+MONTH($B101)-MONTH($F101)-IF(DAY($B101)&lt;DAY($F101),1,0))))</f>
        <v/>
      </c>
    </row>
    <row r="102">
      <c r="A102" s="9" t="n"/>
      <c r="B102" s="16" t="n"/>
      <c r="C102" s="10">
        <f>IF($A102="","",IFERROR(VLOOKUP($A102,Headcount!$A$5:$C$204,3,FALSE),""))</f>
        <v/>
      </c>
      <c r="D102" s="9" t="n"/>
      <c r="E102" s="9" t="n"/>
      <c r="F102" s="12">
        <f>IF($A102="","",IFERROR(VLOOKUP($A102,Headcount!$A$5:$E$204,5,FALSE),""))</f>
        <v/>
      </c>
      <c r="G102" s="11">
        <f>IF($A102="","",IF($B102="","",IF($F102="","",(YEAR($B102)-YEAR($F102))*12+MONTH($B102)-MONTH($F102)-IF(DAY($B102)&lt;DAY($F102),1,0))))</f>
        <v/>
      </c>
    </row>
    <row r="103">
      <c r="A103" s="9" t="n"/>
      <c r="B103" s="16" t="n"/>
      <c r="C103" s="10">
        <f>IF($A103="","",IFERROR(VLOOKUP($A103,Headcount!$A$5:$C$204,3,FALSE),""))</f>
        <v/>
      </c>
      <c r="D103" s="9" t="n"/>
      <c r="E103" s="9" t="n"/>
      <c r="F103" s="12">
        <f>IF($A103="","",IFERROR(VLOOKUP($A103,Headcount!$A$5:$E$204,5,FALSE),""))</f>
        <v/>
      </c>
      <c r="G103" s="11">
        <f>IF($A103="","",IF($B103="","",IF($F103="","",(YEAR($B103)-YEAR($F103))*12+MONTH($B103)-MONTH($F103)-IF(DAY($B103)&lt;DAY($F103),1,0))))</f>
        <v/>
      </c>
    </row>
    <row r="104">
      <c r="A104" s="9" t="n"/>
      <c r="B104" s="16" t="n"/>
      <c r="C104" s="10">
        <f>IF($A104="","",IFERROR(VLOOKUP($A104,Headcount!$A$5:$C$204,3,FALSE),""))</f>
        <v/>
      </c>
      <c r="D104" s="9" t="n"/>
      <c r="E104" s="9" t="n"/>
      <c r="F104" s="12">
        <f>IF($A104="","",IFERROR(VLOOKUP($A104,Headcount!$A$5:$E$204,5,FALSE),""))</f>
        <v/>
      </c>
      <c r="G104" s="11">
        <f>IF($A104="","",IF($B104="","",IF($F104="","",(YEAR($B104)-YEAR($F104))*12+MONTH($B104)-MONTH($F104)-IF(DAY($B104)&lt;DAY($F104),1,0))))</f>
        <v/>
      </c>
    </row>
    <row r="105">
      <c r="A105" s="9" t="n"/>
      <c r="B105" s="16" t="n"/>
      <c r="C105" s="10">
        <f>IF($A105="","",IFERROR(VLOOKUP($A105,Headcount!$A$5:$C$204,3,FALSE),""))</f>
        <v/>
      </c>
      <c r="D105" s="9" t="n"/>
      <c r="E105" s="9" t="n"/>
      <c r="F105" s="12">
        <f>IF($A105="","",IFERROR(VLOOKUP($A105,Headcount!$A$5:$E$204,5,FALSE),""))</f>
        <v/>
      </c>
      <c r="G105" s="11">
        <f>IF($A105="","",IF($B105="","",IF($F105="","",(YEAR($B105)-YEAR($F105))*12+MONTH($B105)-MONTH($F105)-IF(DAY($B105)&lt;DAY($F105),1,0))))</f>
        <v/>
      </c>
    </row>
    <row r="106">
      <c r="A106" s="9" t="n"/>
      <c r="B106" s="16" t="n"/>
      <c r="C106" s="10">
        <f>IF($A106="","",IFERROR(VLOOKUP($A106,Headcount!$A$5:$C$204,3,FALSE),""))</f>
        <v/>
      </c>
      <c r="D106" s="9" t="n"/>
      <c r="E106" s="9" t="n"/>
      <c r="F106" s="12">
        <f>IF($A106="","",IFERROR(VLOOKUP($A106,Headcount!$A$5:$E$204,5,FALSE),""))</f>
        <v/>
      </c>
      <c r="G106" s="11">
        <f>IF($A106="","",IF($B106="","",IF($F106="","",(YEAR($B106)-YEAR($F106))*12+MONTH($B106)-MONTH($F106)-IF(DAY($B106)&lt;DAY($F106),1,0))))</f>
        <v/>
      </c>
    </row>
    <row r="107">
      <c r="A107" s="9" t="n"/>
      <c r="B107" s="16" t="n"/>
      <c r="C107" s="10">
        <f>IF($A107="","",IFERROR(VLOOKUP($A107,Headcount!$A$5:$C$204,3,FALSE),""))</f>
        <v/>
      </c>
      <c r="D107" s="9" t="n"/>
      <c r="E107" s="9" t="n"/>
      <c r="F107" s="12">
        <f>IF($A107="","",IFERROR(VLOOKUP($A107,Headcount!$A$5:$E$204,5,FALSE),""))</f>
        <v/>
      </c>
      <c r="G107" s="11">
        <f>IF($A107="","",IF($B107="","",IF($F107="","",(YEAR($B107)-YEAR($F107))*12+MONTH($B107)-MONTH($F107)-IF(DAY($B107)&lt;DAY($F107),1,0))))</f>
        <v/>
      </c>
    </row>
    <row r="108">
      <c r="A108" s="9" t="n"/>
      <c r="B108" s="16" t="n"/>
      <c r="C108" s="10">
        <f>IF($A108="","",IFERROR(VLOOKUP($A108,Headcount!$A$5:$C$204,3,FALSE),""))</f>
        <v/>
      </c>
      <c r="D108" s="9" t="n"/>
      <c r="E108" s="9" t="n"/>
      <c r="F108" s="12">
        <f>IF($A108="","",IFERROR(VLOOKUP($A108,Headcount!$A$5:$E$204,5,FALSE),""))</f>
        <v/>
      </c>
      <c r="G108" s="11">
        <f>IF($A108="","",IF($B108="","",IF($F108="","",(YEAR($B108)-YEAR($F108))*12+MONTH($B108)-MONTH($F108)-IF(DAY($B108)&lt;DAY($F108),1,0))))</f>
        <v/>
      </c>
    </row>
    <row r="109">
      <c r="A109" s="9" t="n"/>
      <c r="B109" s="16" t="n"/>
      <c r="C109" s="10">
        <f>IF($A109="","",IFERROR(VLOOKUP($A109,Headcount!$A$5:$C$204,3,FALSE),""))</f>
        <v/>
      </c>
      <c r="D109" s="9" t="n"/>
      <c r="E109" s="9" t="n"/>
      <c r="F109" s="12">
        <f>IF($A109="","",IFERROR(VLOOKUP($A109,Headcount!$A$5:$E$204,5,FALSE),""))</f>
        <v/>
      </c>
      <c r="G109" s="11">
        <f>IF($A109="","",IF($B109="","",IF($F109="","",(YEAR($B109)-YEAR($F109))*12+MONTH($B109)-MONTH($F109)-IF(DAY($B109)&lt;DAY($F109),1,0))))</f>
        <v/>
      </c>
    </row>
    <row r="110">
      <c r="A110" s="9" t="n"/>
      <c r="B110" s="16" t="n"/>
      <c r="C110" s="10">
        <f>IF($A110="","",IFERROR(VLOOKUP($A110,Headcount!$A$5:$C$204,3,FALSE),""))</f>
        <v/>
      </c>
      <c r="D110" s="9" t="n"/>
      <c r="E110" s="9" t="n"/>
      <c r="F110" s="12">
        <f>IF($A110="","",IFERROR(VLOOKUP($A110,Headcount!$A$5:$E$204,5,FALSE),""))</f>
        <v/>
      </c>
      <c r="G110" s="11">
        <f>IF($A110="","",IF($B110="","",IF($F110="","",(YEAR($B110)-YEAR($F110))*12+MONTH($B110)-MONTH($F110)-IF(DAY($B110)&lt;DAY($F110),1,0))))</f>
        <v/>
      </c>
    </row>
    <row r="111">
      <c r="A111" s="9" t="n"/>
      <c r="B111" s="16" t="n"/>
      <c r="C111" s="10">
        <f>IF($A111="","",IFERROR(VLOOKUP($A111,Headcount!$A$5:$C$204,3,FALSE),""))</f>
        <v/>
      </c>
      <c r="D111" s="9" t="n"/>
      <c r="E111" s="9" t="n"/>
      <c r="F111" s="12">
        <f>IF($A111="","",IFERROR(VLOOKUP($A111,Headcount!$A$5:$E$204,5,FALSE),""))</f>
        <v/>
      </c>
      <c r="G111" s="11">
        <f>IF($A111="","",IF($B111="","",IF($F111="","",(YEAR($B111)-YEAR($F111))*12+MONTH($B111)-MONTH($F111)-IF(DAY($B111)&lt;DAY($F111),1,0))))</f>
        <v/>
      </c>
    </row>
    <row r="112">
      <c r="A112" s="9" t="n"/>
      <c r="B112" s="16" t="n"/>
      <c r="C112" s="10">
        <f>IF($A112="","",IFERROR(VLOOKUP($A112,Headcount!$A$5:$C$204,3,FALSE),""))</f>
        <v/>
      </c>
      <c r="D112" s="9" t="n"/>
      <c r="E112" s="9" t="n"/>
      <c r="F112" s="12">
        <f>IF($A112="","",IFERROR(VLOOKUP($A112,Headcount!$A$5:$E$204,5,FALSE),""))</f>
        <v/>
      </c>
      <c r="G112" s="11">
        <f>IF($A112="","",IF($B112="","",IF($F112="","",(YEAR($B112)-YEAR($F112))*12+MONTH($B112)-MONTH($F112)-IF(DAY($B112)&lt;DAY($F112),1,0))))</f>
        <v/>
      </c>
    </row>
    <row r="113">
      <c r="A113" s="9" t="n"/>
      <c r="B113" s="16" t="n"/>
      <c r="C113" s="10">
        <f>IF($A113="","",IFERROR(VLOOKUP($A113,Headcount!$A$5:$C$204,3,FALSE),""))</f>
        <v/>
      </c>
      <c r="D113" s="9" t="n"/>
      <c r="E113" s="9" t="n"/>
      <c r="F113" s="12">
        <f>IF($A113="","",IFERROR(VLOOKUP($A113,Headcount!$A$5:$E$204,5,FALSE),""))</f>
        <v/>
      </c>
      <c r="G113" s="11">
        <f>IF($A113="","",IF($B113="","",IF($F113="","",(YEAR($B113)-YEAR($F113))*12+MONTH($B113)-MONTH($F113)-IF(DAY($B113)&lt;DAY($F113),1,0))))</f>
        <v/>
      </c>
    </row>
    <row r="114">
      <c r="A114" s="9" t="n"/>
      <c r="B114" s="16" t="n"/>
      <c r="C114" s="10">
        <f>IF($A114="","",IFERROR(VLOOKUP($A114,Headcount!$A$5:$C$204,3,FALSE),""))</f>
        <v/>
      </c>
      <c r="D114" s="9" t="n"/>
      <c r="E114" s="9" t="n"/>
      <c r="F114" s="12">
        <f>IF($A114="","",IFERROR(VLOOKUP($A114,Headcount!$A$5:$E$204,5,FALSE),""))</f>
        <v/>
      </c>
      <c r="G114" s="11">
        <f>IF($A114="","",IF($B114="","",IF($F114="","",(YEAR($B114)-YEAR($F114))*12+MONTH($B114)-MONTH($F114)-IF(DAY($B114)&lt;DAY($F114),1,0))))</f>
        <v/>
      </c>
    </row>
    <row r="115">
      <c r="A115" s="9" t="n"/>
      <c r="B115" s="16" t="n"/>
      <c r="C115" s="10">
        <f>IF($A115="","",IFERROR(VLOOKUP($A115,Headcount!$A$5:$C$204,3,FALSE),""))</f>
        <v/>
      </c>
      <c r="D115" s="9" t="n"/>
      <c r="E115" s="9" t="n"/>
      <c r="F115" s="12">
        <f>IF($A115="","",IFERROR(VLOOKUP($A115,Headcount!$A$5:$E$204,5,FALSE),""))</f>
        <v/>
      </c>
      <c r="G115" s="11">
        <f>IF($A115="","",IF($B115="","",IF($F115="","",(YEAR($B115)-YEAR($F115))*12+MONTH($B115)-MONTH($F115)-IF(DAY($B115)&lt;DAY($F115),1,0))))</f>
        <v/>
      </c>
    </row>
    <row r="116">
      <c r="A116" s="9" t="n"/>
      <c r="B116" s="16" t="n"/>
      <c r="C116" s="10">
        <f>IF($A116="","",IFERROR(VLOOKUP($A116,Headcount!$A$5:$C$204,3,FALSE),""))</f>
        <v/>
      </c>
      <c r="D116" s="9" t="n"/>
      <c r="E116" s="9" t="n"/>
      <c r="F116" s="12">
        <f>IF($A116="","",IFERROR(VLOOKUP($A116,Headcount!$A$5:$E$204,5,FALSE),""))</f>
        <v/>
      </c>
      <c r="G116" s="11">
        <f>IF($A116="","",IF($B116="","",IF($F116="","",(YEAR($B116)-YEAR($F116))*12+MONTH($B116)-MONTH($F116)-IF(DAY($B116)&lt;DAY($F116),1,0))))</f>
        <v/>
      </c>
    </row>
    <row r="117">
      <c r="A117" s="9" t="n"/>
      <c r="B117" s="16" t="n"/>
      <c r="C117" s="10">
        <f>IF($A117="","",IFERROR(VLOOKUP($A117,Headcount!$A$5:$C$204,3,FALSE),""))</f>
        <v/>
      </c>
      <c r="D117" s="9" t="n"/>
      <c r="E117" s="9" t="n"/>
      <c r="F117" s="12">
        <f>IF($A117="","",IFERROR(VLOOKUP($A117,Headcount!$A$5:$E$204,5,FALSE),""))</f>
        <v/>
      </c>
      <c r="G117" s="11">
        <f>IF($A117="","",IF($B117="","",IF($F117="","",(YEAR($B117)-YEAR($F117))*12+MONTH($B117)-MONTH($F117)-IF(DAY($B117)&lt;DAY($F117),1,0))))</f>
        <v/>
      </c>
    </row>
    <row r="118">
      <c r="A118" s="9" t="n"/>
      <c r="B118" s="16" t="n"/>
      <c r="C118" s="10">
        <f>IF($A118="","",IFERROR(VLOOKUP($A118,Headcount!$A$5:$C$204,3,FALSE),""))</f>
        <v/>
      </c>
      <c r="D118" s="9" t="n"/>
      <c r="E118" s="9" t="n"/>
      <c r="F118" s="12">
        <f>IF($A118="","",IFERROR(VLOOKUP($A118,Headcount!$A$5:$E$204,5,FALSE),""))</f>
        <v/>
      </c>
      <c r="G118" s="11">
        <f>IF($A118="","",IF($B118="","",IF($F118="","",(YEAR($B118)-YEAR($F118))*12+MONTH($B118)-MONTH($F118)-IF(DAY($B118)&lt;DAY($F118),1,0))))</f>
        <v/>
      </c>
    </row>
    <row r="119">
      <c r="A119" s="9" t="n"/>
      <c r="B119" s="16" t="n"/>
      <c r="C119" s="10">
        <f>IF($A119="","",IFERROR(VLOOKUP($A119,Headcount!$A$5:$C$204,3,FALSE),""))</f>
        <v/>
      </c>
      <c r="D119" s="9" t="n"/>
      <c r="E119" s="9" t="n"/>
      <c r="F119" s="12">
        <f>IF($A119="","",IFERROR(VLOOKUP($A119,Headcount!$A$5:$E$204,5,FALSE),""))</f>
        <v/>
      </c>
      <c r="G119" s="11">
        <f>IF($A119="","",IF($B119="","",IF($F119="","",(YEAR($B119)-YEAR($F119))*12+MONTH($B119)-MONTH($F119)-IF(DAY($B119)&lt;DAY($F119),1,0))))</f>
        <v/>
      </c>
    </row>
    <row r="120">
      <c r="A120" s="9" t="n"/>
      <c r="B120" s="16" t="n"/>
      <c r="C120" s="10">
        <f>IF($A120="","",IFERROR(VLOOKUP($A120,Headcount!$A$5:$C$204,3,FALSE),""))</f>
        <v/>
      </c>
      <c r="D120" s="9" t="n"/>
      <c r="E120" s="9" t="n"/>
      <c r="F120" s="12">
        <f>IF($A120="","",IFERROR(VLOOKUP($A120,Headcount!$A$5:$E$204,5,FALSE),""))</f>
        <v/>
      </c>
      <c r="G120" s="11">
        <f>IF($A120="","",IF($B120="","",IF($F120="","",(YEAR($B120)-YEAR($F120))*12+MONTH($B120)-MONTH($F120)-IF(DAY($B120)&lt;DAY($F120),1,0))))</f>
        <v/>
      </c>
    </row>
    <row r="121">
      <c r="A121" s="9" t="n"/>
      <c r="B121" s="16" t="n"/>
      <c r="C121" s="10">
        <f>IF($A121="","",IFERROR(VLOOKUP($A121,Headcount!$A$5:$C$204,3,FALSE),""))</f>
        <v/>
      </c>
      <c r="D121" s="9" t="n"/>
      <c r="E121" s="9" t="n"/>
      <c r="F121" s="12">
        <f>IF($A121="","",IFERROR(VLOOKUP($A121,Headcount!$A$5:$E$204,5,FALSE),""))</f>
        <v/>
      </c>
      <c r="G121" s="11">
        <f>IF($A121="","",IF($B121="","",IF($F121="","",(YEAR($B121)-YEAR($F121))*12+MONTH($B121)-MONTH($F121)-IF(DAY($B121)&lt;DAY($F121),1,0))))</f>
        <v/>
      </c>
    </row>
    <row r="122">
      <c r="A122" s="9" t="n"/>
      <c r="B122" s="16" t="n"/>
      <c r="C122" s="10">
        <f>IF($A122="","",IFERROR(VLOOKUP($A122,Headcount!$A$5:$C$204,3,FALSE),""))</f>
        <v/>
      </c>
      <c r="D122" s="9" t="n"/>
      <c r="E122" s="9" t="n"/>
      <c r="F122" s="12">
        <f>IF($A122="","",IFERROR(VLOOKUP($A122,Headcount!$A$5:$E$204,5,FALSE),""))</f>
        <v/>
      </c>
      <c r="G122" s="11">
        <f>IF($A122="","",IF($B122="","",IF($F122="","",(YEAR($B122)-YEAR($F122))*12+MONTH($B122)-MONTH($F122)-IF(DAY($B122)&lt;DAY($F122),1,0))))</f>
        <v/>
      </c>
    </row>
    <row r="123">
      <c r="A123" s="9" t="n"/>
      <c r="B123" s="16" t="n"/>
      <c r="C123" s="10">
        <f>IF($A123="","",IFERROR(VLOOKUP($A123,Headcount!$A$5:$C$204,3,FALSE),""))</f>
        <v/>
      </c>
      <c r="D123" s="9" t="n"/>
      <c r="E123" s="9" t="n"/>
      <c r="F123" s="12">
        <f>IF($A123="","",IFERROR(VLOOKUP($A123,Headcount!$A$5:$E$204,5,FALSE),""))</f>
        <v/>
      </c>
      <c r="G123" s="11">
        <f>IF($A123="","",IF($B123="","",IF($F123="","",(YEAR($B123)-YEAR($F123))*12+MONTH($B123)-MONTH($F123)-IF(DAY($B123)&lt;DAY($F123),1,0))))</f>
        <v/>
      </c>
    </row>
    <row r="124">
      <c r="A124" s="9" t="n"/>
      <c r="B124" s="16" t="n"/>
      <c r="C124" s="10">
        <f>IF($A124="","",IFERROR(VLOOKUP($A124,Headcount!$A$5:$C$204,3,FALSE),""))</f>
        <v/>
      </c>
      <c r="D124" s="9" t="n"/>
      <c r="E124" s="9" t="n"/>
      <c r="F124" s="12">
        <f>IF($A124="","",IFERROR(VLOOKUP($A124,Headcount!$A$5:$E$204,5,FALSE),""))</f>
        <v/>
      </c>
      <c r="G124" s="11">
        <f>IF($A124="","",IF($B124="","",IF($F124="","",(YEAR($B124)-YEAR($F124))*12+MONTH($B124)-MONTH($F124)-IF(DAY($B124)&lt;DAY($F124),1,0))))</f>
        <v/>
      </c>
    </row>
    <row r="125">
      <c r="A125" s="9" t="n"/>
      <c r="B125" s="16" t="n"/>
      <c r="C125" s="10">
        <f>IF($A125="","",IFERROR(VLOOKUP($A125,Headcount!$A$5:$C$204,3,FALSE),""))</f>
        <v/>
      </c>
      <c r="D125" s="9" t="n"/>
      <c r="E125" s="9" t="n"/>
      <c r="F125" s="12">
        <f>IF($A125="","",IFERROR(VLOOKUP($A125,Headcount!$A$5:$E$204,5,FALSE),""))</f>
        <v/>
      </c>
      <c r="G125" s="11">
        <f>IF($A125="","",IF($B125="","",IF($F125="","",(YEAR($B125)-YEAR($F125))*12+MONTH($B125)-MONTH($F125)-IF(DAY($B125)&lt;DAY($F125),1,0))))</f>
        <v/>
      </c>
    </row>
    <row r="126">
      <c r="A126" s="9" t="n"/>
      <c r="B126" s="16" t="n"/>
      <c r="C126" s="10">
        <f>IF($A126="","",IFERROR(VLOOKUP($A126,Headcount!$A$5:$C$204,3,FALSE),""))</f>
        <v/>
      </c>
      <c r="D126" s="9" t="n"/>
      <c r="E126" s="9" t="n"/>
      <c r="F126" s="12">
        <f>IF($A126="","",IFERROR(VLOOKUP($A126,Headcount!$A$5:$E$204,5,FALSE),""))</f>
        <v/>
      </c>
      <c r="G126" s="11">
        <f>IF($A126="","",IF($B126="","",IF($F126="","",(YEAR($B126)-YEAR($F126))*12+MONTH($B126)-MONTH($F126)-IF(DAY($B126)&lt;DAY($F126),1,0))))</f>
        <v/>
      </c>
    </row>
    <row r="127">
      <c r="A127" s="9" t="n"/>
      <c r="B127" s="16" t="n"/>
      <c r="C127" s="10">
        <f>IF($A127="","",IFERROR(VLOOKUP($A127,Headcount!$A$5:$C$204,3,FALSE),""))</f>
        <v/>
      </c>
      <c r="D127" s="9" t="n"/>
      <c r="E127" s="9" t="n"/>
      <c r="F127" s="12">
        <f>IF($A127="","",IFERROR(VLOOKUP($A127,Headcount!$A$5:$E$204,5,FALSE),""))</f>
        <v/>
      </c>
      <c r="G127" s="11">
        <f>IF($A127="","",IF($B127="","",IF($F127="","",(YEAR($B127)-YEAR($F127))*12+MONTH($B127)-MONTH($F127)-IF(DAY($B127)&lt;DAY($F127),1,0))))</f>
        <v/>
      </c>
    </row>
    <row r="128">
      <c r="A128" s="9" t="n"/>
      <c r="B128" s="16" t="n"/>
      <c r="C128" s="10">
        <f>IF($A128="","",IFERROR(VLOOKUP($A128,Headcount!$A$5:$C$204,3,FALSE),""))</f>
        <v/>
      </c>
      <c r="D128" s="9" t="n"/>
      <c r="E128" s="9" t="n"/>
      <c r="F128" s="12">
        <f>IF($A128="","",IFERROR(VLOOKUP($A128,Headcount!$A$5:$E$204,5,FALSE),""))</f>
        <v/>
      </c>
      <c r="G128" s="11">
        <f>IF($A128="","",IF($B128="","",IF($F128="","",(YEAR($B128)-YEAR($F128))*12+MONTH($B128)-MONTH($F128)-IF(DAY($B128)&lt;DAY($F128),1,0))))</f>
        <v/>
      </c>
    </row>
    <row r="129">
      <c r="A129" s="9" t="n"/>
      <c r="B129" s="16" t="n"/>
      <c r="C129" s="10">
        <f>IF($A129="","",IFERROR(VLOOKUP($A129,Headcount!$A$5:$C$204,3,FALSE),""))</f>
        <v/>
      </c>
      <c r="D129" s="9" t="n"/>
      <c r="E129" s="9" t="n"/>
      <c r="F129" s="12">
        <f>IF($A129="","",IFERROR(VLOOKUP($A129,Headcount!$A$5:$E$204,5,FALSE),""))</f>
        <v/>
      </c>
      <c r="G129" s="11">
        <f>IF($A129="","",IF($B129="","",IF($F129="","",(YEAR($B129)-YEAR($F129))*12+MONTH($B129)-MONTH($F129)-IF(DAY($B129)&lt;DAY($F129),1,0))))</f>
        <v/>
      </c>
    </row>
    <row r="130">
      <c r="A130" s="9" t="n"/>
      <c r="B130" s="16" t="n"/>
      <c r="C130" s="10">
        <f>IF($A130="","",IFERROR(VLOOKUP($A130,Headcount!$A$5:$C$204,3,FALSE),""))</f>
        <v/>
      </c>
      <c r="D130" s="9" t="n"/>
      <c r="E130" s="9" t="n"/>
      <c r="F130" s="12">
        <f>IF($A130="","",IFERROR(VLOOKUP($A130,Headcount!$A$5:$E$204,5,FALSE),""))</f>
        <v/>
      </c>
      <c r="G130" s="11">
        <f>IF($A130="","",IF($B130="","",IF($F130="","",(YEAR($B130)-YEAR($F130))*12+MONTH($B130)-MONTH($F130)-IF(DAY($B130)&lt;DAY($F130),1,0))))</f>
        <v/>
      </c>
    </row>
    <row r="131">
      <c r="A131" s="9" t="n"/>
      <c r="B131" s="16" t="n"/>
      <c r="C131" s="10">
        <f>IF($A131="","",IFERROR(VLOOKUP($A131,Headcount!$A$5:$C$204,3,FALSE),""))</f>
        <v/>
      </c>
      <c r="D131" s="9" t="n"/>
      <c r="E131" s="9" t="n"/>
      <c r="F131" s="12">
        <f>IF($A131="","",IFERROR(VLOOKUP($A131,Headcount!$A$5:$E$204,5,FALSE),""))</f>
        <v/>
      </c>
      <c r="G131" s="11">
        <f>IF($A131="","",IF($B131="","",IF($F131="","",(YEAR($B131)-YEAR($F131))*12+MONTH($B131)-MONTH($F131)-IF(DAY($B131)&lt;DAY($F131),1,0))))</f>
        <v/>
      </c>
    </row>
    <row r="132">
      <c r="A132" s="9" t="n"/>
      <c r="B132" s="16" t="n"/>
      <c r="C132" s="10">
        <f>IF($A132="","",IFERROR(VLOOKUP($A132,Headcount!$A$5:$C$204,3,FALSE),""))</f>
        <v/>
      </c>
      <c r="D132" s="9" t="n"/>
      <c r="E132" s="9" t="n"/>
      <c r="F132" s="12">
        <f>IF($A132="","",IFERROR(VLOOKUP($A132,Headcount!$A$5:$E$204,5,FALSE),""))</f>
        <v/>
      </c>
      <c r="G132" s="11">
        <f>IF($A132="","",IF($B132="","",IF($F132="","",(YEAR($B132)-YEAR($F132))*12+MONTH($B132)-MONTH($F132)-IF(DAY($B132)&lt;DAY($F132),1,0))))</f>
        <v/>
      </c>
    </row>
    <row r="133">
      <c r="A133" s="9" t="n"/>
      <c r="B133" s="16" t="n"/>
      <c r="C133" s="10">
        <f>IF($A133="","",IFERROR(VLOOKUP($A133,Headcount!$A$5:$C$204,3,FALSE),""))</f>
        <v/>
      </c>
      <c r="D133" s="9" t="n"/>
      <c r="E133" s="9" t="n"/>
      <c r="F133" s="12">
        <f>IF($A133="","",IFERROR(VLOOKUP($A133,Headcount!$A$5:$E$204,5,FALSE),""))</f>
        <v/>
      </c>
      <c r="G133" s="11">
        <f>IF($A133="","",IF($B133="","",IF($F133="","",(YEAR($B133)-YEAR($F133))*12+MONTH($B133)-MONTH($F133)-IF(DAY($B133)&lt;DAY($F133),1,0))))</f>
        <v/>
      </c>
    </row>
    <row r="134">
      <c r="A134" s="9" t="n"/>
      <c r="B134" s="16" t="n"/>
      <c r="C134" s="10">
        <f>IF($A134="","",IFERROR(VLOOKUP($A134,Headcount!$A$5:$C$204,3,FALSE),""))</f>
        <v/>
      </c>
      <c r="D134" s="9" t="n"/>
      <c r="E134" s="9" t="n"/>
      <c r="F134" s="12">
        <f>IF($A134="","",IFERROR(VLOOKUP($A134,Headcount!$A$5:$E$204,5,FALSE),""))</f>
        <v/>
      </c>
      <c r="G134" s="11">
        <f>IF($A134="","",IF($B134="","",IF($F134="","",(YEAR($B134)-YEAR($F134))*12+MONTH($B134)-MONTH($F134)-IF(DAY($B134)&lt;DAY($F134),1,0))))</f>
        <v/>
      </c>
    </row>
    <row r="135">
      <c r="A135" s="9" t="n"/>
      <c r="B135" s="16" t="n"/>
      <c r="C135" s="10">
        <f>IF($A135="","",IFERROR(VLOOKUP($A135,Headcount!$A$5:$C$204,3,FALSE),""))</f>
        <v/>
      </c>
      <c r="D135" s="9" t="n"/>
      <c r="E135" s="9" t="n"/>
      <c r="F135" s="12">
        <f>IF($A135="","",IFERROR(VLOOKUP($A135,Headcount!$A$5:$E$204,5,FALSE),""))</f>
        <v/>
      </c>
      <c r="G135" s="11">
        <f>IF($A135="","",IF($B135="","",IF($F135="","",(YEAR($B135)-YEAR($F135))*12+MONTH($B135)-MONTH($F135)-IF(DAY($B135)&lt;DAY($F135),1,0))))</f>
        <v/>
      </c>
    </row>
    <row r="136">
      <c r="A136" s="9" t="n"/>
      <c r="B136" s="16" t="n"/>
      <c r="C136" s="10">
        <f>IF($A136="","",IFERROR(VLOOKUP($A136,Headcount!$A$5:$C$204,3,FALSE),""))</f>
        <v/>
      </c>
      <c r="D136" s="9" t="n"/>
      <c r="E136" s="9" t="n"/>
      <c r="F136" s="12">
        <f>IF($A136="","",IFERROR(VLOOKUP($A136,Headcount!$A$5:$E$204,5,FALSE),""))</f>
        <v/>
      </c>
      <c r="G136" s="11">
        <f>IF($A136="","",IF($B136="","",IF($F136="","",(YEAR($B136)-YEAR($F136))*12+MONTH($B136)-MONTH($F136)-IF(DAY($B136)&lt;DAY($F136),1,0))))</f>
        <v/>
      </c>
    </row>
    <row r="137">
      <c r="A137" s="9" t="n"/>
      <c r="B137" s="16" t="n"/>
      <c r="C137" s="10">
        <f>IF($A137="","",IFERROR(VLOOKUP($A137,Headcount!$A$5:$C$204,3,FALSE),""))</f>
        <v/>
      </c>
      <c r="D137" s="9" t="n"/>
      <c r="E137" s="9" t="n"/>
      <c r="F137" s="12">
        <f>IF($A137="","",IFERROR(VLOOKUP($A137,Headcount!$A$5:$E$204,5,FALSE),""))</f>
        <v/>
      </c>
      <c r="G137" s="11">
        <f>IF($A137="","",IF($B137="","",IF($F137="","",(YEAR($B137)-YEAR($F137))*12+MONTH($B137)-MONTH($F137)-IF(DAY($B137)&lt;DAY($F137),1,0))))</f>
        <v/>
      </c>
    </row>
    <row r="138">
      <c r="A138" s="9" t="n"/>
      <c r="B138" s="16" t="n"/>
      <c r="C138" s="10">
        <f>IF($A138="","",IFERROR(VLOOKUP($A138,Headcount!$A$5:$C$204,3,FALSE),""))</f>
        <v/>
      </c>
      <c r="D138" s="9" t="n"/>
      <c r="E138" s="9" t="n"/>
      <c r="F138" s="12">
        <f>IF($A138="","",IFERROR(VLOOKUP($A138,Headcount!$A$5:$E$204,5,FALSE),""))</f>
        <v/>
      </c>
      <c r="G138" s="11">
        <f>IF($A138="","",IF($B138="","",IF($F138="","",(YEAR($B138)-YEAR($F138))*12+MONTH($B138)-MONTH($F138)-IF(DAY($B138)&lt;DAY($F138),1,0))))</f>
        <v/>
      </c>
    </row>
    <row r="139">
      <c r="A139" s="9" t="n"/>
      <c r="B139" s="16" t="n"/>
      <c r="C139" s="10">
        <f>IF($A139="","",IFERROR(VLOOKUP($A139,Headcount!$A$5:$C$204,3,FALSE),""))</f>
        <v/>
      </c>
      <c r="D139" s="9" t="n"/>
      <c r="E139" s="9" t="n"/>
      <c r="F139" s="12">
        <f>IF($A139="","",IFERROR(VLOOKUP($A139,Headcount!$A$5:$E$204,5,FALSE),""))</f>
        <v/>
      </c>
      <c r="G139" s="11">
        <f>IF($A139="","",IF($B139="","",IF($F139="","",(YEAR($B139)-YEAR($F139))*12+MONTH($B139)-MONTH($F139)-IF(DAY($B139)&lt;DAY($F139),1,0))))</f>
        <v/>
      </c>
    </row>
    <row r="140">
      <c r="A140" s="9" t="n"/>
      <c r="B140" s="16" t="n"/>
      <c r="C140" s="10">
        <f>IF($A140="","",IFERROR(VLOOKUP($A140,Headcount!$A$5:$C$204,3,FALSE),""))</f>
        <v/>
      </c>
      <c r="D140" s="9" t="n"/>
      <c r="E140" s="9" t="n"/>
      <c r="F140" s="12">
        <f>IF($A140="","",IFERROR(VLOOKUP($A140,Headcount!$A$5:$E$204,5,FALSE),""))</f>
        <v/>
      </c>
      <c r="G140" s="11">
        <f>IF($A140="","",IF($B140="","",IF($F140="","",(YEAR($B140)-YEAR($F140))*12+MONTH($B140)-MONTH($F140)-IF(DAY($B140)&lt;DAY($F140),1,0))))</f>
        <v/>
      </c>
    </row>
    <row r="141">
      <c r="A141" s="9" t="n"/>
      <c r="B141" s="16" t="n"/>
      <c r="C141" s="10">
        <f>IF($A141="","",IFERROR(VLOOKUP($A141,Headcount!$A$5:$C$204,3,FALSE),""))</f>
        <v/>
      </c>
      <c r="D141" s="9" t="n"/>
      <c r="E141" s="9" t="n"/>
      <c r="F141" s="12">
        <f>IF($A141="","",IFERROR(VLOOKUP($A141,Headcount!$A$5:$E$204,5,FALSE),""))</f>
        <v/>
      </c>
      <c r="G141" s="11">
        <f>IF($A141="","",IF($B141="","",IF($F141="","",(YEAR($B141)-YEAR($F141))*12+MONTH($B141)-MONTH($F141)-IF(DAY($B141)&lt;DAY($F141),1,0))))</f>
        <v/>
      </c>
    </row>
    <row r="142">
      <c r="A142" s="9" t="n"/>
      <c r="B142" s="16" t="n"/>
      <c r="C142" s="10">
        <f>IF($A142="","",IFERROR(VLOOKUP($A142,Headcount!$A$5:$C$204,3,FALSE),""))</f>
        <v/>
      </c>
      <c r="D142" s="9" t="n"/>
      <c r="E142" s="9" t="n"/>
      <c r="F142" s="12">
        <f>IF($A142="","",IFERROR(VLOOKUP($A142,Headcount!$A$5:$E$204,5,FALSE),""))</f>
        <v/>
      </c>
      <c r="G142" s="11">
        <f>IF($A142="","",IF($B142="","",IF($F142="","",(YEAR($B142)-YEAR($F142))*12+MONTH($B142)-MONTH($F142)-IF(DAY($B142)&lt;DAY($F142),1,0))))</f>
        <v/>
      </c>
    </row>
    <row r="143">
      <c r="A143" s="9" t="n"/>
      <c r="B143" s="16" t="n"/>
      <c r="C143" s="10">
        <f>IF($A143="","",IFERROR(VLOOKUP($A143,Headcount!$A$5:$C$204,3,FALSE),""))</f>
        <v/>
      </c>
      <c r="D143" s="9" t="n"/>
      <c r="E143" s="9" t="n"/>
      <c r="F143" s="12">
        <f>IF($A143="","",IFERROR(VLOOKUP($A143,Headcount!$A$5:$E$204,5,FALSE),""))</f>
        <v/>
      </c>
      <c r="G143" s="11">
        <f>IF($A143="","",IF($B143="","",IF($F143="","",(YEAR($B143)-YEAR($F143))*12+MONTH($B143)-MONTH($F143)-IF(DAY($B143)&lt;DAY($F143),1,0))))</f>
        <v/>
      </c>
    </row>
    <row r="144">
      <c r="A144" s="9" t="n"/>
      <c r="B144" s="16" t="n"/>
      <c r="C144" s="10">
        <f>IF($A144="","",IFERROR(VLOOKUP($A144,Headcount!$A$5:$C$204,3,FALSE),""))</f>
        <v/>
      </c>
      <c r="D144" s="9" t="n"/>
      <c r="E144" s="9" t="n"/>
      <c r="F144" s="12">
        <f>IF($A144="","",IFERROR(VLOOKUP($A144,Headcount!$A$5:$E$204,5,FALSE),""))</f>
        <v/>
      </c>
      <c r="G144" s="11">
        <f>IF($A144="","",IF($B144="","",IF($F144="","",(YEAR($B144)-YEAR($F144))*12+MONTH($B144)-MONTH($F144)-IF(DAY($B144)&lt;DAY($F144),1,0))))</f>
        <v/>
      </c>
    </row>
    <row r="145">
      <c r="A145" s="9" t="n"/>
      <c r="B145" s="16" t="n"/>
      <c r="C145" s="10">
        <f>IF($A145="","",IFERROR(VLOOKUP($A145,Headcount!$A$5:$C$204,3,FALSE),""))</f>
        <v/>
      </c>
      <c r="D145" s="9" t="n"/>
      <c r="E145" s="9" t="n"/>
      <c r="F145" s="12">
        <f>IF($A145="","",IFERROR(VLOOKUP($A145,Headcount!$A$5:$E$204,5,FALSE),""))</f>
        <v/>
      </c>
      <c r="G145" s="11">
        <f>IF($A145="","",IF($B145="","",IF($F145="","",(YEAR($B145)-YEAR($F145))*12+MONTH($B145)-MONTH($F145)-IF(DAY($B145)&lt;DAY($F145),1,0))))</f>
        <v/>
      </c>
    </row>
    <row r="146">
      <c r="A146" s="9" t="n"/>
      <c r="B146" s="16" t="n"/>
      <c r="C146" s="10">
        <f>IF($A146="","",IFERROR(VLOOKUP($A146,Headcount!$A$5:$C$204,3,FALSE),""))</f>
        <v/>
      </c>
      <c r="D146" s="9" t="n"/>
      <c r="E146" s="9" t="n"/>
      <c r="F146" s="12">
        <f>IF($A146="","",IFERROR(VLOOKUP($A146,Headcount!$A$5:$E$204,5,FALSE),""))</f>
        <v/>
      </c>
      <c r="G146" s="11">
        <f>IF($A146="","",IF($B146="","",IF($F146="","",(YEAR($B146)-YEAR($F146))*12+MONTH($B146)-MONTH($F146)-IF(DAY($B146)&lt;DAY($F146),1,0))))</f>
        <v/>
      </c>
    </row>
    <row r="147">
      <c r="A147" s="9" t="n"/>
      <c r="B147" s="16" t="n"/>
      <c r="C147" s="10">
        <f>IF($A147="","",IFERROR(VLOOKUP($A147,Headcount!$A$5:$C$204,3,FALSE),""))</f>
        <v/>
      </c>
      <c r="D147" s="9" t="n"/>
      <c r="E147" s="9" t="n"/>
      <c r="F147" s="12">
        <f>IF($A147="","",IFERROR(VLOOKUP($A147,Headcount!$A$5:$E$204,5,FALSE),""))</f>
        <v/>
      </c>
      <c r="G147" s="11">
        <f>IF($A147="","",IF($B147="","",IF($F147="","",(YEAR($B147)-YEAR($F147))*12+MONTH($B147)-MONTH($F147)-IF(DAY($B147)&lt;DAY($F147),1,0))))</f>
        <v/>
      </c>
    </row>
    <row r="148">
      <c r="A148" s="9" t="n"/>
      <c r="B148" s="16" t="n"/>
      <c r="C148" s="10">
        <f>IF($A148="","",IFERROR(VLOOKUP($A148,Headcount!$A$5:$C$204,3,FALSE),""))</f>
        <v/>
      </c>
      <c r="D148" s="9" t="n"/>
      <c r="E148" s="9" t="n"/>
      <c r="F148" s="12">
        <f>IF($A148="","",IFERROR(VLOOKUP($A148,Headcount!$A$5:$E$204,5,FALSE),""))</f>
        <v/>
      </c>
      <c r="G148" s="11">
        <f>IF($A148="","",IF($B148="","",IF($F148="","",(YEAR($B148)-YEAR($F148))*12+MONTH($B148)-MONTH($F148)-IF(DAY($B148)&lt;DAY($F148),1,0))))</f>
        <v/>
      </c>
    </row>
    <row r="149">
      <c r="A149" s="9" t="n"/>
      <c r="B149" s="16" t="n"/>
      <c r="C149" s="10">
        <f>IF($A149="","",IFERROR(VLOOKUP($A149,Headcount!$A$5:$C$204,3,FALSE),""))</f>
        <v/>
      </c>
      <c r="D149" s="9" t="n"/>
      <c r="E149" s="9" t="n"/>
      <c r="F149" s="12">
        <f>IF($A149="","",IFERROR(VLOOKUP($A149,Headcount!$A$5:$E$204,5,FALSE),""))</f>
        <v/>
      </c>
      <c r="G149" s="11">
        <f>IF($A149="","",IF($B149="","",IF($F149="","",(YEAR($B149)-YEAR($F149))*12+MONTH($B149)-MONTH($F149)-IF(DAY($B149)&lt;DAY($F149),1,0))))</f>
        <v/>
      </c>
    </row>
    <row r="150">
      <c r="A150" s="9" t="n"/>
      <c r="B150" s="16" t="n"/>
      <c r="C150" s="10">
        <f>IF($A150="","",IFERROR(VLOOKUP($A150,Headcount!$A$5:$C$204,3,FALSE),""))</f>
        <v/>
      </c>
      <c r="D150" s="9" t="n"/>
      <c r="E150" s="9" t="n"/>
      <c r="F150" s="12">
        <f>IF($A150="","",IFERROR(VLOOKUP($A150,Headcount!$A$5:$E$204,5,FALSE),""))</f>
        <v/>
      </c>
      <c r="G150" s="11">
        <f>IF($A150="","",IF($B150="","",IF($F150="","",(YEAR($B150)-YEAR($F150))*12+MONTH($B150)-MONTH($F150)-IF(DAY($B150)&lt;DAY($F150),1,0))))</f>
        <v/>
      </c>
    </row>
    <row r="151">
      <c r="A151" s="9" t="n"/>
      <c r="B151" s="16" t="n"/>
      <c r="C151" s="10">
        <f>IF($A151="","",IFERROR(VLOOKUP($A151,Headcount!$A$5:$C$204,3,FALSE),""))</f>
        <v/>
      </c>
      <c r="D151" s="9" t="n"/>
      <c r="E151" s="9" t="n"/>
      <c r="F151" s="12">
        <f>IF($A151="","",IFERROR(VLOOKUP($A151,Headcount!$A$5:$E$204,5,FALSE),""))</f>
        <v/>
      </c>
      <c r="G151" s="11">
        <f>IF($A151="","",IF($B151="","",IF($F151="","",(YEAR($B151)-YEAR($F151))*12+MONTH($B151)-MONTH($F151)-IF(DAY($B151)&lt;DAY($F151),1,0))))</f>
        <v/>
      </c>
    </row>
    <row r="152">
      <c r="A152" s="9" t="n"/>
      <c r="B152" s="16" t="n"/>
      <c r="C152" s="10">
        <f>IF($A152="","",IFERROR(VLOOKUP($A152,Headcount!$A$5:$C$204,3,FALSE),""))</f>
        <v/>
      </c>
      <c r="D152" s="9" t="n"/>
      <c r="E152" s="9" t="n"/>
      <c r="F152" s="12">
        <f>IF($A152="","",IFERROR(VLOOKUP($A152,Headcount!$A$5:$E$204,5,FALSE),""))</f>
        <v/>
      </c>
      <c r="G152" s="11">
        <f>IF($A152="","",IF($B152="","",IF($F152="","",(YEAR($B152)-YEAR($F152))*12+MONTH($B152)-MONTH($F152)-IF(DAY($B152)&lt;DAY($F152),1,0))))</f>
        <v/>
      </c>
    </row>
    <row r="153">
      <c r="A153" s="9" t="n"/>
      <c r="B153" s="16" t="n"/>
      <c r="C153" s="10">
        <f>IF($A153="","",IFERROR(VLOOKUP($A153,Headcount!$A$5:$C$204,3,FALSE),""))</f>
        <v/>
      </c>
      <c r="D153" s="9" t="n"/>
      <c r="E153" s="9" t="n"/>
      <c r="F153" s="12">
        <f>IF($A153="","",IFERROR(VLOOKUP($A153,Headcount!$A$5:$E$204,5,FALSE),""))</f>
        <v/>
      </c>
      <c r="G153" s="11">
        <f>IF($A153="","",IF($B153="","",IF($F153="","",(YEAR($B153)-YEAR($F153))*12+MONTH($B153)-MONTH($F153)-IF(DAY($B153)&lt;DAY($F153),1,0))))</f>
        <v/>
      </c>
    </row>
    <row r="154">
      <c r="A154" s="9" t="n"/>
      <c r="B154" s="16" t="n"/>
      <c r="C154" s="10">
        <f>IF($A154="","",IFERROR(VLOOKUP($A154,Headcount!$A$5:$C$204,3,FALSE),""))</f>
        <v/>
      </c>
      <c r="D154" s="9" t="n"/>
      <c r="E154" s="9" t="n"/>
      <c r="F154" s="12">
        <f>IF($A154="","",IFERROR(VLOOKUP($A154,Headcount!$A$5:$E$204,5,FALSE),""))</f>
        <v/>
      </c>
      <c r="G154" s="11">
        <f>IF($A154="","",IF($B154="","",IF($F154="","",(YEAR($B154)-YEAR($F154))*12+MONTH($B154)-MONTH($F154)-IF(DAY($B154)&lt;DAY($F154),1,0))))</f>
        <v/>
      </c>
    </row>
    <row r="155">
      <c r="A155" s="9" t="n"/>
      <c r="B155" s="16" t="n"/>
      <c r="C155" s="10">
        <f>IF($A155="","",IFERROR(VLOOKUP($A155,Headcount!$A$5:$C$204,3,FALSE),""))</f>
        <v/>
      </c>
      <c r="D155" s="9" t="n"/>
      <c r="E155" s="9" t="n"/>
      <c r="F155" s="12">
        <f>IF($A155="","",IFERROR(VLOOKUP($A155,Headcount!$A$5:$E$204,5,FALSE),""))</f>
        <v/>
      </c>
      <c r="G155" s="11">
        <f>IF($A155="","",IF($B155="","",IF($F155="","",(YEAR($B155)-YEAR($F155))*12+MONTH($B155)-MONTH($F155)-IF(DAY($B155)&lt;DAY($F155),1,0))))</f>
        <v/>
      </c>
    </row>
    <row r="156">
      <c r="A156" s="9" t="n"/>
      <c r="B156" s="16" t="n"/>
      <c r="C156" s="10">
        <f>IF($A156="","",IFERROR(VLOOKUP($A156,Headcount!$A$5:$C$204,3,FALSE),""))</f>
        <v/>
      </c>
      <c r="D156" s="9" t="n"/>
      <c r="E156" s="9" t="n"/>
      <c r="F156" s="12">
        <f>IF($A156="","",IFERROR(VLOOKUP($A156,Headcount!$A$5:$E$204,5,FALSE),""))</f>
        <v/>
      </c>
      <c r="G156" s="11">
        <f>IF($A156="","",IF($B156="","",IF($F156="","",(YEAR($B156)-YEAR($F156))*12+MONTH($B156)-MONTH($F156)-IF(DAY($B156)&lt;DAY($F156),1,0))))</f>
        <v/>
      </c>
    </row>
    <row r="157">
      <c r="A157" s="9" t="n"/>
      <c r="B157" s="16" t="n"/>
      <c r="C157" s="10">
        <f>IF($A157="","",IFERROR(VLOOKUP($A157,Headcount!$A$5:$C$204,3,FALSE),""))</f>
        <v/>
      </c>
      <c r="D157" s="9" t="n"/>
      <c r="E157" s="9" t="n"/>
      <c r="F157" s="12">
        <f>IF($A157="","",IFERROR(VLOOKUP($A157,Headcount!$A$5:$E$204,5,FALSE),""))</f>
        <v/>
      </c>
      <c r="G157" s="11">
        <f>IF($A157="","",IF($B157="","",IF($F157="","",(YEAR($B157)-YEAR($F157))*12+MONTH($B157)-MONTH($F157)-IF(DAY($B157)&lt;DAY($F157),1,0))))</f>
        <v/>
      </c>
    </row>
    <row r="158">
      <c r="A158" s="9" t="n"/>
      <c r="B158" s="16" t="n"/>
      <c r="C158" s="10">
        <f>IF($A158="","",IFERROR(VLOOKUP($A158,Headcount!$A$5:$C$204,3,FALSE),""))</f>
        <v/>
      </c>
      <c r="D158" s="9" t="n"/>
      <c r="E158" s="9" t="n"/>
      <c r="F158" s="12">
        <f>IF($A158="","",IFERROR(VLOOKUP($A158,Headcount!$A$5:$E$204,5,FALSE),""))</f>
        <v/>
      </c>
      <c r="G158" s="11">
        <f>IF($A158="","",IF($B158="","",IF($F158="","",(YEAR($B158)-YEAR($F158))*12+MONTH($B158)-MONTH($F158)-IF(DAY($B158)&lt;DAY($F158),1,0))))</f>
        <v/>
      </c>
    </row>
    <row r="159">
      <c r="A159" s="9" t="n"/>
      <c r="B159" s="16" t="n"/>
      <c r="C159" s="10">
        <f>IF($A159="","",IFERROR(VLOOKUP($A159,Headcount!$A$5:$C$204,3,FALSE),""))</f>
        <v/>
      </c>
      <c r="D159" s="9" t="n"/>
      <c r="E159" s="9" t="n"/>
      <c r="F159" s="12">
        <f>IF($A159="","",IFERROR(VLOOKUP($A159,Headcount!$A$5:$E$204,5,FALSE),""))</f>
        <v/>
      </c>
      <c r="G159" s="11">
        <f>IF($A159="","",IF($B159="","",IF($F159="","",(YEAR($B159)-YEAR($F159))*12+MONTH($B159)-MONTH($F159)-IF(DAY($B159)&lt;DAY($F159),1,0))))</f>
        <v/>
      </c>
    </row>
    <row r="160">
      <c r="A160" s="9" t="n"/>
      <c r="B160" s="16" t="n"/>
      <c r="C160" s="10">
        <f>IF($A160="","",IFERROR(VLOOKUP($A160,Headcount!$A$5:$C$204,3,FALSE),""))</f>
        <v/>
      </c>
      <c r="D160" s="9" t="n"/>
      <c r="E160" s="9" t="n"/>
      <c r="F160" s="12">
        <f>IF($A160="","",IFERROR(VLOOKUP($A160,Headcount!$A$5:$E$204,5,FALSE),""))</f>
        <v/>
      </c>
      <c r="G160" s="11">
        <f>IF($A160="","",IF($B160="","",IF($F160="","",(YEAR($B160)-YEAR($F160))*12+MONTH($B160)-MONTH($F160)-IF(DAY($B160)&lt;DAY($F160),1,0))))</f>
        <v/>
      </c>
    </row>
    <row r="161">
      <c r="A161" s="9" t="n"/>
      <c r="B161" s="16" t="n"/>
      <c r="C161" s="10">
        <f>IF($A161="","",IFERROR(VLOOKUP($A161,Headcount!$A$5:$C$204,3,FALSE),""))</f>
        <v/>
      </c>
      <c r="D161" s="9" t="n"/>
      <c r="E161" s="9" t="n"/>
      <c r="F161" s="12">
        <f>IF($A161="","",IFERROR(VLOOKUP($A161,Headcount!$A$5:$E$204,5,FALSE),""))</f>
        <v/>
      </c>
      <c r="G161" s="11">
        <f>IF($A161="","",IF($B161="","",IF($F161="","",(YEAR($B161)-YEAR($F161))*12+MONTH($B161)-MONTH($F161)-IF(DAY($B161)&lt;DAY($F161),1,0))))</f>
        <v/>
      </c>
    </row>
    <row r="162">
      <c r="A162" s="9" t="n"/>
      <c r="B162" s="16" t="n"/>
      <c r="C162" s="10">
        <f>IF($A162="","",IFERROR(VLOOKUP($A162,Headcount!$A$5:$C$204,3,FALSE),""))</f>
        <v/>
      </c>
      <c r="D162" s="9" t="n"/>
      <c r="E162" s="9" t="n"/>
      <c r="F162" s="12">
        <f>IF($A162="","",IFERROR(VLOOKUP($A162,Headcount!$A$5:$E$204,5,FALSE),""))</f>
        <v/>
      </c>
      <c r="G162" s="11">
        <f>IF($A162="","",IF($B162="","",IF($F162="","",(YEAR($B162)-YEAR($F162))*12+MONTH($B162)-MONTH($F162)-IF(DAY($B162)&lt;DAY($F162),1,0))))</f>
        <v/>
      </c>
    </row>
    <row r="163">
      <c r="A163" s="9" t="n"/>
      <c r="B163" s="16" t="n"/>
      <c r="C163" s="10">
        <f>IF($A163="","",IFERROR(VLOOKUP($A163,Headcount!$A$5:$C$204,3,FALSE),""))</f>
        <v/>
      </c>
      <c r="D163" s="9" t="n"/>
      <c r="E163" s="9" t="n"/>
      <c r="F163" s="12">
        <f>IF($A163="","",IFERROR(VLOOKUP($A163,Headcount!$A$5:$E$204,5,FALSE),""))</f>
        <v/>
      </c>
      <c r="G163" s="11">
        <f>IF($A163="","",IF($B163="","",IF($F163="","",(YEAR($B163)-YEAR($F163))*12+MONTH($B163)-MONTH($F163)-IF(DAY($B163)&lt;DAY($F163),1,0))))</f>
        <v/>
      </c>
    </row>
    <row r="164">
      <c r="A164" s="9" t="n"/>
      <c r="B164" s="16" t="n"/>
      <c r="C164" s="10">
        <f>IF($A164="","",IFERROR(VLOOKUP($A164,Headcount!$A$5:$C$204,3,FALSE),""))</f>
        <v/>
      </c>
      <c r="D164" s="9" t="n"/>
      <c r="E164" s="9" t="n"/>
      <c r="F164" s="12">
        <f>IF($A164="","",IFERROR(VLOOKUP($A164,Headcount!$A$5:$E$204,5,FALSE),""))</f>
        <v/>
      </c>
      <c r="G164" s="11">
        <f>IF($A164="","",IF($B164="","",IF($F164="","",(YEAR($B164)-YEAR($F164))*12+MONTH($B164)-MONTH($F164)-IF(DAY($B164)&lt;DAY($F164),1,0))))</f>
        <v/>
      </c>
    </row>
    <row r="165">
      <c r="A165" s="9" t="n"/>
      <c r="B165" s="16" t="n"/>
      <c r="C165" s="10">
        <f>IF($A165="","",IFERROR(VLOOKUP($A165,Headcount!$A$5:$C$204,3,FALSE),""))</f>
        <v/>
      </c>
      <c r="D165" s="9" t="n"/>
      <c r="E165" s="9" t="n"/>
      <c r="F165" s="12">
        <f>IF($A165="","",IFERROR(VLOOKUP($A165,Headcount!$A$5:$E$204,5,FALSE),""))</f>
        <v/>
      </c>
      <c r="G165" s="11">
        <f>IF($A165="","",IF($B165="","",IF($F165="","",(YEAR($B165)-YEAR($F165))*12+MONTH($B165)-MONTH($F165)-IF(DAY($B165)&lt;DAY($F165),1,0))))</f>
        <v/>
      </c>
    </row>
    <row r="166">
      <c r="A166" s="9" t="n"/>
      <c r="B166" s="16" t="n"/>
      <c r="C166" s="10">
        <f>IF($A166="","",IFERROR(VLOOKUP($A166,Headcount!$A$5:$C$204,3,FALSE),""))</f>
        <v/>
      </c>
      <c r="D166" s="9" t="n"/>
      <c r="E166" s="9" t="n"/>
      <c r="F166" s="12">
        <f>IF($A166="","",IFERROR(VLOOKUP($A166,Headcount!$A$5:$E$204,5,FALSE),""))</f>
        <v/>
      </c>
      <c r="G166" s="11">
        <f>IF($A166="","",IF($B166="","",IF($F166="","",(YEAR($B166)-YEAR($F166))*12+MONTH($B166)-MONTH($F166)-IF(DAY($B166)&lt;DAY($F166),1,0))))</f>
        <v/>
      </c>
    </row>
    <row r="167">
      <c r="A167" s="9" t="n"/>
      <c r="B167" s="16" t="n"/>
      <c r="C167" s="10">
        <f>IF($A167="","",IFERROR(VLOOKUP($A167,Headcount!$A$5:$C$204,3,FALSE),""))</f>
        <v/>
      </c>
      <c r="D167" s="9" t="n"/>
      <c r="E167" s="9" t="n"/>
      <c r="F167" s="12">
        <f>IF($A167="","",IFERROR(VLOOKUP($A167,Headcount!$A$5:$E$204,5,FALSE),""))</f>
        <v/>
      </c>
      <c r="G167" s="11">
        <f>IF($A167="","",IF($B167="","",IF($F167="","",(YEAR($B167)-YEAR($F167))*12+MONTH($B167)-MONTH($F167)-IF(DAY($B167)&lt;DAY($F167),1,0))))</f>
        <v/>
      </c>
    </row>
    <row r="168">
      <c r="A168" s="9" t="n"/>
      <c r="B168" s="16" t="n"/>
      <c r="C168" s="10">
        <f>IF($A168="","",IFERROR(VLOOKUP($A168,Headcount!$A$5:$C$204,3,FALSE),""))</f>
        <v/>
      </c>
      <c r="D168" s="9" t="n"/>
      <c r="E168" s="9" t="n"/>
      <c r="F168" s="12">
        <f>IF($A168="","",IFERROR(VLOOKUP($A168,Headcount!$A$5:$E$204,5,FALSE),""))</f>
        <v/>
      </c>
      <c r="G168" s="11">
        <f>IF($A168="","",IF($B168="","",IF($F168="","",(YEAR($B168)-YEAR($F168))*12+MONTH($B168)-MONTH($F168)-IF(DAY($B168)&lt;DAY($F168),1,0))))</f>
        <v/>
      </c>
    </row>
    <row r="169">
      <c r="A169" s="9" t="n"/>
      <c r="B169" s="16" t="n"/>
      <c r="C169" s="10">
        <f>IF($A169="","",IFERROR(VLOOKUP($A169,Headcount!$A$5:$C$204,3,FALSE),""))</f>
        <v/>
      </c>
      <c r="D169" s="9" t="n"/>
      <c r="E169" s="9" t="n"/>
      <c r="F169" s="12">
        <f>IF($A169="","",IFERROR(VLOOKUP($A169,Headcount!$A$5:$E$204,5,FALSE),""))</f>
        <v/>
      </c>
      <c r="G169" s="11">
        <f>IF($A169="","",IF($B169="","",IF($F169="","",(YEAR($B169)-YEAR($F169))*12+MONTH($B169)-MONTH($F169)-IF(DAY($B169)&lt;DAY($F169),1,0))))</f>
        <v/>
      </c>
    </row>
    <row r="170">
      <c r="A170" s="9" t="n"/>
      <c r="B170" s="16" t="n"/>
      <c r="C170" s="10">
        <f>IF($A170="","",IFERROR(VLOOKUP($A170,Headcount!$A$5:$C$204,3,FALSE),""))</f>
        <v/>
      </c>
      <c r="D170" s="9" t="n"/>
      <c r="E170" s="9" t="n"/>
      <c r="F170" s="12">
        <f>IF($A170="","",IFERROR(VLOOKUP($A170,Headcount!$A$5:$E$204,5,FALSE),""))</f>
        <v/>
      </c>
      <c r="G170" s="11">
        <f>IF($A170="","",IF($B170="","",IF($F170="","",(YEAR($B170)-YEAR($F170))*12+MONTH($B170)-MONTH($F170)-IF(DAY($B170)&lt;DAY($F170),1,0))))</f>
        <v/>
      </c>
    </row>
    <row r="171">
      <c r="A171" s="9" t="n"/>
      <c r="B171" s="16" t="n"/>
      <c r="C171" s="10">
        <f>IF($A171="","",IFERROR(VLOOKUP($A171,Headcount!$A$5:$C$204,3,FALSE),""))</f>
        <v/>
      </c>
      <c r="D171" s="9" t="n"/>
      <c r="E171" s="9" t="n"/>
      <c r="F171" s="12">
        <f>IF($A171="","",IFERROR(VLOOKUP($A171,Headcount!$A$5:$E$204,5,FALSE),""))</f>
        <v/>
      </c>
      <c r="G171" s="11">
        <f>IF($A171="","",IF($B171="","",IF($F171="","",(YEAR($B171)-YEAR($F171))*12+MONTH($B171)-MONTH($F171)-IF(DAY($B171)&lt;DAY($F171),1,0))))</f>
        <v/>
      </c>
    </row>
    <row r="172">
      <c r="A172" s="9" t="n"/>
      <c r="B172" s="16" t="n"/>
      <c r="C172" s="10">
        <f>IF($A172="","",IFERROR(VLOOKUP($A172,Headcount!$A$5:$C$204,3,FALSE),""))</f>
        <v/>
      </c>
      <c r="D172" s="9" t="n"/>
      <c r="E172" s="9" t="n"/>
      <c r="F172" s="12">
        <f>IF($A172="","",IFERROR(VLOOKUP($A172,Headcount!$A$5:$E$204,5,FALSE),""))</f>
        <v/>
      </c>
      <c r="G172" s="11">
        <f>IF($A172="","",IF($B172="","",IF($F172="","",(YEAR($B172)-YEAR($F172))*12+MONTH($B172)-MONTH($F172)-IF(DAY($B172)&lt;DAY($F172),1,0))))</f>
        <v/>
      </c>
    </row>
    <row r="173">
      <c r="A173" s="9" t="n"/>
      <c r="B173" s="16" t="n"/>
      <c r="C173" s="10">
        <f>IF($A173="","",IFERROR(VLOOKUP($A173,Headcount!$A$5:$C$204,3,FALSE),""))</f>
        <v/>
      </c>
      <c r="D173" s="9" t="n"/>
      <c r="E173" s="9" t="n"/>
      <c r="F173" s="12">
        <f>IF($A173="","",IFERROR(VLOOKUP($A173,Headcount!$A$5:$E$204,5,FALSE),""))</f>
        <v/>
      </c>
      <c r="G173" s="11">
        <f>IF($A173="","",IF($B173="","",IF($F173="","",(YEAR($B173)-YEAR($F173))*12+MONTH($B173)-MONTH($F173)-IF(DAY($B173)&lt;DAY($F173),1,0))))</f>
        <v/>
      </c>
    </row>
    <row r="174">
      <c r="A174" s="9" t="n"/>
      <c r="B174" s="16" t="n"/>
      <c r="C174" s="10">
        <f>IF($A174="","",IFERROR(VLOOKUP($A174,Headcount!$A$5:$C$204,3,FALSE),""))</f>
        <v/>
      </c>
      <c r="D174" s="9" t="n"/>
      <c r="E174" s="9" t="n"/>
      <c r="F174" s="12">
        <f>IF($A174="","",IFERROR(VLOOKUP($A174,Headcount!$A$5:$E$204,5,FALSE),""))</f>
        <v/>
      </c>
      <c r="G174" s="11">
        <f>IF($A174="","",IF($B174="","",IF($F174="","",(YEAR($B174)-YEAR($F174))*12+MONTH($B174)-MONTH($F174)-IF(DAY($B174)&lt;DAY($F174),1,0))))</f>
        <v/>
      </c>
    </row>
    <row r="175">
      <c r="A175" s="9" t="n"/>
      <c r="B175" s="16" t="n"/>
      <c r="C175" s="10">
        <f>IF($A175="","",IFERROR(VLOOKUP($A175,Headcount!$A$5:$C$204,3,FALSE),""))</f>
        <v/>
      </c>
      <c r="D175" s="9" t="n"/>
      <c r="E175" s="9" t="n"/>
      <c r="F175" s="12">
        <f>IF($A175="","",IFERROR(VLOOKUP($A175,Headcount!$A$5:$E$204,5,FALSE),""))</f>
        <v/>
      </c>
      <c r="G175" s="11">
        <f>IF($A175="","",IF($B175="","",IF($F175="","",(YEAR($B175)-YEAR($F175))*12+MONTH($B175)-MONTH($F175)-IF(DAY($B175)&lt;DAY($F175),1,0))))</f>
        <v/>
      </c>
    </row>
    <row r="176">
      <c r="A176" s="9" t="n"/>
      <c r="B176" s="16" t="n"/>
      <c r="C176" s="10">
        <f>IF($A176="","",IFERROR(VLOOKUP($A176,Headcount!$A$5:$C$204,3,FALSE),""))</f>
        <v/>
      </c>
      <c r="D176" s="9" t="n"/>
      <c r="E176" s="9" t="n"/>
      <c r="F176" s="12">
        <f>IF($A176="","",IFERROR(VLOOKUP($A176,Headcount!$A$5:$E$204,5,FALSE),""))</f>
        <v/>
      </c>
      <c r="G176" s="11">
        <f>IF($A176="","",IF($B176="","",IF($F176="","",(YEAR($B176)-YEAR($F176))*12+MONTH($B176)-MONTH($F176)-IF(DAY($B176)&lt;DAY($F176),1,0))))</f>
        <v/>
      </c>
    </row>
    <row r="177">
      <c r="A177" s="9" t="n"/>
      <c r="B177" s="16" t="n"/>
      <c r="C177" s="10">
        <f>IF($A177="","",IFERROR(VLOOKUP($A177,Headcount!$A$5:$C$204,3,FALSE),""))</f>
        <v/>
      </c>
      <c r="D177" s="9" t="n"/>
      <c r="E177" s="9" t="n"/>
      <c r="F177" s="12">
        <f>IF($A177="","",IFERROR(VLOOKUP($A177,Headcount!$A$5:$E$204,5,FALSE),""))</f>
        <v/>
      </c>
      <c r="G177" s="11">
        <f>IF($A177="","",IF($B177="","",IF($F177="","",(YEAR($B177)-YEAR($F177))*12+MONTH($B177)-MONTH($F177)-IF(DAY($B177)&lt;DAY($F177),1,0))))</f>
        <v/>
      </c>
    </row>
    <row r="178">
      <c r="A178" s="9" t="n"/>
      <c r="B178" s="16" t="n"/>
      <c r="C178" s="10">
        <f>IF($A178="","",IFERROR(VLOOKUP($A178,Headcount!$A$5:$C$204,3,FALSE),""))</f>
        <v/>
      </c>
      <c r="D178" s="9" t="n"/>
      <c r="E178" s="9" t="n"/>
      <c r="F178" s="12">
        <f>IF($A178="","",IFERROR(VLOOKUP($A178,Headcount!$A$5:$E$204,5,FALSE),""))</f>
        <v/>
      </c>
      <c r="G178" s="11">
        <f>IF($A178="","",IF($B178="","",IF($F178="","",(YEAR($B178)-YEAR($F178))*12+MONTH($B178)-MONTH($F178)-IF(DAY($B178)&lt;DAY($F178),1,0))))</f>
        <v/>
      </c>
    </row>
    <row r="179">
      <c r="A179" s="9" t="n"/>
      <c r="B179" s="16" t="n"/>
      <c r="C179" s="10">
        <f>IF($A179="","",IFERROR(VLOOKUP($A179,Headcount!$A$5:$C$204,3,FALSE),""))</f>
        <v/>
      </c>
      <c r="D179" s="9" t="n"/>
      <c r="E179" s="9" t="n"/>
      <c r="F179" s="12">
        <f>IF($A179="","",IFERROR(VLOOKUP($A179,Headcount!$A$5:$E$204,5,FALSE),""))</f>
        <v/>
      </c>
      <c r="G179" s="11">
        <f>IF($A179="","",IF($B179="","",IF($F179="","",(YEAR($B179)-YEAR($F179))*12+MONTH($B179)-MONTH($F179)-IF(DAY($B179)&lt;DAY($F179),1,0))))</f>
        <v/>
      </c>
    </row>
    <row r="180">
      <c r="A180" s="9" t="n"/>
      <c r="B180" s="16" t="n"/>
      <c r="C180" s="10">
        <f>IF($A180="","",IFERROR(VLOOKUP($A180,Headcount!$A$5:$C$204,3,FALSE),""))</f>
        <v/>
      </c>
      <c r="D180" s="9" t="n"/>
      <c r="E180" s="9" t="n"/>
      <c r="F180" s="12">
        <f>IF($A180="","",IFERROR(VLOOKUP($A180,Headcount!$A$5:$E$204,5,FALSE),""))</f>
        <v/>
      </c>
      <c r="G180" s="11">
        <f>IF($A180="","",IF($B180="","",IF($F180="","",(YEAR($B180)-YEAR($F180))*12+MONTH($B180)-MONTH($F180)-IF(DAY($B180)&lt;DAY($F180),1,0))))</f>
        <v/>
      </c>
    </row>
    <row r="181">
      <c r="A181" s="9" t="n"/>
      <c r="B181" s="16" t="n"/>
      <c r="C181" s="10">
        <f>IF($A181="","",IFERROR(VLOOKUP($A181,Headcount!$A$5:$C$204,3,FALSE),""))</f>
        <v/>
      </c>
      <c r="D181" s="9" t="n"/>
      <c r="E181" s="9" t="n"/>
      <c r="F181" s="12">
        <f>IF($A181="","",IFERROR(VLOOKUP($A181,Headcount!$A$5:$E$204,5,FALSE),""))</f>
        <v/>
      </c>
      <c r="G181" s="11">
        <f>IF($A181="","",IF($B181="","",IF($F181="","",(YEAR($B181)-YEAR($F181))*12+MONTH($B181)-MONTH($F181)-IF(DAY($B181)&lt;DAY($F181),1,0))))</f>
        <v/>
      </c>
    </row>
    <row r="182">
      <c r="A182" s="9" t="n"/>
      <c r="B182" s="16" t="n"/>
      <c r="C182" s="10">
        <f>IF($A182="","",IFERROR(VLOOKUP($A182,Headcount!$A$5:$C$204,3,FALSE),""))</f>
        <v/>
      </c>
      <c r="D182" s="9" t="n"/>
      <c r="E182" s="9" t="n"/>
      <c r="F182" s="12">
        <f>IF($A182="","",IFERROR(VLOOKUP($A182,Headcount!$A$5:$E$204,5,FALSE),""))</f>
        <v/>
      </c>
      <c r="G182" s="11">
        <f>IF($A182="","",IF($B182="","",IF($F182="","",(YEAR($B182)-YEAR($F182))*12+MONTH($B182)-MONTH($F182)-IF(DAY($B182)&lt;DAY($F182),1,0))))</f>
        <v/>
      </c>
    </row>
    <row r="183">
      <c r="A183" s="9" t="n"/>
      <c r="B183" s="16" t="n"/>
      <c r="C183" s="10">
        <f>IF($A183="","",IFERROR(VLOOKUP($A183,Headcount!$A$5:$C$204,3,FALSE),""))</f>
        <v/>
      </c>
      <c r="D183" s="9" t="n"/>
      <c r="E183" s="9" t="n"/>
      <c r="F183" s="12">
        <f>IF($A183="","",IFERROR(VLOOKUP($A183,Headcount!$A$5:$E$204,5,FALSE),""))</f>
        <v/>
      </c>
      <c r="G183" s="11">
        <f>IF($A183="","",IF($B183="","",IF($F183="","",(YEAR($B183)-YEAR($F183))*12+MONTH($B183)-MONTH($F183)-IF(DAY($B183)&lt;DAY($F183),1,0))))</f>
        <v/>
      </c>
    </row>
    <row r="184">
      <c r="A184" s="9" t="n"/>
      <c r="B184" s="16" t="n"/>
      <c r="C184" s="10">
        <f>IF($A184="","",IFERROR(VLOOKUP($A184,Headcount!$A$5:$C$204,3,FALSE),""))</f>
        <v/>
      </c>
      <c r="D184" s="9" t="n"/>
      <c r="E184" s="9" t="n"/>
      <c r="F184" s="12">
        <f>IF($A184="","",IFERROR(VLOOKUP($A184,Headcount!$A$5:$E$204,5,FALSE),""))</f>
        <v/>
      </c>
      <c r="G184" s="11">
        <f>IF($A184="","",IF($B184="","",IF($F184="","",(YEAR($B184)-YEAR($F184))*12+MONTH($B184)-MONTH($F184)-IF(DAY($B184)&lt;DAY($F184),1,0))))</f>
        <v/>
      </c>
    </row>
    <row r="185">
      <c r="A185" s="9" t="n"/>
      <c r="B185" s="16" t="n"/>
      <c r="C185" s="10">
        <f>IF($A185="","",IFERROR(VLOOKUP($A185,Headcount!$A$5:$C$204,3,FALSE),""))</f>
        <v/>
      </c>
      <c r="D185" s="9" t="n"/>
      <c r="E185" s="9" t="n"/>
      <c r="F185" s="12">
        <f>IF($A185="","",IFERROR(VLOOKUP($A185,Headcount!$A$5:$E$204,5,FALSE),""))</f>
        <v/>
      </c>
      <c r="G185" s="11">
        <f>IF($A185="","",IF($B185="","",IF($F185="","",(YEAR($B185)-YEAR($F185))*12+MONTH($B185)-MONTH($F185)-IF(DAY($B185)&lt;DAY($F185),1,0))))</f>
        <v/>
      </c>
    </row>
    <row r="186">
      <c r="A186" s="9" t="n"/>
      <c r="B186" s="16" t="n"/>
      <c r="C186" s="10">
        <f>IF($A186="","",IFERROR(VLOOKUP($A186,Headcount!$A$5:$C$204,3,FALSE),""))</f>
        <v/>
      </c>
      <c r="D186" s="9" t="n"/>
      <c r="E186" s="9" t="n"/>
      <c r="F186" s="12">
        <f>IF($A186="","",IFERROR(VLOOKUP($A186,Headcount!$A$5:$E$204,5,FALSE),""))</f>
        <v/>
      </c>
      <c r="G186" s="11">
        <f>IF($A186="","",IF($B186="","",IF($F186="","",(YEAR($B186)-YEAR($F186))*12+MONTH($B186)-MONTH($F186)-IF(DAY($B186)&lt;DAY($F186),1,0))))</f>
        <v/>
      </c>
    </row>
    <row r="187">
      <c r="A187" s="9" t="n"/>
      <c r="B187" s="16" t="n"/>
      <c r="C187" s="10">
        <f>IF($A187="","",IFERROR(VLOOKUP($A187,Headcount!$A$5:$C$204,3,FALSE),""))</f>
        <v/>
      </c>
      <c r="D187" s="9" t="n"/>
      <c r="E187" s="9" t="n"/>
      <c r="F187" s="12">
        <f>IF($A187="","",IFERROR(VLOOKUP($A187,Headcount!$A$5:$E$204,5,FALSE),""))</f>
        <v/>
      </c>
      <c r="G187" s="11">
        <f>IF($A187="","",IF($B187="","",IF($F187="","",(YEAR($B187)-YEAR($F187))*12+MONTH($B187)-MONTH($F187)-IF(DAY($B187)&lt;DAY($F187),1,0))))</f>
        <v/>
      </c>
    </row>
    <row r="188">
      <c r="A188" s="9" t="n"/>
      <c r="B188" s="16" t="n"/>
      <c r="C188" s="10">
        <f>IF($A188="","",IFERROR(VLOOKUP($A188,Headcount!$A$5:$C$204,3,FALSE),""))</f>
        <v/>
      </c>
      <c r="D188" s="9" t="n"/>
      <c r="E188" s="9" t="n"/>
      <c r="F188" s="12">
        <f>IF($A188="","",IFERROR(VLOOKUP($A188,Headcount!$A$5:$E$204,5,FALSE),""))</f>
        <v/>
      </c>
      <c r="G188" s="11">
        <f>IF($A188="","",IF($B188="","",IF($F188="","",(YEAR($B188)-YEAR($F188))*12+MONTH($B188)-MONTH($F188)-IF(DAY($B188)&lt;DAY($F188),1,0))))</f>
        <v/>
      </c>
    </row>
    <row r="189">
      <c r="A189" s="9" t="n"/>
      <c r="B189" s="16" t="n"/>
      <c r="C189" s="10">
        <f>IF($A189="","",IFERROR(VLOOKUP($A189,Headcount!$A$5:$C$204,3,FALSE),""))</f>
        <v/>
      </c>
      <c r="D189" s="9" t="n"/>
      <c r="E189" s="9" t="n"/>
      <c r="F189" s="12">
        <f>IF($A189="","",IFERROR(VLOOKUP($A189,Headcount!$A$5:$E$204,5,FALSE),""))</f>
        <v/>
      </c>
      <c r="G189" s="11">
        <f>IF($A189="","",IF($B189="","",IF($F189="","",(YEAR($B189)-YEAR($F189))*12+MONTH($B189)-MONTH($F189)-IF(DAY($B189)&lt;DAY($F189),1,0))))</f>
        <v/>
      </c>
    </row>
    <row r="190">
      <c r="A190" s="9" t="n"/>
      <c r="B190" s="16" t="n"/>
      <c r="C190" s="10">
        <f>IF($A190="","",IFERROR(VLOOKUP($A190,Headcount!$A$5:$C$204,3,FALSE),""))</f>
        <v/>
      </c>
      <c r="D190" s="9" t="n"/>
      <c r="E190" s="9" t="n"/>
      <c r="F190" s="12">
        <f>IF($A190="","",IFERROR(VLOOKUP($A190,Headcount!$A$5:$E$204,5,FALSE),""))</f>
        <v/>
      </c>
      <c r="G190" s="11">
        <f>IF($A190="","",IF($B190="","",IF($F190="","",(YEAR($B190)-YEAR($F190))*12+MONTH($B190)-MONTH($F190)-IF(DAY($B190)&lt;DAY($F190),1,0))))</f>
        <v/>
      </c>
    </row>
    <row r="191">
      <c r="A191" s="9" t="n"/>
      <c r="B191" s="16" t="n"/>
      <c r="C191" s="10">
        <f>IF($A191="","",IFERROR(VLOOKUP($A191,Headcount!$A$5:$C$204,3,FALSE),""))</f>
        <v/>
      </c>
      <c r="D191" s="9" t="n"/>
      <c r="E191" s="9" t="n"/>
      <c r="F191" s="12">
        <f>IF($A191="","",IFERROR(VLOOKUP($A191,Headcount!$A$5:$E$204,5,FALSE),""))</f>
        <v/>
      </c>
      <c r="G191" s="11">
        <f>IF($A191="","",IF($B191="","",IF($F191="","",(YEAR($B191)-YEAR($F191))*12+MONTH($B191)-MONTH($F191)-IF(DAY($B191)&lt;DAY($F191),1,0))))</f>
        <v/>
      </c>
    </row>
    <row r="192">
      <c r="A192" s="9" t="n"/>
      <c r="B192" s="16" t="n"/>
      <c r="C192" s="10">
        <f>IF($A192="","",IFERROR(VLOOKUP($A192,Headcount!$A$5:$C$204,3,FALSE),""))</f>
        <v/>
      </c>
      <c r="D192" s="9" t="n"/>
      <c r="E192" s="9" t="n"/>
      <c r="F192" s="12">
        <f>IF($A192="","",IFERROR(VLOOKUP($A192,Headcount!$A$5:$E$204,5,FALSE),""))</f>
        <v/>
      </c>
      <c r="G192" s="11">
        <f>IF($A192="","",IF($B192="","",IF($F192="","",(YEAR($B192)-YEAR($F192))*12+MONTH($B192)-MONTH($F192)-IF(DAY($B192)&lt;DAY($F192),1,0))))</f>
        <v/>
      </c>
    </row>
    <row r="193">
      <c r="A193" s="9" t="n"/>
      <c r="B193" s="16" t="n"/>
      <c r="C193" s="10">
        <f>IF($A193="","",IFERROR(VLOOKUP($A193,Headcount!$A$5:$C$204,3,FALSE),""))</f>
        <v/>
      </c>
      <c r="D193" s="9" t="n"/>
      <c r="E193" s="9" t="n"/>
      <c r="F193" s="12">
        <f>IF($A193="","",IFERROR(VLOOKUP($A193,Headcount!$A$5:$E$204,5,FALSE),""))</f>
        <v/>
      </c>
      <c r="G193" s="11">
        <f>IF($A193="","",IF($B193="","",IF($F193="","",(YEAR($B193)-YEAR($F193))*12+MONTH($B193)-MONTH($F193)-IF(DAY($B193)&lt;DAY($F193),1,0))))</f>
        <v/>
      </c>
    </row>
    <row r="194">
      <c r="A194" s="9" t="n"/>
      <c r="B194" s="16" t="n"/>
      <c r="C194" s="10">
        <f>IF($A194="","",IFERROR(VLOOKUP($A194,Headcount!$A$5:$C$204,3,FALSE),""))</f>
        <v/>
      </c>
      <c r="D194" s="9" t="n"/>
      <c r="E194" s="9" t="n"/>
      <c r="F194" s="12">
        <f>IF($A194="","",IFERROR(VLOOKUP($A194,Headcount!$A$5:$E$204,5,FALSE),""))</f>
        <v/>
      </c>
      <c r="G194" s="11">
        <f>IF($A194="","",IF($B194="","",IF($F194="","",(YEAR($B194)-YEAR($F194))*12+MONTH($B194)-MONTH($F194)-IF(DAY($B194)&lt;DAY($F194),1,0))))</f>
        <v/>
      </c>
    </row>
    <row r="195">
      <c r="A195" s="9" t="n"/>
      <c r="B195" s="16" t="n"/>
      <c r="C195" s="10">
        <f>IF($A195="","",IFERROR(VLOOKUP($A195,Headcount!$A$5:$C$204,3,FALSE),""))</f>
        <v/>
      </c>
      <c r="D195" s="9" t="n"/>
      <c r="E195" s="9" t="n"/>
      <c r="F195" s="12">
        <f>IF($A195="","",IFERROR(VLOOKUP($A195,Headcount!$A$5:$E$204,5,FALSE),""))</f>
        <v/>
      </c>
      <c r="G195" s="11">
        <f>IF($A195="","",IF($B195="","",IF($F195="","",(YEAR($B195)-YEAR($F195))*12+MONTH($B195)-MONTH($F195)-IF(DAY($B195)&lt;DAY($F195),1,0))))</f>
        <v/>
      </c>
    </row>
    <row r="196">
      <c r="A196" s="9" t="n"/>
      <c r="B196" s="16" t="n"/>
      <c r="C196" s="10">
        <f>IF($A196="","",IFERROR(VLOOKUP($A196,Headcount!$A$5:$C$204,3,FALSE),""))</f>
        <v/>
      </c>
      <c r="D196" s="9" t="n"/>
      <c r="E196" s="9" t="n"/>
      <c r="F196" s="12">
        <f>IF($A196="","",IFERROR(VLOOKUP($A196,Headcount!$A$5:$E$204,5,FALSE),""))</f>
        <v/>
      </c>
      <c r="G196" s="11">
        <f>IF($A196="","",IF($B196="","",IF($F196="","",(YEAR($B196)-YEAR($F196))*12+MONTH($B196)-MONTH($F196)-IF(DAY($B196)&lt;DAY($F196),1,0))))</f>
        <v/>
      </c>
    </row>
    <row r="197">
      <c r="A197" s="9" t="n"/>
      <c r="B197" s="16" t="n"/>
      <c r="C197" s="10">
        <f>IF($A197="","",IFERROR(VLOOKUP($A197,Headcount!$A$5:$C$204,3,FALSE),""))</f>
        <v/>
      </c>
      <c r="D197" s="9" t="n"/>
      <c r="E197" s="9" t="n"/>
      <c r="F197" s="12">
        <f>IF($A197="","",IFERROR(VLOOKUP($A197,Headcount!$A$5:$E$204,5,FALSE),""))</f>
        <v/>
      </c>
      <c r="G197" s="11">
        <f>IF($A197="","",IF($B197="","",IF($F197="","",(YEAR($B197)-YEAR($F197))*12+MONTH($B197)-MONTH($F197)-IF(DAY($B197)&lt;DAY($F197),1,0))))</f>
        <v/>
      </c>
    </row>
    <row r="198">
      <c r="A198" s="9" t="n"/>
      <c r="B198" s="16" t="n"/>
      <c r="C198" s="10">
        <f>IF($A198="","",IFERROR(VLOOKUP($A198,Headcount!$A$5:$C$204,3,FALSE),""))</f>
        <v/>
      </c>
      <c r="D198" s="9" t="n"/>
      <c r="E198" s="9" t="n"/>
      <c r="F198" s="12">
        <f>IF($A198="","",IFERROR(VLOOKUP($A198,Headcount!$A$5:$E$204,5,FALSE),""))</f>
        <v/>
      </c>
      <c r="G198" s="11">
        <f>IF($A198="","",IF($B198="","",IF($F198="","",(YEAR($B198)-YEAR($F198))*12+MONTH($B198)-MONTH($F198)-IF(DAY($B198)&lt;DAY($F198),1,0))))</f>
        <v/>
      </c>
    </row>
    <row r="199">
      <c r="A199" s="9" t="n"/>
      <c r="B199" s="16" t="n"/>
      <c r="C199" s="10">
        <f>IF($A199="","",IFERROR(VLOOKUP($A199,Headcount!$A$5:$C$204,3,FALSE),""))</f>
        <v/>
      </c>
      <c r="D199" s="9" t="n"/>
      <c r="E199" s="9" t="n"/>
      <c r="F199" s="12">
        <f>IF($A199="","",IFERROR(VLOOKUP($A199,Headcount!$A$5:$E$204,5,FALSE),""))</f>
        <v/>
      </c>
      <c r="G199" s="11">
        <f>IF($A199="","",IF($B199="","",IF($F199="","",(YEAR($B199)-YEAR($F199))*12+MONTH($B199)-MONTH($F199)-IF(DAY($B199)&lt;DAY($F199),1,0))))</f>
        <v/>
      </c>
    </row>
    <row r="200">
      <c r="A200" s="9" t="n"/>
      <c r="B200" s="16" t="n"/>
      <c r="C200" s="10">
        <f>IF($A200="","",IFERROR(VLOOKUP($A200,Headcount!$A$5:$C$204,3,FALSE),""))</f>
        <v/>
      </c>
      <c r="D200" s="9" t="n"/>
      <c r="E200" s="9" t="n"/>
      <c r="F200" s="12">
        <f>IF($A200="","",IFERROR(VLOOKUP($A200,Headcount!$A$5:$E$204,5,FALSE),""))</f>
        <v/>
      </c>
      <c r="G200" s="11">
        <f>IF($A200="","",IF($B200="","",IF($F200="","",(YEAR($B200)-YEAR($F200))*12+MONTH($B200)-MONTH($F200)-IF(DAY($B200)&lt;DAY($F200),1,0))))</f>
        <v/>
      </c>
    </row>
    <row r="201">
      <c r="A201" s="9" t="n"/>
      <c r="B201" s="16" t="n"/>
      <c r="C201" s="10">
        <f>IF($A201="","",IFERROR(VLOOKUP($A201,Headcount!$A$5:$C$204,3,FALSE),""))</f>
        <v/>
      </c>
      <c r="D201" s="9" t="n"/>
      <c r="E201" s="9" t="n"/>
      <c r="F201" s="12">
        <f>IF($A201="","",IFERROR(VLOOKUP($A201,Headcount!$A$5:$E$204,5,FALSE),""))</f>
        <v/>
      </c>
      <c r="G201" s="11">
        <f>IF($A201="","",IF($B201="","",IF($F201="","",(YEAR($B201)-YEAR($F201))*12+MONTH($B201)-MONTH($F201)-IF(DAY($B201)&lt;DAY($F201),1,0))))</f>
        <v/>
      </c>
    </row>
    <row r="202">
      <c r="A202" s="9" t="n"/>
      <c r="B202" s="16" t="n"/>
      <c r="C202" s="10">
        <f>IF($A202="","",IFERROR(VLOOKUP($A202,Headcount!$A$5:$C$204,3,FALSE),""))</f>
        <v/>
      </c>
      <c r="D202" s="9" t="n"/>
      <c r="E202" s="9" t="n"/>
      <c r="F202" s="12">
        <f>IF($A202="","",IFERROR(VLOOKUP($A202,Headcount!$A$5:$E$204,5,FALSE),""))</f>
        <v/>
      </c>
      <c r="G202" s="11">
        <f>IF($A202="","",IF($B202="","",IF($F202="","",(YEAR($B202)-YEAR($F202))*12+MONTH($B202)-MONTH($F202)-IF(DAY($B202)&lt;DAY($F202),1,0))))</f>
        <v/>
      </c>
    </row>
    <row r="203">
      <c r="A203" s="9" t="n"/>
      <c r="B203" s="16" t="n"/>
      <c r="C203" s="10">
        <f>IF($A203="","",IFERROR(VLOOKUP($A203,Headcount!$A$5:$C$204,3,FALSE),""))</f>
        <v/>
      </c>
      <c r="D203" s="9" t="n"/>
      <c r="E203" s="9" t="n"/>
      <c r="F203" s="12">
        <f>IF($A203="","",IFERROR(VLOOKUP($A203,Headcount!$A$5:$E$204,5,FALSE),""))</f>
        <v/>
      </c>
      <c r="G203" s="11">
        <f>IF($A203="","",IF($B203="","",IF($F203="","",(YEAR($B203)-YEAR($F203))*12+MONTH($B203)-MONTH($F203)-IF(DAY($B203)&lt;DAY($F203),1,0))))</f>
        <v/>
      </c>
    </row>
    <row r="204">
      <c r="A204" s="9" t="n"/>
      <c r="B204" s="16" t="n"/>
      <c r="C204" s="10">
        <f>IF($A204="","",IFERROR(VLOOKUP($A204,Headcount!$A$5:$C$204,3,FALSE),""))</f>
        <v/>
      </c>
      <c r="D204" s="9" t="n"/>
      <c r="E204" s="9" t="n"/>
      <c r="F204" s="12">
        <f>IF($A204="","",IFERROR(VLOOKUP($A204,Headcount!$A$5:$E$204,5,FALSE),""))</f>
        <v/>
      </c>
      <c r="G204" s="11">
        <f>IF($A204="","",IF($B204="","",IF($F204="","",(YEAR($B204)-YEAR($F204))*12+MONTH($B204)-MONTH($F204)-IF(DAY($B204)&lt;DAY($F204),1,0))))</f>
        <v/>
      </c>
    </row>
  </sheetData>
  <dataValidations count="1">
    <dataValidation sqref="E5:E204"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2026-09-12T17:56:42Z</dcterms:created>
  <dcterms:modified xsi:type="dcterms:W3CDTF">2026-09-12T17:56:42Z</dcterms:modified>
</cp:coreProperties>
</file>