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Movements" sheetId="2" state="visible" r:id="rId2"/>
    <sheet name="SKUs" sheetId="3" state="visible" r:id="rId3"/>
    <sheet name="Stock" sheetId="4" state="visible" r:id="rId4"/>
    <sheet name="Counts"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0.00;($#,##0.00);-"/>
    <numFmt numFmtId="166"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b val="1"/>
      <sz val="10"/>
    </font>
    <font>
      <name val="Arial"/>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5" fillId="0" borderId="0" pivotButton="0" quotePrefix="0" xfId="0"/>
    <xf numFmtId="0" fontId="6"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164" fontId="4" fillId="3" borderId="1" pivotButton="0" quotePrefix="0" xfId="0"/>
    <xf numFmtId="0" fontId="4" fillId="3" borderId="1" pivotButton="0" quotePrefix="0" xfId="0"/>
    <xf numFmtId="3" fontId="4" fillId="3" borderId="1" pivotButton="0" quotePrefix="0" xfId="0"/>
    <xf numFmtId="3" fontId="5" fillId="0" borderId="1" pivotButton="0" quotePrefix="0" xfId="0"/>
    <xf numFmtId="165" fontId="4" fillId="3" borderId="1" pivotButton="0" quotePrefix="0" xfId="0"/>
    <xf numFmtId="0" fontId="6" fillId="0" borderId="1" pivotButton="0" quotePrefix="0" xfId="0"/>
    <xf numFmtId="166" fontId="4" fillId="3" borderId="1" pivotButton="0" quotePrefix="0" xfId="0"/>
    <xf numFmtId="0" fontId="6" fillId="0" borderId="0" pivotButton="0" quotePrefix="0" xfId="0"/>
    <xf numFmtId="4" fontId="6" fillId="0" borderId="1" pivotButton="0" quotePrefix="0" xfId="0"/>
    <xf numFmtId="3" fontId="6" fillId="0" borderId="1" pivotButton="0" quotePrefix="0" xfId="0"/>
    <xf numFmtId="0" fontId="5" fillId="0" borderId="1" pivotButton="0" quotePrefix="0" xfId="0"/>
    <xf numFmtId="165" fontId="6" fillId="0" borderId="1" pivotButton="0" quotePrefix="0" xfId="0"/>
    <xf numFmtId="165" fontId="5" fillId="0" borderId="1" pivotButton="0" quotePrefix="0" xfId="0"/>
    <xf numFmtId="166" fontId="6" fillId="0" borderId="1" pivotButton="0" quotePrefix="0" xfId="0"/>
    <xf numFmtId="166"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104" customWidth="1" min="1" max="1"/>
  </cols>
  <sheetData>
    <row r="1">
      <c r="A1" s="1" t="inlineStr">
        <is>
          <t>Inventory Management System</t>
        </is>
      </c>
    </row>
    <row r="2">
      <c r="A2" s="2" t="inlineStr">
        <is>
          <t>Free template from spreadsheet.partners — free for commercial use, no attribution needed.</t>
        </is>
      </c>
    </row>
    <row r="4">
      <c r="A4" s="3" t="inlineStr">
        <is>
          <t>The rule: never overtype a balance, always add a movement</t>
        </is>
      </c>
    </row>
    <row r="5">
      <c r="A5" s="4" t="inlineStr">
        <is>
          <t>There is no stock column anybody types. Stock on hand is the SKU's opening balance plus every movement recorded against it, and that is the only definition of it in the file. The moment someone corrects a balance by typing over it, the audit trail is gone and you can no longer tell a counting error from a theft from a data-entry slip. If the shelf and the sheet disagree, the fix is a row on Movements with a reason — never an edit to a calculated cell.</t>
        </is>
      </c>
    </row>
    <row r="7">
      <c r="A7" s="3" t="inlineStr">
        <is>
          <t>The order to fill it in</t>
        </is>
      </c>
    </row>
    <row r="8">
      <c r="A8" s="4" t="inlineStr">
        <is>
          <t>1. SKUs: one row per item, with lead time, supplier, unit cost, minimum order quantity, safety buffer and — once, at the start — the opening balance you are carrying in. 2. Movements: every receipt, issue and adjustment as it happens, with a signed quantity. 3. Stock: read it. 4. Counts: type what you physically counted and the date you counted it.</t>
        </is>
      </c>
    </row>
    <row r="10">
      <c r="A10" s="3" t="inlineStr">
        <is>
          <t>Signs, and why the type column is not enough</t>
        </is>
      </c>
    </row>
    <row r="11">
      <c r="A11" s="4" t="inlineStr">
        <is>
          <t>A receipt is positive, an issue is negative, an adjustment is whichever direction the correction goes. The Type column is there so you can tell a write-off from a sale, and so average daily usage can count issues only — but the sign on the quantity is what actually moves the balance. The Check column flags a receipt entered negative or an issue entered positive, which is the single most common typo in this kind of ledger.</t>
        </is>
      </c>
    </row>
    <row r="13">
      <c r="A13" s="3" t="inlineStr">
        <is>
          <t>How the reorder point is derived</t>
        </is>
      </c>
    </row>
    <row r="14">
      <c r="A14" s="4" t="inlineStr">
        <is>
          <t>Average daily usage is every 'Issue' quantity for the SKU divided by the usage window in B3 of the Stock tab, which is 90 days as shipped — a quarter. The reorder point is that daily rate times the supplier's lead time, times one plus the safety buffer, rounded up. A SKU selling 2.3 a day with a fourteen-day lead time and a 20% buffer reorders at 40. It is derived rather than guessed, and it moves on its own as demand changes. If a SKU needs a number set by hand — a seasonal minimum, a contractual stocking level — put it in the override column on the SKUs tab and the calculation steps aside for that row.</t>
        </is>
      </c>
    </row>
    <row r="16">
      <c r="A16" s="3" t="inlineStr">
        <is>
          <t>Status and days of cover</t>
        </is>
      </c>
    </row>
    <row r="17">
      <c r="A17" s="4" t="inlineStr">
        <is>
          <t>Status is a formula, not a flag somebody remembers to set: REORDER as soon as on hand falls to or below the reorder point, and a warning if the balance has gone negative, which always means a movement is missing or mis-signed. Days of cover is on hand divided by daily usage, guarded against a SKU with no usage at all. It is the better number for the opposite problem: a part with 240 days of cover is not a stockout risk, it is cash sitting on a shelf.</t>
        </is>
      </c>
    </row>
    <row r="19">
      <c r="A19" s="3" t="inlineStr">
        <is>
          <t>What the seeded example shows</t>
        </is>
      </c>
    </row>
    <row r="20">
      <c r="A20" s="4" t="inlineStr">
        <is>
          <t>Rows 5 to 36 of Movements are one quarter of real-looking history for four SKUs. Follow TSH-BLK-M through early July: a receipt of 120 on the 2nd takes it to 184, an issue of 32 on the 3rd to 152, three damaged on the 4th to 149, and eighteen issued on the 5th to 131. Those are the page's four preview rows, and none of the balances was typed. Then look at the Counts tab: a count on 4 July found 131 on the shelf against 149 on the system. Because every movement was recorded, the gap was traceable — eighteen units picked for order #10266 before the count and posted after it. The fix was one movement row with a reason, and the process change was to post the issue when the goods leave, not when the paperwork catches up. Neither is possible when the stock level is a typed number.</t>
        </is>
      </c>
    </row>
    <row r="22">
      <c r="A22" s="3" t="inlineStr">
        <is>
          <t>Reconciling after a count</t>
        </is>
      </c>
    </row>
    <row r="23">
      <c r="A23" s="4" t="inlineStr">
        <is>
          <t>Type the count date, the SKU and what you counted. The system quantity is computed as at that date — every movement dated on or before it — so a count typed up three days later still compares against the right figure. The variance, its value and the action follow. The Action column says 'add an adjustment row in Movements' until you mark the adjustment as posted, so an investigated-but-uncorrected count cannot quietly drop off the list. Record the counts that matched too: count accuracy over time is the number that tells you whether the process is working.</t>
        </is>
      </c>
    </row>
    <row r="25">
      <c r="A25" s="3" t="inlineStr">
        <is>
          <t>Batches, expiry and valuation</t>
        </is>
      </c>
    </row>
    <row r="26">
      <c r="A26" s="4" t="inlineStr">
        <is>
          <t>Batch and expiry are recorded on the receipt row, where you actually know them, and the Stock tab counts how many of a SKU's batches expire within thirty days. Unit cost on the receipt row lets you see what you paid that time; the Stock tab values the holding at the standard cost from the SKUs tab, which is the figure most small businesses want. If you need true FIFO or weighted-average valuation, that is a different model and this is the point where a spreadsheet starts fighting you.</t>
        </is>
      </c>
    </row>
    <row r="28">
      <c r="A28" s="3" t="inlineStr">
        <is>
          <t>Multiple locations</t>
        </is>
      </c>
    </row>
    <row r="29">
      <c r="A29" s="4" t="inlineStr">
        <is>
          <t>Location is recorded on every movement and a default sits on the SKU. The balances here are across all locations, which is right for purchasing. If you need stock by location, add the location as a second criterion to the SUMIFS on the Stock tab — it is one extra pair of arguments — and treat a transfer as two rows, a transfer out and a transfer in, so the total never moves.</t>
        </is>
      </c>
    </row>
    <row r="31">
      <c r="A31" s="3" t="inlineStr">
        <is>
          <t>How far this goes</t>
        </is>
      </c>
    </row>
    <row r="32">
      <c r="A32" s="4" t="inlineStr">
        <is>
          <t>Comfortably a few thousand SKUs in Google Sheets, tens of thousands in Excel. Several people can record movements at once in Google Sheets, which is its main advantage here; in Excel, use one file per location and consolidate, or accept a single owner for the file. Past that — or with transfers between locations, serial numbers and real FIFO — the answer is inventory software with a spreadsheet reporting layer on top of it, not a bigger spreadsheet.</t>
        </is>
      </c>
    </row>
    <row r="35">
      <c r="A35"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404"/>
  <sheetViews>
    <sheetView workbookViewId="0">
      <pane ySplit="4" topLeftCell="A5" activePane="bottomLeft" state="frozen"/>
      <selection pane="bottomLeft" activeCell="A1" sqref="A1"/>
    </sheetView>
  </sheetViews>
  <sheetFormatPr baseColWidth="8" defaultRowHeight="15"/>
  <cols>
    <col width="12" customWidth="1" min="1" max="1"/>
    <col width="14" customWidth="1" min="2" max="2"/>
    <col width="11" customWidth="1" min="3" max="3"/>
    <col width="9" customWidth="1" min="4" max="4"/>
    <col width="30" customWidth="1" min="5" max="5"/>
    <col width="11" customWidth="1" min="6" max="6"/>
    <col width="11" customWidth="1" min="7" max="7"/>
    <col width="14" customWidth="1" min="8" max="8"/>
    <col width="12" customWidth="1" min="9" max="9"/>
    <col width="12" customWidth="1" min="10" max="10"/>
    <col width="42" customWidth="1" min="11" max="11"/>
    <col width="52" customWidth="1" min="13" max="13"/>
  </cols>
  <sheetData>
    <row r="1">
      <c r="A1" s="1" t="inlineStr">
        <is>
          <t>Movements — the append-only ledger: receipts, issues and adjustments</t>
        </is>
      </c>
    </row>
    <row r="2">
      <c r="A2" s="2" t="inlineStr">
        <is>
          <t>Never correct a balance. Add a row. Quantities are signed: a receipt is positive, an issue or a write-off is negative, and the balance follows.</t>
        </is>
      </c>
    </row>
    <row r="3">
      <c r="M3" s="3" t="inlineStr">
        <is>
          <t>Movement types</t>
        </is>
      </c>
    </row>
    <row r="4">
      <c r="A4" s="6" t="inlineStr">
        <is>
          <t>Date</t>
        </is>
      </c>
      <c r="B4" s="6" t="inlineStr">
        <is>
          <t>SKU</t>
        </is>
      </c>
      <c r="C4" s="6" t="inlineStr">
        <is>
          <t>Type</t>
        </is>
      </c>
      <c r="D4" s="6" t="inlineStr">
        <is>
          <t>Qty</t>
        </is>
      </c>
      <c r="E4" s="6" t="inlineStr">
        <is>
          <t>Reason / reference</t>
        </is>
      </c>
      <c r="F4" s="6" t="inlineStr">
        <is>
          <t>Balance</t>
        </is>
      </c>
      <c r="G4" s="6" t="inlineStr">
        <is>
          <t>Location</t>
        </is>
      </c>
      <c r="H4" s="6" t="inlineStr">
        <is>
          <t>Batch / lot</t>
        </is>
      </c>
      <c r="I4" s="6" t="inlineStr">
        <is>
          <t>Expiry</t>
        </is>
      </c>
      <c r="J4" s="6" t="inlineStr">
        <is>
          <t>Unit cost</t>
        </is>
      </c>
      <c r="K4" s="6" t="inlineStr">
        <is>
          <t>Check</t>
        </is>
      </c>
      <c r="M4" s="2" t="inlineStr">
        <is>
          <t>Receipt — goods in, positive</t>
        </is>
      </c>
    </row>
    <row r="5">
      <c r="A5" s="7" t="n">
        <v>46130</v>
      </c>
      <c r="B5" s="8" t="inlineStr">
        <is>
          <t>TSH-BLK-L</t>
        </is>
      </c>
      <c r="C5" s="8" t="inlineStr">
        <is>
          <t>Issue</t>
        </is>
      </c>
      <c r="D5" s="9" t="n">
        <v>-35</v>
      </c>
      <c r="E5" s="8" t="inlineStr">
        <is>
          <t>Order #10061</t>
        </is>
      </c>
      <c r="F5" s="10">
        <f>IF($A5="","",IFERROR(VLOOKUP($B5,SKUs!$A$5:$L$204,8,FALSE),0)+SUMIFS($D$5:$D5,$B$5:$B5,$B5))</f>
        <v/>
      </c>
      <c r="G5" s="8" t="inlineStr">
        <is>
          <t>MAIN</t>
        </is>
      </c>
      <c r="H5" s="8" t="n"/>
      <c r="I5" s="7" t="n"/>
      <c r="J5" s="11" t="n"/>
      <c r="K5" s="12">
        <f>IF($A5="","",IF(COUNTIF(SKUs!$A$5:$A$204,$B5)=0,"⚠ this SKU is not on the SKUs tab",IF(NOT(ISNUMBER($D5)),"⚠ quantity is missing or is text",IF(AND($C5="Receipt",$D5&lt;0),"⚠ receipt with a negative quantity",IF(AND($C5="Issue",$D5&gt;0),"⚠ issue with a positive quantity",IF($F5&lt;0,"⚠ the balance goes negative on this row",""))))))</f>
        <v/>
      </c>
      <c r="M5" s="2" t="inlineStr">
        <is>
          <t>Issue — goods out, negative</t>
        </is>
      </c>
    </row>
    <row r="6">
      <c r="A6" s="7" t="n">
        <v>46132</v>
      </c>
      <c r="B6" s="8" t="inlineStr">
        <is>
          <t>TSH-BLK-M</t>
        </is>
      </c>
      <c r="C6" s="8" t="inlineStr">
        <is>
          <t>Issue</t>
        </is>
      </c>
      <c r="D6" s="9" t="n">
        <v>-28</v>
      </c>
      <c r="E6" s="8" t="inlineStr">
        <is>
          <t>Order #10088</t>
        </is>
      </c>
      <c r="F6" s="10">
        <f>IF($A6="","",IFERROR(VLOOKUP($B6,SKUs!$A$5:$L$204,8,FALSE),0)+SUMIFS($D$5:$D6,$B$5:$B6,$B6))</f>
        <v/>
      </c>
      <c r="G6" s="8" t="inlineStr">
        <is>
          <t>MAIN</t>
        </is>
      </c>
      <c r="H6" s="8" t="n"/>
      <c r="I6" s="7" t="n"/>
      <c r="J6" s="11" t="n"/>
      <c r="K6" s="12">
        <f>IF($A6="","",IF(COUNTIF(SKUs!$A$5:$A$204,$B6)=0,"⚠ this SKU is not on the SKUs tab",IF(NOT(ISNUMBER($D6)),"⚠ quantity is missing or is text",IF(AND($C6="Receipt",$D6&lt;0),"⚠ receipt with a negative quantity",IF(AND($C6="Issue",$D6&gt;0),"⚠ issue with a positive quantity",IF($F6&lt;0,"⚠ the balance goes negative on this row",""))))))</f>
        <v/>
      </c>
      <c r="M6" s="2" t="inlineStr">
        <is>
          <t>Adjust — write-off, count correction, damage</t>
        </is>
      </c>
    </row>
    <row r="7">
      <c r="A7" s="7" t="n">
        <v>46137</v>
      </c>
      <c r="B7" s="8" t="inlineStr">
        <is>
          <t>HOD-GRY-M</t>
        </is>
      </c>
      <c r="C7" s="8" t="inlineStr">
        <is>
          <t>Issue</t>
        </is>
      </c>
      <c r="D7" s="9" t="n">
        <v>-8</v>
      </c>
      <c r="E7" s="8" t="inlineStr">
        <is>
          <t>Order #10094</t>
        </is>
      </c>
      <c r="F7" s="10">
        <f>IF($A7="","",IFERROR(VLOOKUP($B7,SKUs!$A$5:$L$204,8,FALSE),0)+SUMIFS($D$5:$D7,$B$5:$B7,$B7))</f>
        <v/>
      </c>
      <c r="G7" s="8" t="inlineStr">
        <is>
          <t>MAIN</t>
        </is>
      </c>
      <c r="H7" s="8" t="n"/>
      <c r="I7" s="7" t="n"/>
      <c r="J7" s="11" t="n"/>
      <c r="K7" s="12">
        <f>IF($A7="","",IF(COUNTIF(SKUs!$A$5:$A$204,$B7)=0,"⚠ this SKU is not on the SKUs tab",IF(NOT(ISNUMBER($D7)),"⚠ quantity is missing or is text",IF(AND($C7="Receipt",$D7&lt;0),"⚠ receipt with a negative quantity",IF(AND($C7="Issue",$D7&gt;0),"⚠ issue with a positive quantity",IF($F7&lt;0,"⚠ the balance goes negative on this row",""))))))</f>
        <v/>
      </c>
      <c r="M7" s="2" t="inlineStr">
        <is>
          <t>Transfer in — from another location, positive</t>
        </is>
      </c>
    </row>
    <row r="8">
      <c r="A8" s="7" t="n">
        <v>46142</v>
      </c>
      <c r="B8" s="8" t="inlineStr">
        <is>
          <t>BOX-MAIL-S</t>
        </is>
      </c>
      <c r="C8" s="8" t="inlineStr">
        <is>
          <t>Issue</t>
        </is>
      </c>
      <c r="D8" s="9" t="n">
        <v>-320</v>
      </c>
      <c r="E8" s="8" t="inlineStr">
        <is>
          <t>April packing</t>
        </is>
      </c>
      <c r="F8" s="10">
        <f>IF($A8="","",IFERROR(VLOOKUP($B8,SKUs!$A$5:$L$204,8,FALSE),0)+SUMIFS($D$5:$D8,$B$5:$B8,$B8))</f>
        <v/>
      </c>
      <c r="G8" s="8" t="inlineStr">
        <is>
          <t>MAIN</t>
        </is>
      </c>
      <c r="H8" s="8" t="n"/>
      <c r="I8" s="7" t="n"/>
      <c r="J8" s="11" t="n"/>
      <c r="K8" s="12">
        <f>IF($A8="","",IF(COUNTIF(SKUs!$A$5:$A$204,$B8)=0,"⚠ this SKU is not on the SKUs tab",IF(NOT(ISNUMBER($D8)),"⚠ quantity is missing or is text",IF(AND($C8="Receipt",$D8&lt;0),"⚠ receipt with a negative quantity",IF(AND($C8="Issue",$D8&gt;0),"⚠ issue with a positive quantity",IF($F8&lt;0,"⚠ the balance goes negative on this row",""))))))</f>
        <v/>
      </c>
      <c r="M8" s="2" t="inlineStr">
        <is>
          <t>Transfer out — to another location, negative</t>
        </is>
      </c>
    </row>
    <row r="9">
      <c r="A9" s="7" t="n">
        <v>46148</v>
      </c>
      <c r="B9" s="8" t="inlineStr">
        <is>
          <t>TSH-BLK-L</t>
        </is>
      </c>
      <c r="C9" s="8" t="inlineStr">
        <is>
          <t>Issue</t>
        </is>
      </c>
      <c r="D9" s="9" t="n">
        <v>-29</v>
      </c>
      <c r="E9" s="8" t="inlineStr">
        <is>
          <t>Order #10112</t>
        </is>
      </c>
      <c r="F9" s="10">
        <f>IF($A9="","",IFERROR(VLOOKUP($B9,SKUs!$A$5:$L$204,8,FALSE),0)+SUMIFS($D$5:$D9,$B$5:$B9,$B9))</f>
        <v/>
      </c>
      <c r="G9" s="8" t="inlineStr">
        <is>
          <t>MAIN</t>
        </is>
      </c>
      <c r="H9" s="8" t="n"/>
      <c r="I9" s="7" t="n"/>
      <c r="J9" s="11" t="n"/>
      <c r="K9" s="12">
        <f>IF($A9="","",IF(COUNTIF(SKUs!$A$5:$A$204,$B9)=0,"⚠ this SKU is not on the SKUs tab",IF(NOT(ISNUMBER($D9)),"⚠ quantity is missing or is text",IF(AND($C9="Receipt",$D9&lt;0),"⚠ receipt with a negative quantity",IF(AND($C9="Issue",$D9&gt;0),"⚠ issue with a positive quantity",IF($F9&lt;0,"⚠ the balance goes negative on this row",""))))))</f>
        <v/>
      </c>
      <c r="M9" s="2" t="inlineStr">
        <is>
          <t>Return — customer return back into stock, positive</t>
        </is>
      </c>
    </row>
    <row r="10">
      <c r="A10" s="7" t="n">
        <v>46153</v>
      </c>
      <c r="B10" s="8" t="inlineStr">
        <is>
          <t>TSH-BLK-M</t>
        </is>
      </c>
      <c r="C10" s="8" t="inlineStr">
        <is>
          <t>Receipt</t>
        </is>
      </c>
      <c r="D10" s="9" t="n">
        <v>60</v>
      </c>
      <c r="E10" s="8" t="inlineStr">
        <is>
          <t>PO-2154</t>
        </is>
      </c>
      <c r="F10" s="10">
        <f>IF($A10="","",IFERROR(VLOOKUP($B10,SKUs!$A$5:$L$204,8,FALSE),0)+SUMIFS($D$5:$D10,$B$5:$B10,$B10))</f>
        <v/>
      </c>
      <c r="G10" s="8" t="inlineStr">
        <is>
          <t>MAIN</t>
        </is>
      </c>
      <c r="H10" s="8" t="inlineStr">
        <is>
          <t>B-2554</t>
        </is>
      </c>
      <c r="I10" s="7" t="n">
        <v>46517</v>
      </c>
      <c r="J10" s="11" t="n">
        <v>4.15</v>
      </c>
      <c r="K10" s="12">
        <f>IF($A10="","",IF(COUNTIF(SKUs!$A$5:$A$204,$B10)=0,"⚠ this SKU is not on the SKUs tab",IF(NOT(ISNUMBER($D10)),"⚠ quantity is missing or is text",IF(AND($C10="Receipt",$D10&lt;0),"⚠ receipt with a negative quantity",IF(AND($C10="Issue",$D10&gt;0),"⚠ issue with a positive quantity",IF($F10&lt;0,"⚠ the balance goes negative on this row",""))))))</f>
        <v/>
      </c>
    </row>
    <row r="11">
      <c r="A11" s="7" t="n">
        <v>46161</v>
      </c>
      <c r="B11" s="8" t="inlineStr">
        <is>
          <t>HOD-GRY-M</t>
        </is>
      </c>
      <c r="C11" s="8" t="inlineStr">
        <is>
          <t>Issue</t>
        </is>
      </c>
      <c r="D11" s="9" t="n">
        <v>-11</v>
      </c>
      <c r="E11" s="8" t="inlineStr">
        <is>
          <t>Order #10121</t>
        </is>
      </c>
      <c r="F11" s="10">
        <f>IF($A11="","",IFERROR(VLOOKUP($B11,SKUs!$A$5:$L$204,8,FALSE),0)+SUMIFS($D$5:$D11,$B$5:$B11,$B11))</f>
        <v/>
      </c>
      <c r="G11" s="8" t="inlineStr">
        <is>
          <t>MAIN</t>
        </is>
      </c>
      <c r="H11" s="8" t="n"/>
      <c r="I11" s="7" t="n"/>
      <c r="J11" s="11" t="n"/>
      <c r="K11" s="12">
        <f>IF($A11="","",IF(COUNTIF(SKUs!$A$5:$A$204,$B11)=0,"⚠ this SKU is not on the SKUs tab",IF(NOT(ISNUMBER($D11)),"⚠ quantity is missing or is text",IF(AND($C11="Receipt",$D11&lt;0),"⚠ receipt with a negative quantity",IF(AND($C11="Issue",$D11&gt;0),"⚠ issue with a positive quantity",IF($F11&lt;0,"⚠ the balance goes negative on this row",""))))))</f>
        <v/>
      </c>
    </row>
    <row r="12">
      <c r="A12" s="7" t="n">
        <v>46164</v>
      </c>
      <c r="B12" s="8" t="inlineStr">
        <is>
          <t>TSH-BLK-M</t>
        </is>
      </c>
      <c r="C12" s="8" t="inlineStr">
        <is>
          <t>Issue</t>
        </is>
      </c>
      <c r="D12" s="9" t="n">
        <v>-34</v>
      </c>
      <c r="E12" s="8" t="inlineStr">
        <is>
          <t>Order #10127</t>
        </is>
      </c>
      <c r="F12" s="10">
        <f>IF($A12="","",IFERROR(VLOOKUP($B12,SKUs!$A$5:$L$204,8,FALSE),0)+SUMIFS($D$5:$D12,$B$5:$B12,$B12))</f>
        <v/>
      </c>
      <c r="G12" s="8" t="inlineStr">
        <is>
          <t>MAIN</t>
        </is>
      </c>
      <c r="H12" s="8" t="n"/>
      <c r="I12" s="7" t="n"/>
      <c r="J12" s="11" t="n"/>
      <c r="K12" s="12">
        <f>IF($A12="","",IF(COUNTIF(SKUs!$A$5:$A$204,$B12)=0,"⚠ this SKU is not on the SKUs tab",IF(NOT(ISNUMBER($D12)),"⚠ quantity is missing or is text",IF(AND($C12="Receipt",$D12&lt;0),"⚠ receipt with a negative quantity",IF(AND($C12="Issue",$D12&gt;0),"⚠ issue with a positive quantity",IF($F12&lt;0,"⚠ the balance goes negative on this row",""))))))</f>
        <v/>
      </c>
    </row>
    <row r="13">
      <c r="A13" s="7" t="n">
        <v>46169</v>
      </c>
      <c r="B13" s="8" t="inlineStr">
        <is>
          <t>TSH-BLK-L</t>
        </is>
      </c>
      <c r="C13" s="8" t="inlineStr">
        <is>
          <t>Receipt</t>
        </is>
      </c>
      <c r="D13" s="9" t="n">
        <v>80</v>
      </c>
      <c r="E13" s="8" t="inlineStr">
        <is>
          <t>PO-2160</t>
        </is>
      </c>
      <c r="F13" s="10">
        <f>IF($A13="","",IFERROR(VLOOKUP($B13,SKUs!$A$5:$L$204,8,FALSE),0)+SUMIFS($D$5:$D13,$B$5:$B13,$B13))</f>
        <v/>
      </c>
      <c r="G13" s="8" t="inlineStr">
        <is>
          <t>MAIN</t>
        </is>
      </c>
      <c r="H13" s="8" t="inlineStr">
        <is>
          <t>B-2560</t>
        </is>
      </c>
      <c r="I13" s="7" t="n">
        <v>46533</v>
      </c>
      <c r="J13" s="11" t="n">
        <v>4.15</v>
      </c>
      <c r="K13" s="12">
        <f>IF($A13="","",IF(COUNTIF(SKUs!$A$5:$A$204,$B13)=0,"⚠ this SKU is not on the SKUs tab",IF(NOT(ISNUMBER($D13)),"⚠ quantity is missing or is text",IF(AND($C13="Receipt",$D13&lt;0),"⚠ receipt with a negative quantity",IF(AND($C13="Issue",$D13&gt;0),"⚠ issue with a positive quantity",IF($F13&lt;0,"⚠ the balance goes negative on this row",""))))))</f>
        <v/>
      </c>
    </row>
    <row r="14">
      <c r="A14" s="7" t="n">
        <v>46172</v>
      </c>
      <c r="B14" s="8" t="inlineStr">
        <is>
          <t>BOX-MAIL-S</t>
        </is>
      </c>
      <c r="C14" s="8" t="inlineStr">
        <is>
          <t>Issue</t>
        </is>
      </c>
      <c r="D14" s="9" t="n">
        <v>-295</v>
      </c>
      <c r="E14" s="8" t="inlineStr">
        <is>
          <t>May packing</t>
        </is>
      </c>
      <c r="F14" s="10">
        <f>IF($A14="","",IFERROR(VLOOKUP($B14,SKUs!$A$5:$L$204,8,FALSE),0)+SUMIFS($D$5:$D14,$B$5:$B14,$B14))</f>
        <v/>
      </c>
      <c r="G14" s="8" t="inlineStr">
        <is>
          <t>MAIN</t>
        </is>
      </c>
      <c r="H14" s="8" t="n"/>
      <c r="I14" s="7" t="n"/>
      <c r="J14" s="11" t="n"/>
      <c r="K14" s="12">
        <f>IF($A14="","",IF(COUNTIF(SKUs!$A$5:$A$204,$B14)=0,"⚠ this SKU is not on the SKUs tab",IF(NOT(ISNUMBER($D14)),"⚠ quantity is missing or is text",IF(AND($C14="Receipt",$D14&lt;0),"⚠ receipt with a negative quantity",IF(AND($C14="Issue",$D14&gt;0),"⚠ issue with a positive quantity",IF($F14&lt;0,"⚠ the balance goes negative on this row",""))))))</f>
        <v/>
      </c>
    </row>
    <row r="15">
      <c r="A15" s="7" t="n">
        <v>46182</v>
      </c>
      <c r="B15" s="8" t="inlineStr">
        <is>
          <t>TSH-BLK-M</t>
        </is>
      </c>
      <c r="C15" s="8" t="inlineStr">
        <is>
          <t>Issue</t>
        </is>
      </c>
      <c r="D15" s="9" t="n">
        <v>-41</v>
      </c>
      <c r="E15" s="8" t="inlineStr">
        <is>
          <t>Order #10163</t>
        </is>
      </c>
      <c r="F15" s="10">
        <f>IF($A15="","",IFERROR(VLOOKUP($B15,SKUs!$A$5:$L$204,8,FALSE),0)+SUMIFS($D$5:$D15,$B$5:$B15,$B15))</f>
        <v/>
      </c>
      <c r="G15" s="8" t="inlineStr">
        <is>
          <t>MAIN</t>
        </is>
      </c>
      <c r="H15" s="8" t="n"/>
      <c r="I15" s="7" t="n"/>
      <c r="J15" s="11" t="n"/>
      <c r="K15" s="12">
        <f>IF($A15="","",IF(COUNTIF(SKUs!$A$5:$A$204,$B15)=0,"⚠ this SKU is not on the SKUs tab",IF(NOT(ISNUMBER($D15)),"⚠ quantity is missing or is text",IF(AND($C15="Receipt",$D15&lt;0),"⚠ receipt with a negative quantity",IF(AND($C15="Issue",$D15&gt;0),"⚠ issue with a positive quantity",IF($F15&lt;0,"⚠ the balance goes negative on this row",""))))))</f>
        <v/>
      </c>
    </row>
    <row r="16">
      <c r="A16" s="7" t="n">
        <v>46183</v>
      </c>
      <c r="B16" s="8" t="inlineStr">
        <is>
          <t>TSH-BLK-L</t>
        </is>
      </c>
      <c r="C16" s="8" t="inlineStr">
        <is>
          <t>Issue</t>
        </is>
      </c>
      <c r="D16" s="9" t="n">
        <v>-44</v>
      </c>
      <c r="E16" s="8" t="inlineStr">
        <is>
          <t>Order #10165</t>
        </is>
      </c>
      <c r="F16" s="10">
        <f>IF($A16="","",IFERROR(VLOOKUP($B16,SKUs!$A$5:$L$204,8,FALSE),0)+SUMIFS($D$5:$D16,$B$5:$B16,$B16))</f>
        <v/>
      </c>
      <c r="G16" s="8" t="inlineStr">
        <is>
          <t>MAIN</t>
        </is>
      </c>
      <c r="H16" s="8" t="n"/>
      <c r="I16" s="7" t="n"/>
      <c r="J16" s="11" t="n"/>
      <c r="K16" s="12">
        <f>IF($A16="","",IF(COUNTIF(SKUs!$A$5:$A$204,$B16)=0,"⚠ this SKU is not on the SKUs tab",IF(NOT(ISNUMBER($D16)),"⚠ quantity is missing or is text",IF(AND($C16="Receipt",$D16&lt;0),"⚠ receipt with a negative quantity",IF(AND($C16="Issue",$D16&gt;0),"⚠ issue with a positive quantity",IF($F16&lt;0,"⚠ the balance goes negative on this row",""))))))</f>
        <v/>
      </c>
    </row>
    <row r="17">
      <c r="A17" s="7" t="n">
        <v>46188</v>
      </c>
      <c r="B17" s="8" t="inlineStr">
        <is>
          <t>HOD-GRY-M</t>
        </is>
      </c>
      <c r="C17" s="8" t="inlineStr">
        <is>
          <t>Receipt</t>
        </is>
      </c>
      <c r="D17" s="9" t="n">
        <v>60</v>
      </c>
      <c r="E17" s="8" t="inlineStr">
        <is>
          <t>PO-2181</t>
        </is>
      </c>
      <c r="F17" s="10">
        <f>IF($A17="","",IFERROR(VLOOKUP($B17,SKUs!$A$5:$L$204,8,FALSE),0)+SUMIFS($D$5:$D17,$B$5:$B17,$B17))</f>
        <v/>
      </c>
      <c r="G17" s="8" t="inlineStr">
        <is>
          <t>MAIN</t>
        </is>
      </c>
      <c r="H17" s="8" t="inlineStr">
        <is>
          <t>B-2581</t>
        </is>
      </c>
      <c r="I17" s="7" t="n">
        <v>46552</v>
      </c>
      <c r="J17" s="11" t="n">
        <v>11.6</v>
      </c>
      <c r="K17" s="12">
        <f>IF($A17="","",IF(COUNTIF(SKUs!$A$5:$A$204,$B17)=0,"⚠ this SKU is not on the SKUs tab",IF(NOT(ISNUMBER($D17)),"⚠ quantity is missing or is text",IF(AND($C17="Receipt",$D17&lt;0),"⚠ receipt with a negative quantity",IF(AND($C17="Issue",$D17&gt;0),"⚠ issue with a positive quantity",IF($F17&lt;0,"⚠ the balance goes negative on this row",""))))))</f>
        <v/>
      </c>
    </row>
    <row r="18">
      <c r="A18" s="7" t="n">
        <v>46197</v>
      </c>
      <c r="B18" s="8" t="inlineStr">
        <is>
          <t>TSH-BLK-M</t>
        </is>
      </c>
      <c r="C18" s="8" t="inlineStr">
        <is>
          <t>Issue</t>
        </is>
      </c>
      <c r="D18" s="9" t="n">
        <v>-31</v>
      </c>
      <c r="E18" s="8" t="inlineStr">
        <is>
          <t>Order #10198</t>
        </is>
      </c>
      <c r="F18" s="10">
        <f>IF($A18="","",IFERROR(VLOOKUP($B18,SKUs!$A$5:$L$204,8,FALSE),0)+SUMIFS($D$5:$D18,$B$5:$B18,$B18))</f>
        <v/>
      </c>
      <c r="G18" s="8" t="inlineStr">
        <is>
          <t>MAIN</t>
        </is>
      </c>
      <c r="H18" s="8" t="n"/>
      <c r="I18" s="7" t="n"/>
      <c r="J18" s="11" t="n"/>
      <c r="K18" s="12">
        <f>IF($A18="","",IF(COUNTIF(SKUs!$A$5:$A$204,$B18)=0,"⚠ this SKU is not on the SKUs tab",IF(NOT(ISNUMBER($D18)),"⚠ quantity is missing or is text",IF(AND($C18="Receipt",$D18&lt;0),"⚠ receipt with a negative quantity",IF(AND($C18="Issue",$D18&gt;0),"⚠ issue with a positive quantity",IF($F18&lt;0,"⚠ the balance goes negative on this row",""))))))</f>
        <v/>
      </c>
    </row>
    <row r="19">
      <c r="A19" s="7" t="n">
        <v>46199</v>
      </c>
      <c r="B19" s="8" t="inlineStr">
        <is>
          <t>TSH-BLK-L</t>
        </is>
      </c>
      <c r="C19" s="8" t="inlineStr">
        <is>
          <t>Issue</t>
        </is>
      </c>
      <c r="D19" s="9" t="n">
        <v>-38</v>
      </c>
      <c r="E19" s="8" t="inlineStr">
        <is>
          <t>Order #10201</t>
        </is>
      </c>
      <c r="F19" s="10">
        <f>IF($A19="","",IFERROR(VLOOKUP($B19,SKUs!$A$5:$L$204,8,FALSE),0)+SUMIFS($D$5:$D19,$B$5:$B19,$B19))</f>
        <v/>
      </c>
      <c r="G19" s="8" t="inlineStr">
        <is>
          <t>MAIN</t>
        </is>
      </c>
      <c r="H19" s="8" t="n"/>
      <c r="I19" s="7" t="n"/>
      <c r="J19" s="11" t="n"/>
      <c r="K19" s="12">
        <f>IF($A19="","",IF(COUNTIF(SKUs!$A$5:$A$204,$B19)=0,"⚠ this SKU is not on the SKUs tab",IF(NOT(ISNUMBER($D19)),"⚠ quantity is missing or is text",IF(AND($C19="Receipt",$D19&lt;0),"⚠ receipt with a negative quantity",IF(AND($C19="Issue",$D19&gt;0),"⚠ issue with a positive quantity",IF($F19&lt;0,"⚠ the balance goes negative on this row",""))))))</f>
        <v/>
      </c>
    </row>
    <row r="20">
      <c r="A20" s="7" t="n">
        <v>46201</v>
      </c>
      <c r="B20" s="8" t="inlineStr">
        <is>
          <t>TSH-BLK-M</t>
        </is>
      </c>
      <c r="C20" s="8" t="inlineStr">
        <is>
          <t>Adjust</t>
        </is>
      </c>
      <c r="D20" s="9" t="n">
        <v>-12</v>
      </c>
      <c r="E20" s="8" t="inlineStr">
        <is>
          <t>Cycle count June — shrinkage</t>
        </is>
      </c>
      <c r="F20" s="10">
        <f>IF($A20="","",IFERROR(VLOOKUP($B20,SKUs!$A$5:$L$204,8,FALSE),0)+SUMIFS($D$5:$D20,$B$5:$B20,$B20))</f>
        <v/>
      </c>
      <c r="G20" s="8" t="inlineStr">
        <is>
          <t>MAIN</t>
        </is>
      </c>
      <c r="H20" s="8" t="n"/>
      <c r="I20" s="7" t="n"/>
      <c r="J20" s="11" t="n"/>
      <c r="K20" s="12">
        <f>IF($A20="","",IF(COUNTIF(SKUs!$A$5:$A$204,$B20)=0,"⚠ this SKU is not on the SKUs tab",IF(NOT(ISNUMBER($D20)),"⚠ quantity is missing or is text",IF(AND($C20="Receipt",$D20&lt;0),"⚠ receipt with a negative quantity",IF(AND($C20="Issue",$D20&gt;0),"⚠ issue with a positive quantity",IF($F20&lt;0,"⚠ the balance goes negative on this row",""))))))</f>
        <v/>
      </c>
    </row>
    <row r="21">
      <c r="A21" s="7" t="n">
        <v>46203</v>
      </c>
      <c r="B21" s="8" t="inlineStr">
        <is>
          <t>HOD-GRY-M</t>
        </is>
      </c>
      <c r="C21" s="8" t="inlineStr">
        <is>
          <t>Issue</t>
        </is>
      </c>
      <c r="D21" s="9" t="n">
        <v>-14</v>
      </c>
      <c r="E21" s="8" t="inlineStr">
        <is>
          <t>Order #10214</t>
        </is>
      </c>
      <c r="F21" s="10">
        <f>IF($A21="","",IFERROR(VLOOKUP($B21,SKUs!$A$5:$L$204,8,FALSE),0)+SUMIFS($D$5:$D21,$B$5:$B21,$B21))</f>
        <v/>
      </c>
      <c r="G21" s="8" t="inlineStr">
        <is>
          <t>MAIN</t>
        </is>
      </c>
      <c r="H21" s="8" t="n"/>
      <c r="I21" s="7" t="n"/>
      <c r="J21" s="11" t="n"/>
      <c r="K21" s="12">
        <f>IF($A21="","",IF(COUNTIF(SKUs!$A$5:$A$204,$B21)=0,"⚠ this SKU is not on the SKUs tab",IF(NOT(ISNUMBER($D21)),"⚠ quantity is missing or is text",IF(AND($C21="Receipt",$D21&lt;0),"⚠ receipt with a negative quantity",IF(AND($C21="Issue",$D21&gt;0),"⚠ issue with a positive quantity",IF($F21&lt;0,"⚠ the balance goes negative on this row",""))))))</f>
        <v/>
      </c>
    </row>
    <row r="22">
      <c r="A22" s="7" t="n">
        <v>46203</v>
      </c>
      <c r="B22" s="8" t="inlineStr">
        <is>
          <t>BOX-MAIL-S</t>
        </is>
      </c>
      <c r="C22" s="8" t="inlineStr">
        <is>
          <t>Issue</t>
        </is>
      </c>
      <c r="D22" s="9" t="n">
        <v>-340</v>
      </c>
      <c r="E22" s="8" t="inlineStr">
        <is>
          <t>June packing</t>
        </is>
      </c>
      <c r="F22" s="10">
        <f>IF($A22="","",IFERROR(VLOOKUP($B22,SKUs!$A$5:$L$204,8,FALSE),0)+SUMIFS($D$5:$D22,$B$5:$B22,$B22))</f>
        <v/>
      </c>
      <c r="G22" s="8" t="inlineStr">
        <is>
          <t>MAIN</t>
        </is>
      </c>
      <c r="H22" s="8" t="n"/>
      <c r="I22" s="7" t="n"/>
      <c r="J22" s="11" t="n"/>
      <c r="K22" s="12">
        <f>IF($A22="","",IF(COUNTIF(SKUs!$A$5:$A$204,$B22)=0,"⚠ this SKU is not on the SKUs tab",IF(NOT(ISNUMBER($D22)),"⚠ quantity is missing or is text",IF(AND($C22="Receipt",$D22&lt;0),"⚠ receipt with a negative quantity",IF(AND($C22="Issue",$D22&gt;0),"⚠ issue with a positive quantity",IF($F22&lt;0,"⚠ the balance goes negative on this row",""))))))</f>
        <v/>
      </c>
    </row>
    <row r="23">
      <c r="A23" s="7" t="n">
        <v>46205</v>
      </c>
      <c r="B23" s="8" t="inlineStr">
        <is>
          <t>TSH-BLK-M</t>
        </is>
      </c>
      <c r="C23" s="8" t="inlineStr">
        <is>
          <t>Receipt</t>
        </is>
      </c>
      <c r="D23" s="9" t="n">
        <v>120</v>
      </c>
      <c r="E23" s="8" t="inlineStr">
        <is>
          <t>PO-2211</t>
        </is>
      </c>
      <c r="F23" s="10">
        <f>IF($A23="","",IFERROR(VLOOKUP($B23,SKUs!$A$5:$L$204,8,FALSE),0)+SUMIFS($D$5:$D23,$B$5:$B23,$B23))</f>
        <v/>
      </c>
      <c r="G23" s="8" t="inlineStr">
        <is>
          <t>MAIN</t>
        </is>
      </c>
      <c r="H23" s="8" t="inlineStr">
        <is>
          <t>B-2611</t>
        </is>
      </c>
      <c r="I23" s="7" t="n">
        <v>46569</v>
      </c>
      <c r="J23" s="11" t="n">
        <v>4.2</v>
      </c>
      <c r="K23" s="12">
        <f>IF($A23="","",IF(COUNTIF(SKUs!$A$5:$A$204,$B23)=0,"⚠ this SKU is not on the SKUs tab",IF(NOT(ISNUMBER($D23)),"⚠ quantity is missing or is text",IF(AND($C23="Receipt",$D23&lt;0),"⚠ receipt with a negative quantity",IF(AND($C23="Issue",$D23&gt;0),"⚠ issue with a positive quantity",IF($F23&lt;0,"⚠ the balance goes negative on this row",""))))))</f>
        <v/>
      </c>
    </row>
    <row r="24">
      <c r="A24" s="7" t="n">
        <v>46205</v>
      </c>
      <c r="B24" s="8" t="inlineStr">
        <is>
          <t>TSH-BLK-L</t>
        </is>
      </c>
      <c r="C24" s="8" t="inlineStr">
        <is>
          <t>Issue</t>
        </is>
      </c>
      <c r="D24" s="9" t="n">
        <v>-24</v>
      </c>
      <c r="E24" s="8" t="inlineStr">
        <is>
          <t>Order #10238</t>
        </is>
      </c>
      <c r="F24" s="10">
        <f>IF($A24="","",IFERROR(VLOOKUP($B24,SKUs!$A$5:$L$204,8,FALSE),0)+SUMIFS($D$5:$D24,$B$5:$B24,$B24))</f>
        <v/>
      </c>
      <c r="G24" s="8" t="inlineStr">
        <is>
          <t>MAIN</t>
        </is>
      </c>
      <c r="H24" s="8" t="n"/>
      <c r="I24" s="7" t="n"/>
      <c r="J24" s="11" t="n"/>
      <c r="K24" s="12">
        <f>IF($A24="","",IF(COUNTIF(SKUs!$A$5:$A$204,$B24)=0,"⚠ this SKU is not on the SKUs tab",IF(NOT(ISNUMBER($D24)),"⚠ quantity is missing or is text",IF(AND($C24="Receipt",$D24&lt;0),"⚠ receipt with a negative quantity",IF(AND($C24="Issue",$D24&gt;0),"⚠ issue with a positive quantity",IF($F24&lt;0,"⚠ the balance goes negative on this row",""))))))</f>
        <v/>
      </c>
    </row>
    <row r="25">
      <c r="A25" s="7" t="n">
        <v>46205</v>
      </c>
      <c r="B25" s="8" t="inlineStr">
        <is>
          <t>BOX-MAIL-S</t>
        </is>
      </c>
      <c r="C25" s="8" t="inlineStr">
        <is>
          <t>Issue</t>
        </is>
      </c>
      <c r="D25" s="9" t="n">
        <v>-180</v>
      </c>
      <c r="E25" s="8" t="inlineStr">
        <is>
          <t>July packing</t>
        </is>
      </c>
      <c r="F25" s="10">
        <f>IF($A25="","",IFERROR(VLOOKUP($B25,SKUs!$A$5:$L$204,8,FALSE),0)+SUMIFS($D$5:$D25,$B$5:$B25,$B25))</f>
        <v/>
      </c>
      <c r="G25" s="8" t="inlineStr">
        <is>
          <t>MAIN</t>
        </is>
      </c>
      <c r="H25" s="8" t="n"/>
      <c r="I25" s="7" t="n"/>
      <c r="J25" s="11" t="n"/>
      <c r="K25" s="12">
        <f>IF($A25="","",IF(COUNTIF(SKUs!$A$5:$A$204,$B25)=0,"⚠ this SKU is not on the SKUs tab",IF(NOT(ISNUMBER($D25)),"⚠ quantity is missing or is text",IF(AND($C25="Receipt",$D25&lt;0),"⚠ receipt with a negative quantity",IF(AND($C25="Issue",$D25&gt;0),"⚠ issue with a positive quantity",IF($F25&lt;0,"⚠ the balance goes negative on this row",""))))))</f>
        <v/>
      </c>
    </row>
    <row r="26">
      <c r="A26" s="7" t="n">
        <v>46206</v>
      </c>
      <c r="B26" s="8" t="inlineStr">
        <is>
          <t>TSH-BLK-M</t>
        </is>
      </c>
      <c r="C26" s="8" t="inlineStr">
        <is>
          <t>Issue</t>
        </is>
      </c>
      <c r="D26" s="9" t="n">
        <v>-32</v>
      </c>
      <c r="E26" s="8" t="inlineStr">
        <is>
          <t>Order #10241</t>
        </is>
      </c>
      <c r="F26" s="10">
        <f>IF($A26="","",IFERROR(VLOOKUP($B26,SKUs!$A$5:$L$204,8,FALSE),0)+SUMIFS($D$5:$D26,$B$5:$B26,$B26))</f>
        <v/>
      </c>
      <c r="G26" s="8" t="inlineStr">
        <is>
          <t>MAIN</t>
        </is>
      </c>
      <c r="H26" s="8" t="n"/>
      <c r="I26" s="7" t="n"/>
      <c r="J26" s="11" t="n"/>
      <c r="K26" s="12">
        <f>IF($A26="","",IF(COUNTIF(SKUs!$A$5:$A$204,$B26)=0,"⚠ this SKU is not on the SKUs tab",IF(NOT(ISNUMBER($D26)),"⚠ quantity is missing or is text",IF(AND($C26="Receipt",$D26&lt;0),"⚠ receipt with a negative quantity",IF(AND($C26="Issue",$D26&gt;0),"⚠ issue with a positive quantity",IF($F26&lt;0,"⚠ the balance goes negative on this row",""))))))</f>
        <v/>
      </c>
    </row>
    <row r="27">
      <c r="A27" s="7" t="n">
        <v>46206</v>
      </c>
      <c r="B27" s="8" t="inlineStr">
        <is>
          <t>HOD-GRY-M</t>
        </is>
      </c>
      <c r="C27" s="8" t="inlineStr">
        <is>
          <t>Issue</t>
        </is>
      </c>
      <c r="D27" s="9" t="n">
        <v>-6</v>
      </c>
      <c r="E27" s="8" t="inlineStr">
        <is>
          <t>Order #10244</t>
        </is>
      </c>
      <c r="F27" s="10">
        <f>IF($A27="","",IFERROR(VLOOKUP($B27,SKUs!$A$5:$L$204,8,FALSE),0)+SUMIFS($D$5:$D27,$B$5:$B27,$B27))</f>
        <v/>
      </c>
      <c r="G27" s="8" t="inlineStr">
        <is>
          <t>MAIN</t>
        </is>
      </c>
      <c r="H27" s="8" t="n"/>
      <c r="I27" s="7" t="n"/>
      <c r="J27" s="11" t="n"/>
      <c r="K27" s="12">
        <f>IF($A27="","",IF(COUNTIF(SKUs!$A$5:$A$204,$B27)=0,"⚠ this SKU is not on the SKUs tab",IF(NOT(ISNUMBER($D27)),"⚠ quantity is missing or is text",IF(AND($C27="Receipt",$D27&lt;0),"⚠ receipt with a negative quantity",IF(AND($C27="Issue",$D27&gt;0),"⚠ issue with a positive quantity",IF($F27&lt;0,"⚠ the balance goes negative on this row",""))))))</f>
        <v/>
      </c>
    </row>
    <row r="28">
      <c r="A28" s="7" t="n">
        <v>46207</v>
      </c>
      <c r="B28" s="8" t="inlineStr">
        <is>
          <t>TSH-BLK-M</t>
        </is>
      </c>
      <c r="C28" s="8" t="inlineStr">
        <is>
          <t>Adjust</t>
        </is>
      </c>
      <c r="D28" s="9" t="n">
        <v>-3</v>
      </c>
      <c r="E28" s="8" t="inlineStr">
        <is>
          <t>Damaged in the aisle</t>
        </is>
      </c>
      <c r="F28" s="10">
        <f>IF($A28="","",IFERROR(VLOOKUP($B28,SKUs!$A$5:$L$204,8,FALSE),0)+SUMIFS($D$5:$D28,$B$5:$B28,$B28))</f>
        <v/>
      </c>
      <c r="G28" s="8" t="inlineStr">
        <is>
          <t>MAIN</t>
        </is>
      </c>
      <c r="H28" s="8" t="n"/>
      <c r="I28" s="7" t="n"/>
      <c r="J28" s="11" t="n"/>
      <c r="K28" s="12">
        <f>IF($A28="","",IF(COUNTIF(SKUs!$A$5:$A$204,$B28)=0,"⚠ this SKU is not on the SKUs tab",IF(NOT(ISNUMBER($D28)),"⚠ quantity is missing or is text",IF(AND($C28="Receipt",$D28&lt;0),"⚠ receipt with a negative quantity",IF(AND($C28="Issue",$D28&gt;0),"⚠ issue with a positive quantity",IF($F28&lt;0,"⚠ the balance goes negative on this row",""))))))</f>
        <v/>
      </c>
    </row>
    <row r="29">
      <c r="A29" s="7" t="n">
        <v>46208</v>
      </c>
      <c r="B29" s="8" t="inlineStr">
        <is>
          <t>TSH-BLK-M</t>
        </is>
      </c>
      <c r="C29" s="8" t="inlineStr">
        <is>
          <t>Issue</t>
        </is>
      </c>
      <c r="D29" s="9" t="n">
        <v>-18</v>
      </c>
      <c r="E29" s="8" t="inlineStr">
        <is>
          <t>Order #10266 — picked before the count, posted after it</t>
        </is>
      </c>
      <c r="F29" s="10">
        <f>IF($A29="","",IFERROR(VLOOKUP($B29,SKUs!$A$5:$L$204,8,FALSE),0)+SUMIFS($D$5:$D29,$B$5:$B29,$B29))</f>
        <v/>
      </c>
      <c r="G29" s="8" t="inlineStr">
        <is>
          <t>MAIN</t>
        </is>
      </c>
      <c r="H29" s="8" t="n"/>
      <c r="I29" s="7" t="n"/>
      <c r="J29" s="11" t="n"/>
      <c r="K29" s="12">
        <f>IF($A29="","",IF(COUNTIF(SKUs!$A$5:$A$204,$B29)=0,"⚠ this SKU is not on the SKUs tab",IF(NOT(ISNUMBER($D29)),"⚠ quantity is missing or is text",IF(AND($C29="Receipt",$D29&lt;0),"⚠ receipt with a negative quantity",IF(AND($C29="Issue",$D29&gt;0),"⚠ issue with a positive quantity",IF($F29&lt;0,"⚠ the balance goes negative on this row",""))))))</f>
        <v/>
      </c>
    </row>
    <row r="30">
      <c r="A30" s="7" t="n">
        <v>46209</v>
      </c>
      <c r="B30" s="8" t="inlineStr">
        <is>
          <t>TSH-BLK-L</t>
        </is>
      </c>
      <c r="C30" s="8" t="inlineStr">
        <is>
          <t>Issue</t>
        </is>
      </c>
      <c r="D30" s="9" t="n">
        <v>-19</v>
      </c>
      <c r="E30" s="8" t="inlineStr">
        <is>
          <t>Order #10271</t>
        </is>
      </c>
      <c r="F30" s="10">
        <f>IF($A30="","",IFERROR(VLOOKUP($B30,SKUs!$A$5:$L$204,8,FALSE),0)+SUMIFS($D$5:$D30,$B$5:$B30,$B30))</f>
        <v/>
      </c>
      <c r="G30" s="8" t="inlineStr">
        <is>
          <t>MAIN</t>
        </is>
      </c>
      <c r="H30" s="8" t="n"/>
      <c r="I30" s="7" t="n"/>
      <c r="J30" s="11" t="n"/>
      <c r="K30" s="12">
        <f>IF($A30="","",IF(COUNTIF(SKUs!$A$5:$A$204,$B30)=0,"⚠ this SKU is not on the SKUs tab",IF(NOT(ISNUMBER($D30)),"⚠ quantity is missing or is text",IF(AND($C30="Receipt",$D30&lt;0),"⚠ receipt with a negative quantity",IF(AND($C30="Issue",$D30&gt;0),"⚠ issue with a positive quantity",IF($F30&lt;0,"⚠ the balance goes negative on this row",""))))))</f>
        <v/>
      </c>
    </row>
    <row r="31">
      <c r="A31" s="7" t="n">
        <v>46211</v>
      </c>
      <c r="B31" s="8" t="inlineStr">
        <is>
          <t>HOD-GRY-M</t>
        </is>
      </c>
      <c r="C31" s="8" t="inlineStr">
        <is>
          <t>Issue</t>
        </is>
      </c>
      <c r="D31" s="9" t="n">
        <v>-9</v>
      </c>
      <c r="E31" s="8" t="inlineStr">
        <is>
          <t>Order #10279</t>
        </is>
      </c>
      <c r="F31" s="10">
        <f>IF($A31="","",IFERROR(VLOOKUP($B31,SKUs!$A$5:$L$204,8,FALSE),0)+SUMIFS($D$5:$D31,$B$5:$B31,$B31))</f>
        <v/>
      </c>
      <c r="G31" s="8" t="inlineStr">
        <is>
          <t>MAIN</t>
        </is>
      </c>
      <c r="H31" s="8" t="n"/>
      <c r="I31" s="7" t="n"/>
      <c r="J31" s="11" t="n"/>
      <c r="K31" s="12">
        <f>IF($A31="","",IF(COUNTIF(SKUs!$A$5:$A$204,$B31)=0,"⚠ this SKU is not on the SKUs tab",IF(NOT(ISNUMBER($D31)),"⚠ quantity is missing or is text",IF(AND($C31="Receipt",$D31&lt;0),"⚠ receipt with a negative quantity",IF(AND($C31="Issue",$D31&gt;0),"⚠ issue with a positive quantity",IF($F31&lt;0,"⚠ the balance goes negative on this row",""))))))</f>
        <v/>
      </c>
    </row>
    <row r="32">
      <c r="A32" s="7" t="n">
        <v>46212</v>
      </c>
      <c r="B32" s="8" t="inlineStr">
        <is>
          <t>TSH-BLK-L</t>
        </is>
      </c>
      <c r="C32" s="8" t="inlineStr">
        <is>
          <t>Issue</t>
        </is>
      </c>
      <c r="D32" s="9" t="n">
        <v>-22</v>
      </c>
      <c r="E32" s="8" t="inlineStr">
        <is>
          <t>Order #10288</t>
        </is>
      </c>
      <c r="F32" s="10">
        <f>IF($A32="","",IFERROR(VLOOKUP($B32,SKUs!$A$5:$L$204,8,FALSE),0)+SUMIFS($D$5:$D32,$B$5:$B32,$B32))</f>
        <v/>
      </c>
      <c r="G32" s="8" t="inlineStr">
        <is>
          <t>MAIN</t>
        </is>
      </c>
      <c r="H32" s="8" t="n"/>
      <c r="I32" s="7" t="n"/>
      <c r="J32" s="11" t="n"/>
      <c r="K32" s="12">
        <f>IF($A32="","",IF(COUNTIF(SKUs!$A$5:$A$204,$B32)=0,"⚠ this SKU is not on the SKUs tab",IF(NOT(ISNUMBER($D32)),"⚠ quantity is missing or is text",IF(AND($C32="Receipt",$D32&lt;0),"⚠ receipt with a negative quantity",IF(AND($C32="Issue",$D32&gt;0),"⚠ issue with a positive quantity",IF($F32&lt;0,"⚠ the balance goes negative on this row",""))))))</f>
        <v/>
      </c>
    </row>
    <row r="33">
      <c r="A33" s="7" t="n">
        <v>46213</v>
      </c>
      <c r="B33" s="8" t="inlineStr">
        <is>
          <t>HOD-GRY-M</t>
        </is>
      </c>
      <c r="C33" s="8" t="inlineStr">
        <is>
          <t>Receipt</t>
        </is>
      </c>
      <c r="D33" s="9" t="n">
        <v>60</v>
      </c>
      <c r="E33" s="8" t="inlineStr">
        <is>
          <t>PO-2218</t>
        </is>
      </c>
      <c r="F33" s="10">
        <f>IF($A33="","",IFERROR(VLOOKUP($B33,SKUs!$A$5:$L$204,8,FALSE),0)+SUMIFS($D$5:$D33,$B$5:$B33,$B33))</f>
        <v/>
      </c>
      <c r="G33" s="8" t="inlineStr">
        <is>
          <t>MAIN</t>
        </is>
      </c>
      <c r="H33" s="8" t="inlineStr">
        <is>
          <t>B-2618</t>
        </is>
      </c>
      <c r="I33" s="7" t="n">
        <v>46577</v>
      </c>
      <c r="J33" s="11" t="n">
        <v>11.8</v>
      </c>
      <c r="K33" s="12">
        <f>IF($A33="","",IF(COUNTIF(SKUs!$A$5:$A$204,$B33)=0,"⚠ this SKU is not on the SKUs tab",IF(NOT(ISNUMBER($D33)),"⚠ quantity is missing or is text",IF(AND($C33="Receipt",$D33&lt;0),"⚠ receipt with a negative quantity",IF(AND($C33="Issue",$D33&gt;0),"⚠ issue with a positive quantity",IF($F33&lt;0,"⚠ the balance goes negative on this row",""))))))</f>
        <v/>
      </c>
    </row>
    <row r="34">
      <c r="A34" s="7" t="n">
        <v>46214</v>
      </c>
      <c r="B34" s="8" t="inlineStr">
        <is>
          <t>BOX-MAIL-S</t>
        </is>
      </c>
      <c r="C34" s="8" t="inlineStr">
        <is>
          <t>Issue</t>
        </is>
      </c>
      <c r="D34" s="9" t="n">
        <v>-55</v>
      </c>
      <c r="E34" s="8" t="inlineStr">
        <is>
          <t>July packing</t>
        </is>
      </c>
      <c r="F34" s="10">
        <f>IF($A34="","",IFERROR(VLOOKUP($B34,SKUs!$A$5:$L$204,8,FALSE),0)+SUMIFS($D$5:$D34,$B$5:$B34,$B34))</f>
        <v/>
      </c>
      <c r="G34" s="8" t="inlineStr">
        <is>
          <t>MAIN</t>
        </is>
      </c>
      <c r="H34" s="8" t="n"/>
      <c r="I34" s="7" t="n"/>
      <c r="J34" s="11" t="n"/>
      <c r="K34" s="12">
        <f>IF($A34="","",IF(COUNTIF(SKUs!$A$5:$A$204,$B34)=0,"⚠ this SKU is not on the SKUs tab",IF(NOT(ISNUMBER($D34)),"⚠ quantity is missing or is text",IF(AND($C34="Receipt",$D34&lt;0),"⚠ receipt with a negative quantity",IF(AND($C34="Issue",$D34&gt;0),"⚠ issue with a positive quantity",IF($F34&lt;0,"⚠ the balance goes negative on this row",""))))))</f>
        <v/>
      </c>
    </row>
    <row r="35">
      <c r="A35" s="7" t="n">
        <v>46215</v>
      </c>
      <c r="B35" s="8" t="inlineStr">
        <is>
          <t>TSH-BLK-M</t>
        </is>
      </c>
      <c r="C35" s="8" t="inlineStr">
        <is>
          <t>Issue</t>
        </is>
      </c>
      <c r="D35" s="9" t="n">
        <v>-27</v>
      </c>
      <c r="E35" s="8" t="inlineStr">
        <is>
          <t>Order #10301</t>
        </is>
      </c>
      <c r="F35" s="10">
        <f>IF($A35="","",IFERROR(VLOOKUP($B35,SKUs!$A$5:$L$204,8,FALSE),0)+SUMIFS($D$5:$D35,$B$5:$B35,$B35))</f>
        <v/>
      </c>
      <c r="G35" s="8" t="inlineStr">
        <is>
          <t>MAIN</t>
        </is>
      </c>
      <c r="H35" s="8" t="n"/>
      <c r="I35" s="7" t="n"/>
      <c r="J35" s="11" t="n"/>
      <c r="K35" s="12">
        <f>IF($A35="","",IF(COUNTIF(SKUs!$A$5:$A$204,$B35)=0,"⚠ this SKU is not on the SKUs tab",IF(NOT(ISNUMBER($D35)),"⚠ quantity is missing or is text",IF(AND($C35="Receipt",$D35&lt;0),"⚠ receipt with a negative quantity",IF(AND($C35="Issue",$D35&gt;0),"⚠ issue with a positive quantity",IF($F35&lt;0,"⚠ the balance goes negative on this row",""))))))</f>
        <v/>
      </c>
    </row>
    <row r="36">
      <c r="A36" s="7" t="n">
        <v>46215</v>
      </c>
      <c r="B36" s="8" t="inlineStr">
        <is>
          <t>TSH-BLK-L</t>
        </is>
      </c>
      <c r="C36" s="8" t="inlineStr">
        <is>
          <t>Issue</t>
        </is>
      </c>
      <c r="D36" s="9" t="n">
        <v>-15</v>
      </c>
      <c r="E36" s="8" t="inlineStr">
        <is>
          <t>Order #10309</t>
        </is>
      </c>
      <c r="F36" s="10">
        <f>IF($A36="","",IFERROR(VLOOKUP($B36,SKUs!$A$5:$L$204,8,FALSE),0)+SUMIFS($D$5:$D36,$B$5:$B36,$B36))</f>
        <v/>
      </c>
      <c r="G36" s="8" t="inlineStr">
        <is>
          <t>MAIN</t>
        </is>
      </c>
      <c r="H36" s="8" t="n"/>
      <c r="I36" s="7" t="n"/>
      <c r="J36" s="11" t="n"/>
      <c r="K36" s="12">
        <f>IF($A36="","",IF(COUNTIF(SKUs!$A$5:$A$204,$B36)=0,"⚠ this SKU is not on the SKUs tab",IF(NOT(ISNUMBER($D36)),"⚠ quantity is missing or is text",IF(AND($C36="Receipt",$D36&lt;0),"⚠ receipt with a negative quantity",IF(AND($C36="Issue",$D36&gt;0),"⚠ issue with a positive quantity",IF($F36&lt;0,"⚠ the balance goes negative on this row",""))))))</f>
        <v/>
      </c>
    </row>
    <row r="37">
      <c r="A37" s="7" t="n"/>
      <c r="B37" s="8" t="n"/>
      <c r="C37" s="8" t="n"/>
      <c r="D37" s="9" t="n"/>
      <c r="E37" s="8" t="n"/>
      <c r="F37" s="10">
        <f>IF($A37="","",IFERROR(VLOOKUP($B37,SKUs!$A$5:$L$204,8,FALSE),0)+SUMIFS($D$5:$D37,$B$5:$B37,$B37))</f>
        <v/>
      </c>
      <c r="G37" s="8" t="n"/>
      <c r="H37" s="8" t="n"/>
      <c r="I37" s="7" t="n"/>
      <c r="J37" s="11" t="n"/>
      <c r="K37" s="12">
        <f>IF($A37="","",IF(COUNTIF(SKUs!$A$5:$A$204,$B37)=0,"⚠ this SKU is not on the SKUs tab",IF(NOT(ISNUMBER($D37)),"⚠ quantity is missing or is text",IF(AND($C37="Receipt",$D37&lt;0),"⚠ receipt with a negative quantity",IF(AND($C37="Issue",$D37&gt;0),"⚠ issue with a positive quantity",IF($F37&lt;0,"⚠ the balance goes negative on this row",""))))))</f>
        <v/>
      </c>
    </row>
    <row r="38">
      <c r="A38" s="7" t="n"/>
      <c r="B38" s="8" t="n"/>
      <c r="C38" s="8" t="n"/>
      <c r="D38" s="9" t="n"/>
      <c r="E38" s="8" t="n"/>
      <c r="F38" s="10">
        <f>IF($A38="","",IFERROR(VLOOKUP($B38,SKUs!$A$5:$L$204,8,FALSE),0)+SUMIFS($D$5:$D38,$B$5:$B38,$B38))</f>
        <v/>
      </c>
      <c r="G38" s="8" t="n"/>
      <c r="H38" s="8" t="n"/>
      <c r="I38" s="7" t="n"/>
      <c r="J38" s="11" t="n"/>
      <c r="K38" s="12">
        <f>IF($A38="","",IF(COUNTIF(SKUs!$A$5:$A$204,$B38)=0,"⚠ this SKU is not on the SKUs tab",IF(NOT(ISNUMBER($D38)),"⚠ quantity is missing or is text",IF(AND($C38="Receipt",$D38&lt;0),"⚠ receipt with a negative quantity",IF(AND($C38="Issue",$D38&gt;0),"⚠ issue with a positive quantity",IF($F38&lt;0,"⚠ the balance goes negative on this row",""))))))</f>
        <v/>
      </c>
    </row>
    <row r="39">
      <c r="A39" s="7" t="n"/>
      <c r="B39" s="8" t="n"/>
      <c r="C39" s="8" t="n"/>
      <c r="D39" s="9" t="n"/>
      <c r="E39" s="8" t="n"/>
      <c r="F39" s="10">
        <f>IF($A39="","",IFERROR(VLOOKUP($B39,SKUs!$A$5:$L$204,8,FALSE),0)+SUMIFS($D$5:$D39,$B$5:$B39,$B39))</f>
        <v/>
      </c>
      <c r="G39" s="8" t="n"/>
      <c r="H39" s="8" t="n"/>
      <c r="I39" s="7" t="n"/>
      <c r="J39" s="11" t="n"/>
      <c r="K39" s="12">
        <f>IF($A39="","",IF(COUNTIF(SKUs!$A$5:$A$204,$B39)=0,"⚠ this SKU is not on the SKUs tab",IF(NOT(ISNUMBER($D39)),"⚠ quantity is missing or is text",IF(AND($C39="Receipt",$D39&lt;0),"⚠ receipt with a negative quantity",IF(AND($C39="Issue",$D39&gt;0),"⚠ issue with a positive quantity",IF($F39&lt;0,"⚠ the balance goes negative on this row",""))))))</f>
        <v/>
      </c>
    </row>
    <row r="40">
      <c r="A40" s="7" t="n"/>
      <c r="B40" s="8" t="n"/>
      <c r="C40" s="8" t="n"/>
      <c r="D40" s="9" t="n"/>
      <c r="E40" s="8" t="n"/>
      <c r="F40" s="10">
        <f>IF($A40="","",IFERROR(VLOOKUP($B40,SKUs!$A$5:$L$204,8,FALSE),0)+SUMIFS($D$5:$D40,$B$5:$B40,$B40))</f>
        <v/>
      </c>
      <c r="G40" s="8" t="n"/>
      <c r="H40" s="8" t="n"/>
      <c r="I40" s="7" t="n"/>
      <c r="J40" s="11" t="n"/>
      <c r="K40" s="12">
        <f>IF($A40="","",IF(COUNTIF(SKUs!$A$5:$A$204,$B40)=0,"⚠ this SKU is not on the SKUs tab",IF(NOT(ISNUMBER($D40)),"⚠ quantity is missing or is text",IF(AND($C40="Receipt",$D40&lt;0),"⚠ receipt with a negative quantity",IF(AND($C40="Issue",$D40&gt;0),"⚠ issue with a positive quantity",IF($F40&lt;0,"⚠ the balance goes negative on this row",""))))))</f>
        <v/>
      </c>
    </row>
    <row r="41">
      <c r="A41" s="7" t="n"/>
      <c r="B41" s="8" t="n"/>
      <c r="C41" s="8" t="n"/>
      <c r="D41" s="9" t="n"/>
      <c r="E41" s="8" t="n"/>
      <c r="F41" s="10">
        <f>IF($A41="","",IFERROR(VLOOKUP($B41,SKUs!$A$5:$L$204,8,FALSE),0)+SUMIFS($D$5:$D41,$B$5:$B41,$B41))</f>
        <v/>
      </c>
      <c r="G41" s="8" t="n"/>
      <c r="H41" s="8" t="n"/>
      <c r="I41" s="7" t="n"/>
      <c r="J41" s="11" t="n"/>
      <c r="K41" s="12">
        <f>IF($A41="","",IF(COUNTIF(SKUs!$A$5:$A$204,$B41)=0,"⚠ this SKU is not on the SKUs tab",IF(NOT(ISNUMBER($D41)),"⚠ quantity is missing or is text",IF(AND($C41="Receipt",$D41&lt;0),"⚠ receipt with a negative quantity",IF(AND($C41="Issue",$D41&gt;0),"⚠ issue with a positive quantity",IF($F41&lt;0,"⚠ the balance goes negative on this row",""))))))</f>
        <v/>
      </c>
    </row>
    <row r="42">
      <c r="A42" s="7" t="n"/>
      <c r="B42" s="8" t="n"/>
      <c r="C42" s="8" t="n"/>
      <c r="D42" s="9" t="n"/>
      <c r="E42" s="8" t="n"/>
      <c r="F42" s="10">
        <f>IF($A42="","",IFERROR(VLOOKUP($B42,SKUs!$A$5:$L$204,8,FALSE),0)+SUMIFS($D$5:$D42,$B$5:$B42,$B42))</f>
        <v/>
      </c>
      <c r="G42" s="8" t="n"/>
      <c r="H42" s="8" t="n"/>
      <c r="I42" s="7" t="n"/>
      <c r="J42" s="11" t="n"/>
      <c r="K42" s="12">
        <f>IF($A42="","",IF(COUNTIF(SKUs!$A$5:$A$204,$B42)=0,"⚠ this SKU is not on the SKUs tab",IF(NOT(ISNUMBER($D42)),"⚠ quantity is missing or is text",IF(AND($C42="Receipt",$D42&lt;0),"⚠ receipt with a negative quantity",IF(AND($C42="Issue",$D42&gt;0),"⚠ issue with a positive quantity",IF($F42&lt;0,"⚠ the balance goes negative on this row",""))))))</f>
        <v/>
      </c>
    </row>
    <row r="43">
      <c r="A43" s="7" t="n"/>
      <c r="B43" s="8" t="n"/>
      <c r="C43" s="8" t="n"/>
      <c r="D43" s="9" t="n"/>
      <c r="E43" s="8" t="n"/>
      <c r="F43" s="10">
        <f>IF($A43="","",IFERROR(VLOOKUP($B43,SKUs!$A$5:$L$204,8,FALSE),0)+SUMIFS($D$5:$D43,$B$5:$B43,$B43))</f>
        <v/>
      </c>
      <c r="G43" s="8" t="n"/>
      <c r="H43" s="8" t="n"/>
      <c r="I43" s="7" t="n"/>
      <c r="J43" s="11" t="n"/>
      <c r="K43" s="12">
        <f>IF($A43="","",IF(COUNTIF(SKUs!$A$5:$A$204,$B43)=0,"⚠ this SKU is not on the SKUs tab",IF(NOT(ISNUMBER($D43)),"⚠ quantity is missing or is text",IF(AND($C43="Receipt",$D43&lt;0),"⚠ receipt with a negative quantity",IF(AND($C43="Issue",$D43&gt;0),"⚠ issue with a positive quantity",IF($F43&lt;0,"⚠ the balance goes negative on this row",""))))))</f>
        <v/>
      </c>
    </row>
    <row r="44">
      <c r="A44" s="7" t="n"/>
      <c r="B44" s="8" t="n"/>
      <c r="C44" s="8" t="n"/>
      <c r="D44" s="9" t="n"/>
      <c r="E44" s="8" t="n"/>
      <c r="F44" s="10">
        <f>IF($A44="","",IFERROR(VLOOKUP($B44,SKUs!$A$5:$L$204,8,FALSE),0)+SUMIFS($D$5:$D44,$B$5:$B44,$B44))</f>
        <v/>
      </c>
      <c r="G44" s="8" t="n"/>
      <c r="H44" s="8" t="n"/>
      <c r="I44" s="7" t="n"/>
      <c r="J44" s="11" t="n"/>
      <c r="K44" s="12">
        <f>IF($A44="","",IF(COUNTIF(SKUs!$A$5:$A$204,$B44)=0,"⚠ this SKU is not on the SKUs tab",IF(NOT(ISNUMBER($D44)),"⚠ quantity is missing or is text",IF(AND($C44="Receipt",$D44&lt;0),"⚠ receipt with a negative quantity",IF(AND($C44="Issue",$D44&gt;0),"⚠ issue with a positive quantity",IF($F44&lt;0,"⚠ the balance goes negative on this row",""))))))</f>
        <v/>
      </c>
    </row>
    <row r="45">
      <c r="A45" s="7" t="n"/>
      <c r="B45" s="8" t="n"/>
      <c r="C45" s="8" t="n"/>
      <c r="D45" s="9" t="n"/>
      <c r="E45" s="8" t="n"/>
      <c r="F45" s="10">
        <f>IF($A45="","",IFERROR(VLOOKUP($B45,SKUs!$A$5:$L$204,8,FALSE),0)+SUMIFS($D$5:$D45,$B$5:$B45,$B45))</f>
        <v/>
      </c>
      <c r="G45" s="8" t="n"/>
      <c r="H45" s="8" t="n"/>
      <c r="I45" s="7" t="n"/>
      <c r="J45" s="11" t="n"/>
      <c r="K45" s="12">
        <f>IF($A45="","",IF(COUNTIF(SKUs!$A$5:$A$204,$B45)=0,"⚠ this SKU is not on the SKUs tab",IF(NOT(ISNUMBER($D45)),"⚠ quantity is missing or is text",IF(AND($C45="Receipt",$D45&lt;0),"⚠ receipt with a negative quantity",IF(AND($C45="Issue",$D45&gt;0),"⚠ issue with a positive quantity",IF($F45&lt;0,"⚠ the balance goes negative on this row",""))))))</f>
        <v/>
      </c>
    </row>
    <row r="46">
      <c r="A46" s="7" t="n"/>
      <c r="B46" s="8" t="n"/>
      <c r="C46" s="8" t="n"/>
      <c r="D46" s="9" t="n"/>
      <c r="E46" s="8" t="n"/>
      <c r="F46" s="10">
        <f>IF($A46="","",IFERROR(VLOOKUP($B46,SKUs!$A$5:$L$204,8,FALSE),0)+SUMIFS($D$5:$D46,$B$5:$B46,$B46))</f>
        <v/>
      </c>
      <c r="G46" s="8" t="n"/>
      <c r="H46" s="8" t="n"/>
      <c r="I46" s="7" t="n"/>
      <c r="J46" s="11" t="n"/>
      <c r="K46" s="12">
        <f>IF($A46="","",IF(COUNTIF(SKUs!$A$5:$A$204,$B46)=0,"⚠ this SKU is not on the SKUs tab",IF(NOT(ISNUMBER($D46)),"⚠ quantity is missing or is text",IF(AND($C46="Receipt",$D46&lt;0),"⚠ receipt with a negative quantity",IF(AND($C46="Issue",$D46&gt;0),"⚠ issue with a positive quantity",IF($F46&lt;0,"⚠ the balance goes negative on this row",""))))))</f>
        <v/>
      </c>
    </row>
    <row r="47">
      <c r="A47" s="7" t="n"/>
      <c r="B47" s="8" t="n"/>
      <c r="C47" s="8" t="n"/>
      <c r="D47" s="9" t="n"/>
      <c r="E47" s="8" t="n"/>
      <c r="F47" s="10">
        <f>IF($A47="","",IFERROR(VLOOKUP($B47,SKUs!$A$5:$L$204,8,FALSE),0)+SUMIFS($D$5:$D47,$B$5:$B47,$B47))</f>
        <v/>
      </c>
      <c r="G47" s="8" t="n"/>
      <c r="H47" s="8" t="n"/>
      <c r="I47" s="7" t="n"/>
      <c r="J47" s="11" t="n"/>
      <c r="K47" s="12">
        <f>IF($A47="","",IF(COUNTIF(SKUs!$A$5:$A$204,$B47)=0,"⚠ this SKU is not on the SKUs tab",IF(NOT(ISNUMBER($D47)),"⚠ quantity is missing or is text",IF(AND($C47="Receipt",$D47&lt;0),"⚠ receipt with a negative quantity",IF(AND($C47="Issue",$D47&gt;0),"⚠ issue with a positive quantity",IF($F47&lt;0,"⚠ the balance goes negative on this row",""))))))</f>
        <v/>
      </c>
    </row>
    <row r="48">
      <c r="A48" s="7" t="n"/>
      <c r="B48" s="8" t="n"/>
      <c r="C48" s="8" t="n"/>
      <c r="D48" s="9" t="n"/>
      <c r="E48" s="8" t="n"/>
      <c r="F48" s="10">
        <f>IF($A48="","",IFERROR(VLOOKUP($B48,SKUs!$A$5:$L$204,8,FALSE),0)+SUMIFS($D$5:$D48,$B$5:$B48,$B48))</f>
        <v/>
      </c>
      <c r="G48" s="8" t="n"/>
      <c r="H48" s="8" t="n"/>
      <c r="I48" s="7" t="n"/>
      <c r="J48" s="11" t="n"/>
      <c r="K48" s="12">
        <f>IF($A48="","",IF(COUNTIF(SKUs!$A$5:$A$204,$B48)=0,"⚠ this SKU is not on the SKUs tab",IF(NOT(ISNUMBER($D48)),"⚠ quantity is missing or is text",IF(AND($C48="Receipt",$D48&lt;0),"⚠ receipt with a negative quantity",IF(AND($C48="Issue",$D48&gt;0),"⚠ issue with a positive quantity",IF($F48&lt;0,"⚠ the balance goes negative on this row",""))))))</f>
        <v/>
      </c>
    </row>
    <row r="49">
      <c r="A49" s="7" t="n"/>
      <c r="B49" s="8" t="n"/>
      <c r="C49" s="8" t="n"/>
      <c r="D49" s="9" t="n"/>
      <c r="E49" s="8" t="n"/>
      <c r="F49" s="10">
        <f>IF($A49="","",IFERROR(VLOOKUP($B49,SKUs!$A$5:$L$204,8,FALSE),0)+SUMIFS($D$5:$D49,$B$5:$B49,$B49))</f>
        <v/>
      </c>
      <c r="G49" s="8" t="n"/>
      <c r="H49" s="8" t="n"/>
      <c r="I49" s="7" t="n"/>
      <c r="J49" s="11" t="n"/>
      <c r="K49" s="12">
        <f>IF($A49="","",IF(COUNTIF(SKUs!$A$5:$A$204,$B49)=0,"⚠ this SKU is not on the SKUs tab",IF(NOT(ISNUMBER($D49)),"⚠ quantity is missing or is text",IF(AND($C49="Receipt",$D49&lt;0),"⚠ receipt with a negative quantity",IF(AND($C49="Issue",$D49&gt;0),"⚠ issue with a positive quantity",IF($F49&lt;0,"⚠ the balance goes negative on this row",""))))))</f>
        <v/>
      </c>
    </row>
    <row r="50">
      <c r="A50" s="7" t="n"/>
      <c r="B50" s="8" t="n"/>
      <c r="C50" s="8" t="n"/>
      <c r="D50" s="9" t="n"/>
      <c r="E50" s="8" t="n"/>
      <c r="F50" s="10">
        <f>IF($A50="","",IFERROR(VLOOKUP($B50,SKUs!$A$5:$L$204,8,FALSE),0)+SUMIFS($D$5:$D50,$B$5:$B50,$B50))</f>
        <v/>
      </c>
      <c r="G50" s="8" t="n"/>
      <c r="H50" s="8" t="n"/>
      <c r="I50" s="7" t="n"/>
      <c r="J50" s="11" t="n"/>
      <c r="K50" s="12">
        <f>IF($A50="","",IF(COUNTIF(SKUs!$A$5:$A$204,$B50)=0,"⚠ this SKU is not on the SKUs tab",IF(NOT(ISNUMBER($D50)),"⚠ quantity is missing or is text",IF(AND($C50="Receipt",$D50&lt;0),"⚠ receipt with a negative quantity",IF(AND($C50="Issue",$D50&gt;0),"⚠ issue with a positive quantity",IF($F50&lt;0,"⚠ the balance goes negative on this row",""))))))</f>
        <v/>
      </c>
    </row>
    <row r="51">
      <c r="A51" s="7" t="n"/>
      <c r="B51" s="8" t="n"/>
      <c r="C51" s="8" t="n"/>
      <c r="D51" s="9" t="n"/>
      <c r="E51" s="8" t="n"/>
      <c r="F51" s="10">
        <f>IF($A51="","",IFERROR(VLOOKUP($B51,SKUs!$A$5:$L$204,8,FALSE),0)+SUMIFS($D$5:$D51,$B$5:$B51,$B51))</f>
        <v/>
      </c>
      <c r="G51" s="8" t="n"/>
      <c r="H51" s="8" t="n"/>
      <c r="I51" s="7" t="n"/>
      <c r="J51" s="11" t="n"/>
      <c r="K51" s="12">
        <f>IF($A51="","",IF(COUNTIF(SKUs!$A$5:$A$204,$B51)=0,"⚠ this SKU is not on the SKUs tab",IF(NOT(ISNUMBER($D51)),"⚠ quantity is missing or is text",IF(AND($C51="Receipt",$D51&lt;0),"⚠ receipt with a negative quantity",IF(AND($C51="Issue",$D51&gt;0),"⚠ issue with a positive quantity",IF($F51&lt;0,"⚠ the balance goes negative on this row",""))))))</f>
        <v/>
      </c>
    </row>
    <row r="52">
      <c r="A52" s="7" t="n"/>
      <c r="B52" s="8" t="n"/>
      <c r="C52" s="8" t="n"/>
      <c r="D52" s="9" t="n"/>
      <c r="E52" s="8" t="n"/>
      <c r="F52" s="10">
        <f>IF($A52="","",IFERROR(VLOOKUP($B52,SKUs!$A$5:$L$204,8,FALSE),0)+SUMIFS($D$5:$D52,$B$5:$B52,$B52))</f>
        <v/>
      </c>
      <c r="G52" s="8" t="n"/>
      <c r="H52" s="8" t="n"/>
      <c r="I52" s="7" t="n"/>
      <c r="J52" s="11" t="n"/>
      <c r="K52" s="12">
        <f>IF($A52="","",IF(COUNTIF(SKUs!$A$5:$A$204,$B52)=0,"⚠ this SKU is not on the SKUs tab",IF(NOT(ISNUMBER($D52)),"⚠ quantity is missing or is text",IF(AND($C52="Receipt",$D52&lt;0),"⚠ receipt with a negative quantity",IF(AND($C52="Issue",$D52&gt;0),"⚠ issue with a positive quantity",IF($F52&lt;0,"⚠ the balance goes negative on this row",""))))))</f>
        <v/>
      </c>
    </row>
    <row r="53">
      <c r="A53" s="7" t="n"/>
      <c r="B53" s="8" t="n"/>
      <c r="C53" s="8" t="n"/>
      <c r="D53" s="9" t="n"/>
      <c r="E53" s="8" t="n"/>
      <c r="F53" s="10">
        <f>IF($A53="","",IFERROR(VLOOKUP($B53,SKUs!$A$5:$L$204,8,FALSE),0)+SUMIFS($D$5:$D53,$B$5:$B53,$B53))</f>
        <v/>
      </c>
      <c r="G53" s="8" t="n"/>
      <c r="H53" s="8" t="n"/>
      <c r="I53" s="7" t="n"/>
      <c r="J53" s="11" t="n"/>
      <c r="K53" s="12">
        <f>IF($A53="","",IF(COUNTIF(SKUs!$A$5:$A$204,$B53)=0,"⚠ this SKU is not on the SKUs tab",IF(NOT(ISNUMBER($D53)),"⚠ quantity is missing or is text",IF(AND($C53="Receipt",$D53&lt;0),"⚠ receipt with a negative quantity",IF(AND($C53="Issue",$D53&gt;0),"⚠ issue with a positive quantity",IF($F53&lt;0,"⚠ the balance goes negative on this row",""))))))</f>
        <v/>
      </c>
    </row>
    <row r="54">
      <c r="A54" s="7" t="n"/>
      <c r="B54" s="8" t="n"/>
      <c r="C54" s="8" t="n"/>
      <c r="D54" s="9" t="n"/>
      <c r="E54" s="8" t="n"/>
      <c r="F54" s="10">
        <f>IF($A54="","",IFERROR(VLOOKUP($B54,SKUs!$A$5:$L$204,8,FALSE),0)+SUMIFS($D$5:$D54,$B$5:$B54,$B54))</f>
        <v/>
      </c>
      <c r="G54" s="8" t="n"/>
      <c r="H54" s="8" t="n"/>
      <c r="I54" s="7" t="n"/>
      <c r="J54" s="11" t="n"/>
      <c r="K54" s="12">
        <f>IF($A54="","",IF(COUNTIF(SKUs!$A$5:$A$204,$B54)=0,"⚠ this SKU is not on the SKUs tab",IF(NOT(ISNUMBER($D54)),"⚠ quantity is missing or is text",IF(AND($C54="Receipt",$D54&lt;0),"⚠ receipt with a negative quantity",IF(AND($C54="Issue",$D54&gt;0),"⚠ issue with a positive quantity",IF($F54&lt;0,"⚠ the balance goes negative on this row",""))))))</f>
        <v/>
      </c>
    </row>
    <row r="55">
      <c r="A55" s="7" t="n"/>
      <c r="B55" s="8" t="n"/>
      <c r="C55" s="8" t="n"/>
      <c r="D55" s="9" t="n"/>
      <c r="E55" s="8" t="n"/>
      <c r="F55" s="10">
        <f>IF($A55="","",IFERROR(VLOOKUP($B55,SKUs!$A$5:$L$204,8,FALSE),0)+SUMIFS($D$5:$D55,$B$5:$B55,$B55))</f>
        <v/>
      </c>
      <c r="G55" s="8" t="n"/>
      <c r="H55" s="8" t="n"/>
      <c r="I55" s="7" t="n"/>
      <c r="J55" s="11" t="n"/>
      <c r="K55" s="12">
        <f>IF($A55="","",IF(COUNTIF(SKUs!$A$5:$A$204,$B55)=0,"⚠ this SKU is not on the SKUs tab",IF(NOT(ISNUMBER($D55)),"⚠ quantity is missing or is text",IF(AND($C55="Receipt",$D55&lt;0),"⚠ receipt with a negative quantity",IF(AND($C55="Issue",$D55&gt;0),"⚠ issue with a positive quantity",IF($F55&lt;0,"⚠ the balance goes negative on this row",""))))))</f>
        <v/>
      </c>
    </row>
    <row r="56">
      <c r="A56" s="7" t="n"/>
      <c r="B56" s="8" t="n"/>
      <c r="C56" s="8" t="n"/>
      <c r="D56" s="9" t="n"/>
      <c r="E56" s="8" t="n"/>
      <c r="F56" s="10">
        <f>IF($A56="","",IFERROR(VLOOKUP($B56,SKUs!$A$5:$L$204,8,FALSE),0)+SUMIFS($D$5:$D56,$B$5:$B56,$B56))</f>
        <v/>
      </c>
      <c r="G56" s="8" t="n"/>
      <c r="H56" s="8" t="n"/>
      <c r="I56" s="7" t="n"/>
      <c r="J56" s="11" t="n"/>
      <c r="K56" s="12">
        <f>IF($A56="","",IF(COUNTIF(SKUs!$A$5:$A$204,$B56)=0,"⚠ this SKU is not on the SKUs tab",IF(NOT(ISNUMBER($D56)),"⚠ quantity is missing or is text",IF(AND($C56="Receipt",$D56&lt;0),"⚠ receipt with a negative quantity",IF(AND($C56="Issue",$D56&gt;0),"⚠ issue with a positive quantity",IF($F56&lt;0,"⚠ the balance goes negative on this row",""))))))</f>
        <v/>
      </c>
    </row>
    <row r="57">
      <c r="A57" s="7" t="n"/>
      <c r="B57" s="8" t="n"/>
      <c r="C57" s="8" t="n"/>
      <c r="D57" s="9" t="n"/>
      <c r="E57" s="8" t="n"/>
      <c r="F57" s="10">
        <f>IF($A57="","",IFERROR(VLOOKUP($B57,SKUs!$A$5:$L$204,8,FALSE),0)+SUMIFS($D$5:$D57,$B$5:$B57,$B57))</f>
        <v/>
      </c>
      <c r="G57" s="8" t="n"/>
      <c r="H57" s="8" t="n"/>
      <c r="I57" s="7" t="n"/>
      <c r="J57" s="11" t="n"/>
      <c r="K57" s="12">
        <f>IF($A57="","",IF(COUNTIF(SKUs!$A$5:$A$204,$B57)=0,"⚠ this SKU is not on the SKUs tab",IF(NOT(ISNUMBER($D57)),"⚠ quantity is missing or is text",IF(AND($C57="Receipt",$D57&lt;0),"⚠ receipt with a negative quantity",IF(AND($C57="Issue",$D57&gt;0),"⚠ issue with a positive quantity",IF($F57&lt;0,"⚠ the balance goes negative on this row",""))))))</f>
        <v/>
      </c>
    </row>
    <row r="58">
      <c r="A58" s="7" t="n"/>
      <c r="B58" s="8" t="n"/>
      <c r="C58" s="8" t="n"/>
      <c r="D58" s="9" t="n"/>
      <c r="E58" s="8" t="n"/>
      <c r="F58" s="10">
        <f>IF($A58="","",IFERROR(VLOOKUP($B58,SKUs!$A$5:$L$204,8,FALSE),0)+SUMIFS($D$5:$D58,$B$5:$B58,$B58))</f>
        <v/>
      </c>
      <c r="G58" s="8" t="n"/>
      <c r="H58" s="8" t="n"/>
      <c r="I58" s="7" t="n"/>
      <c r="J58" s="11" t="n"/>
      <c r="K58" s="12">
        <f>IF($A58="","",IF(COUNTIF(SKUs!$A$5:$A$204,$B58)=0,"⚠ this SKU is not on the SKUs tab",IF(NOT(ISNUMBER($D58)),"⚠ quantity is missing or is text",IF(AND($C58="Receipt",$D58&lt;0),"⚠ receipt with a negative quantity",IF(AND($C58="Issue",$D58&gt;0),"⚠ issue with a positive quantity",IF($F58&lt;0,"⚠ the balance goes negative on this row",""))))))</f>
        <v/>
      </c>
    </row>
    <row r="59">
      <c r="A59" s="7" t="n"/>
      <c r="B59" s="8" t="n"/>
      <c r="C59" s="8" t="n"/>
      <c r="D59" s="9" t="n"/>
      <c r="E59" s="8" t="n"/>
      <c r="F59" s="10">
        <f>IF($A59="","",IFERROR(VLOOKUP($B59,SKUs!$A$5:$L$204,8,FALSE),0)+SUMIFS($D$5:$D59,$B$5:$B59,$B59))</f>
        <v/>
      </c>
      <c r="G59" s="8" t="n"/>
      <c r="H59" s="8" t="n"/>
      <c r="I59" s="7" t="n"/>
      <c r="J59" s="11" t="n"/>
      <c r="K59" s="12">
        <f>IF($A59="","",IF(COUNTIF(SKUs!$A$5:$A$204,$B59)=0,"⚠ this SKU is not on the SKUs tab",IF(NOT(ISNUMBER($D59)),"⚠ quantity is missing or is text",IF(AND($C59="Receipt",$D59&lt;0),"⚠ receipt with a negative quantity",IF(AND($C59="Issue",$D59&gt;0),"⚠ issue with a positive quantity",IF($F59&lt;0,"⚠ the balance goes negative on this row",""))))))</f>
        <v/>
      </c>
    </row>
    <row r="60">
      <c r="A60" s="7" t="n"/>
      <c r="B60" s="8" t="n"/>
      <c r="C60" s="8" t="n"/>
      <c r="D60" s="9" t="n"/>
      <c r="E60" s="8" t="n"/>
      <c r="F60" s="10">
        <f>IF($A60="","",IFERROR(VLOOKUP($B60,SKUs!$A$5:$L$204,8,FALSE),0)+SUMIFS($D$5:$D60,$B$5:$B60,$B60))</f>
        <v/>
      </c>
      <c r="G60" s="8" t="n"/>
      <c r="H60" s="8" t="n"/>
      <c r="I60" s="7" t="n"/>
      <c r="J60" s="11" t="n"/>
      <c r="K60" s="12">
        <f>IF($A60="","",IF(COUNTIF(SKUs!$A$5:$A$204,$B60)=0,"⚠ this SKU is not on the SKUs tab",IF(NOT(ISNUMBER($D60)),"⚠ quantity is missing or is text",IF(AND($C60="Receipt",$D60&lt;0),"⚠ receipt with a negative quantity",IF(AND($C60="Issue",$D60&gt;0),"⚠ issue with a positive quantity",IF($F60&lt;0,"⚠ the balance goes negative on this row",""))))))</f>
        <v/>
      </c>
    </row>
    <row r="61">
      <c r="A61" s="7" t="n"/>
      <c r="B61" s="8" t="n"/>
      <c r="C61" s="8" t="n"/>
      <c r="D61" s="9" t="n"/>
      <c r="E61" s="8" t="n"/>
      <c r="F61" s="10">
        <f>IF($A61="","",IFERROR(VLOOKUP($B61,SKUs!$A$5:$L$204,8,FALSE),0)+SUMIFS($D$5:$D61,$B$5:$B61,$B61))</f>
        <v/>
      </c>
      <c r="G61" s="8" t="n"/>
      <c r="H61" s="8" t="n"/>
      <c r="I61" s="7" t="n"/>
      <c r="J61" s="11" t="n"/>
      <c r="K61" s="12">
        <f>IF($A61="","",IF(COUNTIF(SKUs!$A$5:$A$204,$B61)=0,"⚠ this SKU is not on the SKUs tab",IF(NOT(ISNUMBER($D61)),"⚠ quantity is missing or is text",IF(AND($C61="Receipt",$D61&lt;0),"⚠ receipt with a negative quantity",IF(AND($C61="Issue",$D61&gt;0),"⚠ issue with a positive quantity",IF($F61&lt;0,"⚠ the balance goes negative on this row",""))))))</f>
        <v/>
      </c>
    </row>
    <row r="62">
      <c r="A62" s="7" t="n"/>
      <c r="B62" s="8" t="n"/>
      <c r="C62" s="8" t="n"/>
      <c r="D62" s="9" t="n"/>
      <c r="E62" s="8" t="n"/>
      <c r="F62" s="10">
        <f>IF($A62="","",IFERROR(VLOOKUP($B62,SKUs!$A$5:$L$204,8,FALSE),0)+SUMIFS($D$5:$D62,$B$5:$B62,$B62))</f>
        <v/>
      </c>
      <c r="G62" s="8" t="n"/>
      <c r="H62" s="8" t="n"/>
      <c r="I62" s="7" t="n"/>
      <c r="J62" s="11" t="n"/>
      <c r="K62" s="12">
        <f>IF($A62="","",IF(COUNTIF(SKUs!$A$5:$A$204,$B62)=0,"⚠ this SKU is not on the SKUs tab",IF(NOT(ISNUMBER($D62)),"⚠ quantity is missing or is text",IF(AND($C62="Receipt",$D62&lt;0),"⚠ receipt with a negative quantity",IF(AND($C62="Issue",$D62&gt;0),"⚠ issue with a positive quantity",IF($F62&lt;0,"⚠ the balance goes negative on this row",""))))))</f>
        <v/>
      </c>
    </row>
    <row r="63">
      <c r="A63" s="7" t="n"/>
      <c r="B63" s="8" t="n"/>
      <c r="C63" s="8" t="n"/>
      <c r="D63" s="9" t="n"/>
      <c r="E63" s="8" t="n"/>
      <c r="F63" s="10">
        <f>IF($A63="","",IFERROR(VLOOKUP($B63,SKUs!$A$5:$L$204,8,FALSE),0)+SUMIFS($D$5:$D63,$B$5:$B63,$B63))</f>
        <v/>
      </c>
      <c r="G63" s="8" t="n"/>
      <c r="H63" s="8" t="n"/>
      <c r="I63" s="7" t="n"/>
      <c r="J63" s="11" t="n"/>
      <c r="K63" s="12">
        <f>IF($A63="","",IF(COUNTIF(SKUs!$A$5:$A$204,$B63)=0,"⚠ this SKU is not on the SKUs tab",IF(NOT(ISNUMBER($D63)),"⚠ quantity is missing or is text",IF(AND($C63="Receipt",$D63&lt;0),"⚠ receipt with a negative quantity",IF(AND($C63="Issue",$D63&gt;0),"⚠ issue with a positive quantity",IF($F63&lt;0,"⚠ the balance goes negative on this row",""))))))</f>
        <v/>
      </c>
    </row>
    <row r="64">
      <c r="A64" s="7" t="n"/>
      <c r="B64" s="8" t="n"/>
      <c r="C64" s="8" t="n"/>
      <c r="D64" s="9" t="n"/>
      <c r="E64" s="8" t="n"/>
      <c r="F64" s="10">
        <f>IF($A64="","",IFERROR(VLOOKUP($B64,SKUs!$A$5:$L$204,8,FALSE),0)+SUMIFS($D$5:$D64,$B$5:$B64,$B64))</f>
        <v/>
      </c>
      <c r="G64" s="8" t="n"/>
      <c r="H64" s="8" t="n"/>
      <c r="I64" s="7" t="n"/>
      <c r="J64" s="11" t="n"/>
      <c r="K64" s="12">
        <f>IF($A64="","",IF(COUNTIF(SKUs!$A$5:$A$204,$B64)=0,"⚠ this SKU is not on the SKUs tab",IF(NOT(ISNUMBER($D64)),"⚠ quantity is missing or is text",IF(AND($C64="Receipt",$D64&lt;0),"⚠ receipt with a negative quantity",IF(AND($C64="Issue",$D64&gt;0),"⚠ issue with a positive quantity",IF($F64&lt;0,"⚠ the balance goes negative on this row",""))))))</f>
        <v/>
      </c>
    </row>
    <row r="65">
      <c r="A65" s="7" t="n"/>
      <c r="B65" s="8" t="n"/>
      <c r="C65" s="8" t="n"/>
      <c r="D65" s="9" t="n"/>
      <c r="E65" s="8" t="n"/>
      <c r="F65" s="10">
        <f>IF($A65="","",IFERROR(VLOOKUP($B65,SKUs!$A$5:$L$204,8,FALSE),0)+SUMIFS($D$5:$D65,$B$5:$B65,$B65))</f>
        <v/>
      </c>
      <c r="G65" s="8" t="n"/>
      <c r="H65" s="8" t="n"/>
      <c r="I65" s="7" t="n"/>
      <c r="J65" s="11" t="n"/>
      <c r="K65" s="12">
        <f>IF($A65="","",IF(COUNTIF(SKUs!$A$5:$A$204,$B65)=0,"⚠ this SKU is not on the SKUs tab",IF(NOT(ISNUMBER($D65)),"⚠ quantity is missing or is text",IF(AND($C65="Receipt",$D65&lt;0),"⚠ receipt with a negative quantity",IF(AND($C65="Issue",$D65&gt;0),"⚠ issue with a positive quantity",IF($F65&lt;0,"⚠ the balance goes negative on this row",""))))))</f>
        <v/>
      </c>
    </row>
    <row r="66">
      <c r="A66" s="7" t="n"/>
      <c r="B66" s="8" t="n"/>
      <c r="C66" s="8" t="n"/>
      <c r="D66" s="9" t="n"/>
      <c r="E66" s="8" t="n"/>
      <c r="F66" s="10">
        <f>IF($A66="","",IFERROR(VLOOKUP($B66,SKUs!$A$5:$L$204,8,FALSE),0)+SUMIFS($D$5:$D66,$B$5:$B66,$B66))</f>
        <v/>
      </c>
      <c r="G66" s="8" t="n"/>
      <c r="H66" s="8" t="n"/>
      <c r="I66" s="7" t="n"/>
      <c r="J66" s="11" t="n"/>
      <c r="K66" s="12">
        <f>IF($A66="","",IF(COUNTIF(SKUs!$A$5:$A$204,$B66)=0,"⚠ this SKU is not on the SKUs tab",IF(NOT(ISNUMBER($D66)),"⚠ quantity is missing or is text",IF(AND($C66="Receipt",$D66&lt;0),"⚠ receipt with a negative quantity",IF(AND($C66="Issue",$D66&gt;0),"⚠ issue with a positive quantity",IF($F66&lt;0,"⚠ the balance goes negative on this row",""))))))</f>
        <v/>
      </c>
    </row>
    <row r="67">
      <c r="A67" s="7" t="n"/>
      <c r="B67" s="8" t="n"/>
      <c r="C67" s="8" t="n"/>
      <c r="D67" s="9" t="n"/>
      <c r="E67" s="8" t="n"/>
      <c r="F67" s="10">
        <f>IF($A67="","",IFERROR(VLOOKUP($B67,SKUs!$A$5:$L$204,8,FALSE),0)+SUMIFS($D$5:$D67,$B$5:$B67,$B67))</f>
        <v/>
      </c>
      <c r="G67" s="8" t="n"/>
      <c r="H67" s="8" t="n"/>
      <c r="I67" s="7" t="n"/>
      <c r="J67" s="11" t="n"/>
      <c r="K67" s="12">
        <f>IF($A67="","",IF(COUNTIF(SKUs!$A$5:$A$204,$B67)=0,"⚠ this SKU is not on the SKUs tab",IF(NOT(ISNUMBER($D67)),"⚠ quantity is missing or is text",IF(AND($C67="Receipt",$D67&lt;0),"⚠ receipt with a negative quantity",IF(AND($C67="Issue",$D67&gt;0),"⚠ issue with a positive quantity",IF($F67&lt;0,"⚠ the balance goes negative on this row",""))))))</f>
        <v/>
      </c>
    </row>
    <row r="68">
      <c r="A68" s="7" t="n"/>
      <c r="B68" s="8" t="n"/>
      <c r="C68" s="8" t="n"/>
      <c r="D68" s="9" t="n"/>
      <c r="E68" s="8" t="n"/>
      <c r="F68" s="10">
        <f>IF($A68="","",IFERROR(VLOOKUP($B68,SKUs!$A$5:$L$204,8,FALSE),0)+SUMIFS($D$5:$D68,$B$5:$B68,$B68))</f>
        <v/>
      </c>
      <c r="G68" s="8" t="n"/>
      <c r="H68" s="8" t="n"/>
      <c r="I68" s="7" t="n"/>
      <c r="J68" s="11" t="n"/>
      <c r="K68" s="12">
        <f>IF($A68="","",IF(COUNTIF(SKUs!$A$5:$A$204,$B68)=0,"⚠ this SKU is not on the SKUs tab",IF(NOT(ISNUMBER($D68)),"⚠ quantity is missing or is text",IF(AND($C68="Receipt",$D68&lt;0),"⚠ receipt with a negative quantity",IF(AND($C68="Issue",$D68&gt;0),"⚠ issue with a positive quantity",IF($F68&lt;0,"⚠ the balance goes negative on this row",""))))))</f>
        <v/>
      </c>
    </row>
    <row r="69">
      <c r="A69" s="7" t="n"/>
      <c r="B69" s="8" t="n"/>
      <c r="C69" s="8" t="n"/>
      <c r="D69" s="9" t="n"/>
      <c r="E69" s="8" t="n"/>
      <c r="F69" s="10">
        <f>IF($A69="","",IFERROR(VLOOKUP($B69,SKUs!$A$5:$L$204,8,FALSE),0)+SUMIFS($D$5:$D69,$B$5:$B69,$B69))</f>
        <v/>
      </c>
      <c r="G69" s="8" t="n"/>
      <c r="H69" s="8" t="n"/>
      <c r="I69" s="7" t="n"/>
      <c r="J69" s="11" t="n"/>
      <c r="K69" s="12">
        <f>IF($A69="","",IF(COUNTIF(SKUs!$A$5:$A$204,$B69)=0,"⚠ this SKU is not on the SKUs tab",IF(NOT(ISNUMBER($D69)),"⚠ quantity is missing or is text",IF(AND($C69="Receipt",$D69&lt;0),"⚠ receipt with a negative quantity",IF(AND($C69="Issue",$D69&gt;0),"⚠ issue with a positive quantity",IF($F69&lt;0,"⚠ the balance goes negative on this row",""))))))</f>
        <v/>
      </c>
    </row>
    <row r="70">
      <c r="A70" s="7" t="n"/>
      <c r="B70" s="8" t="n"/>
      <c r="C70" s="8" t="n"/>
      <c r="D70" s="9" t="n"/>
      <c r="E70" s="8" t="n"/>
      <c r="F70" s="10">
        <f>IF($A70="","",IFERROR(VLOOKUP($B70,SKUs!$A$5:$L$204,8,FALSE),0)+SUMIFS($D$5:$D70,$B$5:$B70,$B70))</f>
        <v/>
      </c>
      <c r="G70" s="8" t="n"/>
      <c r="H70" s="8" t="n"/>
      <c r="I70" s="7" t="n"/>
      <c r="J70" s="11" t="n"/>
      <c r="K70" s="12">
        <f>IF($A70="","",IF(COUNTIF(SKUs!$A$5:$A$204,$B70)=0,"⚠ this SKU is not on the SKUs tab",IF(NOT(ISNUMBER($D70)),"⚠ quantity is missing or is text",IF(AND($C70="Receipt",$D70&lt;0),"⚠ receipt with a negative quantity",IF(AND($C70="Issue",$D70&gt;0),"⚠ issue with a positive quantity",IF($F70&lt;0,"⚠ the balance goes negative on this row",""))))))</f>
        <v/>
      </c>
    </row>
    <row r="71">
      <c r="A71" s="7" t="n"/>
      <c r="B71" s="8" t="n"/>
      <c r="C71" s="8" t="n"/>
      <c r="D71" s="9" t="n"/>
      <c r="E71" s="8" t="n"/>
      <c r="F71" s="10">
        <f>IF($A71="","",IFERROR(VLOOKUP($B71,SKUs!$A$5:$L$204,8,FALSE),0)+SUMIFS($D$5:$D71,$B$5:$B71,$B71))</f>
        <v/>
      </c>
      <c r="G71" s="8" t="n"/>
      <c r="H71" s="8" t="n"/>
      <c r="I71" s="7" t="n"/>
      <c r="J71" s="11" t="n"/>
      <c r="K71" s="12">
        <f>IF($A71="","",IF(COUNTIF(SKUs!$A$5:$A$204,$B71)=0,"⚠ this SKU is not on the SKUs tab",IF(NOT(ISNUMBER($D71)),"⚠ quantity is missing or is text",IF(AND($C71="Receipt",$D71&lt;0),"⚠ receipt with a negative quantity",IF(AND($C71="Issue",$D71&gt;0),"⚠ issue with a positive quantity",IF($F71&lt;0,"⚠ the balance goes negative on this row",""))))))</f>
        <v/>
      </c>
    </row>
    <row r="72">
      <c r="A72" s="7" t="n"/>
      <c r="B72" s="8" t="n"/>
      <c r="C72" s="8" t="n"/>
      <c r="D72" s="9" t="n"/>
      <c r="E72" s="8" t="n"/>
      <c r="F72" s="10">
        <f>IF($A72="","",IFERROR(VLOOKUP($B72,SKUs!$A$5:$L$204,8,FALSE),0)+SUMIFS($D$5:$D72,$B$5:$B72,$B72))</f>
        <v/>
      </c>
      <c r="G72" s="8" t="n"/>
      <c r="H72" s="8" t="n"/>
      <c r="I72" s="7" t="n"/>
      <c r="J72" s="11" t="n"/>
      <c r="K72" s="12">
        <f>IF($A72="","",IF(COUNTIF(SKUs!$A$5:$A$204,$B72)=0,"⚠ this SKU is not on the SKUs tab",IF(NOT(ISNUMBER($D72)),"⚠ quantity is missing or is text",IF(AND($C72="Receipt",$D72&lt;0),"⚠ receipt with a negative quantity",IF(AND($C72="Issue",$D72&gt;0),"⚠ issue with a positive quantity",IF($F72&lt;0,"⚠ the balance goes negative on this row",""))))))</f>
        <v/>
      </c>
    </row>
    <row r="73">
      <c r="A73" s="7" t="n"/>
      <c r="B73" s="8" t="n"/>
      <c r="C73" s="8" t="n"/>
      <c r="D73" s="9" t="n"/>
      <c r="E73" s="8" t="n"/>
      <c r="F73" s="10">
        <f>IF($A73="","",IFERROR(VLOOKUP($B73,SKUs!$A$5:$L$204,8,FALSE),0)+SUMIFS($D$5:$D73,$B$5:$B73,$B73))</f>
        <v/>
      </c>
      <c r="G73" s="8" t="n"/>
      <c r="H73" s="8" t="n"/>
      <c r="I73" s="7" t="n"/>
      <c r="J73" s="11" t="n"/>
      <c r="K73" s="12">
        <f>IF($A73="","",IF(COUNTIF(SKUs!$A$5:$A$204,$B73)=0,"⚠ this SKU is not on the SKUs tab",IF(NOT(ISNUMBER($D73)),"⚠ quantity is missing or is text",IF(AND($C73="Receipt",$D73&lt;0),"⚠ receipt with a negative quantity",IF(AND($C73="Issue",$D73&gt;0),"⚠ issue with a positive quantity",IF($F73&lt;0,"⚠ the balance goes negative on this row",""))))))</f>
        <v/>
      </c>
    </row>
    <row r="74">
      <c r="A74" s="7" t="n"/>
      <c r="B74" s="8" t="n"/>
      <c r="C74" s="8" t="n"/>
      <c r="D74" s="9" t="n"/>
      <c r="E74" s="8" t="n"/>
      <c r="F74" s="10">
        <f>IF($A74="","",IFERROR(VLOOKUP($B74,SKUs!$A$5:$L$204,8,FALSE),0)+SUMIFS($D$5:$D74,$B$5:$B74,$B74))</f>
        <v/>
      </c>
      <c r="G74" s="8" t="n"/>
      <c r="H74" s="8" t="n"/>
      <c r="I74" s="7" t="n"/>
      <c r="J74" s="11" t="n"/>
      <c r="K74" s="12">
        <f>IF($A74="","",IF(COUNTIF(SKUs!$A$5:$A$204,$B74)=0,"⚠ this SKU is not on the SKUs tab",IF(NOT(ISNUMBER($D74)),"⚠ quantity is missing or is text",IF(AND($C74="Receipt",$D74&lt;0),"⚠ receipt with a negative quantity",IF(AND($C74="Issue",$D74&gt;0),"⚠ issue with a positive quantity",IF($F74&lt;0,"⚠ the balance goes negative on this row",""))))))</f>
        <v/>
      </c>
    </row>
    <row r="75">
      <c r="A75" s="7" t="n"/>
      <c r="B75" s="8" t="n"/>
      <c r="C75" s="8" t="n"/>
      <c r="D75" s="9" t="n"/>
      <c r="E75" s="8" t="n"/>
      <c r="F75" s="10">
        <f>IF($A75="","",IFERROR(VLOOKUP($B75,SKUs!$A$5:$L$204,8,FALSE),0)+SUMIFS($D$5:$D75,$B$5:$B75,$B75))</f>
        <v/>
      </c>
      <c r="G75" s="8" t="n"/>
      <c r="H75" s="8" t="n"/>
      <c r="I75" s="7" t="n"/>
      <c r="J75" s="11" t="n"/>
      <c r="K75" s="12">
        <f>IF($A75="","",IF(COUNTIF(SKUs!$A$5:$A$204,$B75)=0,"⚠ this SKU is not on the SKUs tab",IF(NOT(ISNUMBER($D75)),"⚠ quantity is missing or is text",IF(AND($C75="Receipt",$D75&lt;0),"⚠ receipt with a negative quantity",IF(AND($C75="Issue",$D75&gt;0),"⚠ issue with a positive quantity",IF($F75&lt;0,"⚠ the balance goes negative on this row",""))))))</f>
        <v/>
      </c>
    </row>
    <row r="76">
      <c r="A76" s="7" t="n"/>
      <c r="B76" s="8" t="n"/>
      <c r="C76" s="8" t="n"/>
      <c r="D76" s="9" t="n"/>
      <c r="E76" s="8" t="n"/>
      <c r="F76" s="10">
        <f>IF($A76="","",IFERROR(VLOOKUP($B76,SKUs!$A$5:$L$204,8,FALSE),0)+SUMIFS($D$5:$D76,$B$5:$B76,$B76))</f>
        <v/>
      </c>
      <c r="G76" s="8" t="n"/>
      <c r="H76" s="8" t="n"/>
      <c r="I76" s="7" t="n"/>
      <c r="J76" s="11" t="n"/>
      <c r="K76" s="12">
        <f>IF($A76="","",IF(COUNTIF(SKUs!$A$5:$A$204,$B76)=0,"⚠ this SKU is not on the SKUs tab",IF(NOT(ISNUMBER($D76)),"⚠ quantity is missing or is text",IF(AND($C76="Receipt",$D76&lt;0),"⚠ receipt with a negative quantity",IF(AND($C76="Issue",$D76&gt;0),"⚠ issue with a positive quantity",IF($F76&lt;0,"⚠ the balance goes negative on this row",""))))))</f>
        <v/>
      </c>
    </row>
    <row r="77">
      <c r="A77" s="7" t="n"/>
      <c r="B77" s="8" t="n"/>
      <c r="C77" s="8" t="n"/>
      <c r="D77" s="9" t="n"/>
      <c r="E77" s="8" t="n"/>
      <c r="F77" s="10">
        <f>IF($A77="","",IFERROR(VLOOKUP($B77,SKUs!$A$5:$L$204,8,FALSE),0)+SUMIFS($D$5:$D77,$B$5:$B77,$B77))</f>
        <v/>
      </c>
      <c r="G77" s="8" t="n"/>
      <c r="H77" s="8" t="n"/>
      <c r="I77" s="7" t="n"/>
      <c r="J77" s="11" t="n"/>
      <c r="K77" s="12">
        <f>IF($A77="","",IF(COUNTIF(SKUs!$A$5:$A$204,$B77)=0,"⚠ this SKU is not on the SKUs tab",IF(NOT(ISNUMBER($D77)),"⚠ quantity is missing or is text",IF(AND($C77="Receipt",$D77&lt;0),"⚠ receipt with a negative quantity",IF(AND($C77="Issue",$D77&gt;0),"⚠ issue with a positive quantity",IF($F77&lt;0,"⚠ the balance goes negative on this row",""))))))</f>
        <v/>
      </c>
    </row>
    <row r="78">
      <c r="A78" s="7" t="n"/>
      <c r="B78" s="8" t="n"/>
      <c r="C78" s="8" t="n"/>
      <c r="D78" s="9" t="n"/>
      <c r="E78" s="8" t="n"/>
      <c r="F78" s="10">
        <f>IF($A78="","",IFERROR(VLOOKUP($B78,SKUs!$A$5:$L$204,8,FALSE),0)+SUMIFS($D$5:$D78,$B$5:$B78,$B78))</f>
        <v/>
      </c>
      <c r="G78" s="8" t="n"/>
      <c r="H78" s="8" t="n"/>
      <c r="I78" s="7" t="n"/>
      <c r="J78" s="11" t="n"/>
      <c r="K78" s="12">
        <f>IF($A78="","",IF(COUNTIF(SKUs!$A$5:$A$204,$B78)=0,"⚠ this SKU is not on the SKUs tab",IF(NOT(ISNUMBER($D78)),"⚠ quantity is missing or is text",IF(AND($C78="Receipt",$D78&lt;0),"⚠ receipt with a negative quantity",IF(AND($C78="Issue",$D78&gt;0),"⚠ issue with a positive quantity",IF($F78&lt;0,"⚠ the balance goes negative on this row",""))))))</f>
        <v/>
      </c>
    </row>
    <row r="79">
      <c r="A79" s="7" t="n"/>
      <c r="B79" s="8" t="n"/>
      <c r="C79" s="8" t="n"/>
      <c r="D79" s="9" t="n"/>
      <c r="E79" s="8" t="n"/>
      <c r="F79" s="10">
        <f>IF($A79="","",IFERROR(VLOOKUP($B79,SKUs!$A$5:$L$204,8,FALSE),0)+SUMIFS($D$5:$D79,$B$5:$B79,$B79))</f>
        <v/>
      </c>
      <c r="G79" s="8" t="n"/>
      <c r="H79" s="8" t="n"/>
      <c r="I79" s="7" t="n"/>
      <c r="J79" s="11" t="n"/>
      <c r="K79" s="12">
        <f>IF($A79="","",IF(COUNTIF(SKUs!$A$5:$A$204,$B79)=0,"⚠ this SKU is not on the SKUs tab",IF(NOT(ISNUMBER($D79)),"⚠ quantity is missing or is text",IF(AND($C79="Receipt",$D79&lt;0),"⚠ receipt with a negative quantity",IF(AND($C79="Issue",$D79&gt;0),"⚠ issue with a positive quantity",IF($F79&lt;0,"⚠ the balance goes negative on this row",""))))))</f>
        <v/>
      </c>
    </row>
    <row r="80">
      <c r="A80" s="7" t="n"/>
      <c r="B80" s="8" t="n"/>
      <c r="C80" s="8" t="n"/>
      <c r="D80" s="9" t="n"/>
      <c r="E80" s="8" t="n"/>
      <c r="F80" s="10">
        <f>IF($A80="","",IFERROR(VLOOKUP($B80,SKUs!$A$5:$L$204,8,FALSE),0)+SUMIFS($D$5:$D80,$B$5:$B80,$B80))</f>
        <v/>
      </c>
      <c r="G80" s="8" t="n"/>
      <c r="H80" s="8" t="n"/>
      <c r="I80" s="7" t="n"/>
      <c r="J80" s="11" t="n"/>
      <c r="K80" s="12">
        <f>IF($A80="","",IF(COUNTIF(SKUs!$A$5:$A$204,$B80)=0,"⚠ this SKU is not on the SKUs tab",IF(NOT(ISNUMBER($D80)),"⚠ quantity is missing or is text",IF(AND($C80="Receipt",$D80&lt;0),"⚠ receipt with a negative quantity",IF(AND($C80="Issue",$D80&gt;0),"⚠ issue with a positive quantity",IF($F80&lt;0,"⚠ the balance goes negative on this row",""))))))</f>
        <v/>
      </c>
    </row>
    <row r="81">
      <c r="A81" s="7" t="n"/>
      <c r="B81" s="8" t="n"/>
      <c r="C81" s="8" t="n"/>
      <c r="D81" s="9" t="n"/>
      <c r="E81" s="8" t="n"/>
      <c r="F81" s="10">
        <f>IF($A81="","",IFERROR(VLOOKUP($B81,SKUs!$A$5:$L$204,8,FALSE),0)+SUMIFS($D$5:$D81,$B$5:$B81,$B81))</f>
        <v/>
      </c>
      <c r="G81" s="8" t="n"/>
      <c r="H81" s="8" t="n"/>
      <c r="I81" s="7" t="n"/>
      <c r="J81" s="11" t="n"/>
      <c r="K81" s="12">
        <f>IF($A81="","",IF(COUNTIF(SKUs!$A$5:$A$204,$B81)=0,"⚠ this SKU is not on the SKUs tab",IF(NOT(ISNUMBER($D81)),"⚠ quantity is missing or is text",IF(AND($C81="Receipt",$D81&lt;0),"⚠ receipt with a negative quantity",IF(AND($C81="Issue",$D81&gt;0),"⚠ issue with a positive quantity",IF($F81&lt;0,"⚠ the balance goes negative on this row",""))))))</f>
        <v/>
      </c>
    </row>
    <row r="82">
      <c r="A82" s="7" t="n"/>
      <c r="B82" s="8" t="n"/>
      <c r="C82" s="8" t="n"/>
      <c r="D82" s="9" t="n"/>
      <c r="E82" s="8" t="n"/>
      <c r="F82" s="10">
        <f>IF($A82="","",IFERROR(VLOOKUP($B82,SKUs!$A$5:$L$204,8,FALSE),0)+SUMIFS($D$5:$D82,$B$5:$B82,$B82))</f>
        <v/>
      </c>
      <c r="G82" s="8" t="n"/>
      <c r="H82" s="8" t="n"/>
      <c r="I82" s="7" t="n"/>
      <c r="J82" s="11" t="n"/>
      <c r="K82" s="12">
        <f>IF($A82="","",IF(COUNTIF(SKUs!$A$5:$A$204,$B82)=0,"⚠ this SKU is not on the SKUs tab",IF(NOT(ISNUMBER($D82)),"⚠ quantity is missing or is text",IF(AND($C82="Receipt",$D82&lt;0),"⚠ receipt with a negative quantity",IF(AND($C82="Issue",$D82&gt;0),"⚠ issue with a positive quantity",IF($F82&lt;0,"⚠ the balance goes negative on this row",""))))))</f>
        <v/>
      </c>
    </row>
    <row r="83">
      <c r="A83" s="7" t="n"/>
      <c r="B83" s="8" t="n"/>
      <c r="C83" s="8" t="n"/>
      <c r="D83" s="9" t="n"/>
      <c r="E83" s="8" t="n"/>
      <c r="F83" s="10">
        <f>IF($A83="","",IFERROR(VLOOKUP($B83,SKUs!$A$5:$L$204,8,FALSE),0)+SUMIFS($D$5:$D83,$B$5:$B83,$B83))</f>
        <v/>
      </c>
      <c r="G83" s="8" t="n"/>
      <c r="H83" s="8" t="n"/>
      <c r="I83" s="7" t="n"/>
      <c r="J83" s="11" t="n"/>
      <c r="K83" s="12">
        <f>IF($A83="","",IF(COUNTIF(SKUs!$A$5:$A$204,$B83)=0,"⚠ this SKU is not on the SKUs tab",IF(NOT(ISNUMBER($D83)),"⚠ quantity is missing or is text",IF(AND($C83="Receipt",$D83&lt;0),"⚠ receipt with a negative quantity",IF(AND($C83="Issue",$D83&gt;0),"⚠ issue with a positive quantity",IF($F83&lt;0,"⚠ the balance goes negative on this row",""))))))</f>
        <v/>
      </c>
    </row>
    <row r="84">
      <c r="A84" s="7" t="n"/>
      <c r="B84" s="8" t="n"/>
      <c r="C84" s="8" t="n"/>
      <c r="D84" s="9" t="n"/>
      <c r="E84" s="8" t="n"/>
      <c r="F84" s="10">
        <f>IF($A84="","",IFERROR(VLOOKUP($B84,SKUs!$A$5:$L$204,8,FALSE),0)+SUMIFS($D$5:$D84,$B$5:$B84,$B84))</f>
        <v/>
      </c>
      <c r="G84" s="8" t="n"/>
      <c r="H84" s="8" t="n"/>
      <c r="I84" s="7" t="n"/>
      <c r="J84" s="11" t="n"/>
      <c r="K84" s="12">
        <f>IF($A84="","",IF(COUNTIF(SKUs!$A$5:$A$204,$B84)=0,"⚠ this SKU is not on the SKUs tab",IF(NOT(ISNUMBER($D84)),"⚠ quantity is missing or is text",IF(AND($C84="Receipt",$D84&lt;0),"⚠ receipt with a negative quantity",IF(AND($C84="Issue",$D84&gt;0),"⚠ issue with a positive quantity",IF($F84&lt;0,"⚠ the balance goes negative on this row",""))))))</f>
        <v/>
      </c>
    </row>
    <row r="85">
      <c r="A85" s="7" t="n"/>
      <c r="B85" s="8" t="n"/>
      <c r="C85" s="8" t="n"/>
      <c r="D85" s="9" t="n"/>
      <c r="E85" s="8" t="n"/>
      <c r="F85" s="10">
        <f>IF($A85="","",IFERROR(VLOOKUP($B85,SKUs!$A$5:$L$204,8,FALSE),0)+SUMIFS($D$5:$D85,$B$5:$B85,$B85))</f>
        <v/>
      </c>
      <c r="G85" s="8" t="n"/>
      <c r="H85" s="8" t="n"/>
      <c r="I85" s="7" t="n"/>
      <c r="J85" s="11" t="n"/>
      <c r="K85" s="12">
        <f>IF($A85="","",IF(COUNTIF(SKUs!$A$5:$A$204,$B85)=0,"⚠ this SKU is not on the SKUs tab",IF(NOT(ISNUMBER($D85)),"⚠ quantity is missing or is text",IF(AND($C85="Receipt",$D85&lt;0),"⚠ receipt with a negative quantity",IF(AND($C85="Issue",$D85&gt;0),"⚠ issue with a positive quantity",IF($F85&lt;0,"⚠ the balance goes negative on this row",""))))))</f>
        <v/>
      </c>
    </row>
    <row r="86">
      <c r="A86" s="7" t="n"/>
      <c r="B86" s="8" t="n"/>
      <c r="C86" s="8" t="n"/>
      <c r="D86" s="9" t="n"/>
      <c r="E86" s="8" t="n"/>
      <c r="F86" s="10">
        <f>IF($A86="","",IFERROR(VLOOKUP($B86,SKUs!$A$5:$L$204,8,FALSE),0)+SUMIFS($D$5:$D86,$B$5:$B86,$B86))</f>
        <v/>
      </c>
      <c r="G86" s="8" t="n"/>
      <c r="H86" s="8" t="n"/>
      <c r="I86" s="7" t="n"/>
      <c r="J86" s="11" t="n"/>
      <c r="K86" s="12">
        <f>IF($A86="","",IF(COUNTIF(SKUs!$A$5:$A$204,$B86)=0,"⚠ this SKU is not on the SKUs tab",IF(NOT(ISNUMBER($D86)),"⚠ quantity is missing or is text",IF(AND($C86="Receipt",$D86&lt;0),"⚠ receipt with a negative quantity",IF(AND($C86="Issue",$D86&gt;0),"⚠ issue with a positive quantity",IF($F86&lt;0,"⚠ the balance goes negative on this row",""))))))</f>
        <v/>
      </c>
    </row>
    <row r="87">
      <c r="A87" s="7" t="n"/>
      <c r="B87" s="8" t="n"/>
      <c r="C87" s="8" t="n"/>
      <c r="D87" s="9" t="n"/>
      <c r="E87" s="8" t="n"/>
      <c r="F87" s="10">
        <f>IF($A87="","",IFERROR(VLOOKUP($B87,SKUs!$A$5:$L$204,8,FALSE),0)+SUMIFS($D$5:$D87,$B$5:$B87,$B87))</f>
        <v/>
      </c>
      <c r="G87" s="8" t="n"/>
      <c r="H87" s="8" t="n"/>
      <c r="I87" s="7" t="n"/>
      <c r="J87" s="11" t="n"/>
      <c r="K87" s="12">
        <f>IF($A87="","",IF(COUNTIF(SKUs!$A$5:$A$204,$B87)=0,"⚠ this SKU is not on the SKUs tab",IF(NOT(ISNUMBER($D87)),"⚠ quantity is missing or is text",IF(AND($C87="Receipt",$D87&lt;0),"⚠ receipt with a negative quantity",IF(AND($C87="Issue",$D87&gt;0),"⚠ issue with a positive quantity",IF($F87&lt;0,"⚠ the balance goes negative on this row",""))))))</f>
        <v/>
      </c>
    </row>
    <row r="88">
      <c r="A88" s="7" t="n"/>
      <c r="B88" s="8" t="n"/>
      <c r="C88" s="8" t="n"/>
      <c r="D88" s="9" t="n"/>
      <c r="E88" s="8" t="n"/>
      <c r="F88" s="10">
        <f>IF($A88="","",IFERROR(VLOOKUP($B88,SKUs!$A$5:$L$204,8,FALSE),0)+SUMIFS($D$5:$D88,$B$5:$B88,$B88))</f>
        <v/>
      </c>
      <c r="G88" s="8" t="n"/>
      <c r="H88" s="8" t="n"/>
      <c r="I88" s="7" t="n"/>
      <c r="J88" s="11" t="n"/>
      <c r="K88" s="12">
        <f>IF($A88="","",IF(COUNTIF(SKUs!$A$5:$A$204,$B88)=0,"⚠ this SKU is not on the SKUs tab",IF(NOT(ISNUMBER($D88)),"⚠ quantity is missing or is text",IF(AND($C88="Receipt",$D88&lt;0),"⚠ receipt with a negative quantity",IF(AND($C88="Issue",$D88&gt;0),"⚠ issue with a positive quantity",IF($F88&lt;0,"⚠ the balance goes negative on this row",""))))))</f>
        <v/>
      </c>
    </row>
    <row r="89">
      <c r="A89" s="7" t="n"/>
      <c r="B89" s="8" t="n"/>
      <c r="C89" s="8" t="n"/>
      <c r="D89" s="9" t="n"/>
      <c r="E89" s="8" t="n"/>
      <c r="F89" s="10">
        <f>IF($A89="","",IFERROR(VLOOKUP($B89,SKUs!$A$5:$L$204,8,FALSE),0)+SUMIFS($D$5:$D89,$B$5:$B89,$B89))</f>
        <v/>
      </c>
      <c r="G89" s="8" t="n"/>
      <c r="H89" s="8" t="n"/>
      <c r="I89" s="7" t="n"/>
      <c r="J89" s="11" t="n"/>
      <c r="K89" s="12">
        <f>IF($A89="","",IF(COUNTIF(SKUs!$A$5:$A$204,$B89)=0,"⚠ this SKU is not on the SKUs tab",IF(NOT(ISNUMBER($D89)),"⚠ quantity is missing or is text",IF(AND($C89="Receipt",$D89&lt;0),"⚠ receipt with a negative quantity",IF(AND($C89="Issue",$D89&gt;0),"⚠ issue with a positive quantity",IF($F89&lt;0,"⚠ the balance goes negative on this row",""))))))</f>
        <v/>
      </c>
    </row>
    <row r="90">
      <c r="A90" s="7" t="n"/>
      <c r="B90" s="8" t="n"/>
      <c r="C90" s="8" t="n"/>
      <c r="D90" s="9" t="n"/>
      <c r="E90" s="8" t="n"/>
      <c r="F90" s="10">
        <f>IF($A90="","",IFERROR(VLOOKUP($B90,SKUs!$A$5:$L$204,8,FALSE),0)+SUMIFS($D$5:$D90,$B$5:$B90,$B90))</f>
        <v/>
      </c>
      <c r="G90" s="8" t="n"/>
      <c r="H90" s="8" t="n"/>
      <c r="I90" s="7" t="n"/>
      <c r="J90" s="11" t="n"/>
      <c r="K90" s="12">
        <f>IF($A90="","",IF(COUNTIF(SKUs!$A$5:$A$204,$B90)=0,"⚠ this SKU is not on the SKUs tab",IF(NOT(ISNUMBER($D90)),"⚠ quantity is missing or is text",IF(AND($C90="Receipt",$D90&lt;0),"⚠ receipt with a negative quantity",IF(AND($C90="Issue",$D90&gt;0),"⚠ issue with a positive quantity",IF($F90&lt;0,"⚠ the balance goes negative on this row",""))))))</f>
        <v/>
      </c>
    </row>
    <row r="91">
      <c r="A91" s="7" t="n"/>
      <c r="B91" s="8" t="n"/>
      <c r="C91" s="8" t="n"/>
      <c r="D91" s="9" t="n"/>
      <c r="E91" s="8" t="n"/>
      <c r="F91" s="10">
        <f>IF($A91="","",IFERROR(VLOOKUP($B91,SKUs!$A$5:$L$204,8,FALSE),0)+SUMIFS($D$5:$D91,$B$5:$B91,$B91))</f>
        <v/>
      </c>
      <c r="G91" s="8" t="n"/>
      <c r="H91" s="8" t="n"/>
      <c r="I91" s="7" t="n"/>
      <c r="J91" s="11" t="n"/>
      <c r="K91" s="12">
        <f>IF($A91="","",IF(COUNTIF(SKUs!$A$5:$A$204,$B91)=0,"⚠ this SKU is not on the SKUs tab",IF(NOT(ISNUMBER($D91)),"⚠ quantity is missing or is text",IF(AND($C91="Receipt",$D91&lt;0),"⚠ receipt with a negative quantity",IF(AND($C91="Issue",$D91&gt;0),"⚠ issue with a positive quantity",IF($F91&lt;0,"⚠ the balance goes negative on this row",""))))))</f>
        <v/>
      </c>
    </row>
    <row r="92">
      <c r="A92" s="7" t="n"/>
      <c r="B92" s="8" t="n"/>
      <c r="C92" s="8" t="n"/>
      <c r="D92" s="9" t="n"/>
      <c r="E92" s="8" t="n"/>
      <c r="F92" s="10">
        <f>IF($A92="","",IFERROR(VLOOKUP($B92,SKUs!$A$5:$L$204,8,FALSE),0)+SUMIFS($D$5:$D92,$B$5:$B92,$B92))</f>
        <v/>
      </c>
      <c r="G92" s="8" t="n"/>
      <c r="H92" s="8" t="n"/>
      <c r="I92" s="7" t="n"/>
      <c r="J92" s="11" t="n"/>
      <c r="K92" s="12">
        <f>IF($A92="","",IF(COUNTIF(SKUs!$A$5:$A$204,$B92)=0,"⚠ this SKU is not on the SKUs tab",IF(NOT(ISNUMBER($D92)),"⚠ quantity is missing or is text",IF(AND($C92="Receipt",$D92&lt;0),"⚠ receipt with a negative quantity",IF(AND($C92="Issue",$D92&gt;0),"⚠ issue with a positive quantity",IF($F92&lt;0,"⚠ the balance goes negative on this row",""))))))</f>
        <v/>
      </c>
    </row>
    <row r="93">
      <c r="A93" s="7" t="n"/>
      <c r="B93" s="8" t="n"/>
      <c r="C93" s="8" t="n"/>
      <c r="D93" s="9" t="n"/>
      <c r="E93" s="8" t="n"/>
      <c r="F93" s="10">
        <f>IF($A93="","",IFERROR(VLOOKUP($B93,SKUs!$A$5:$L$204,8,FALSE),0)+SUMIFS($D$5:$D93,$B$5:$B93,$B93))</f>
        <v/>
      </c>
      <c r="G93" s="8" t="n"/>
      <c r="H93" s="8" t="n"/>
      <c r="I93" s="7" t="n"/>
      <c r="J93" s="11" t="n"/>
      <c r="K93" s="12">
        <f>IF($A93="","",IF(COUNTIF(SKUs!$A$5:$A$204,$B93)=0,"⚠ this SKU is not on the SKUs tab",IF(NOT(ISNUMBER($D93)),"⚠ quantity is missing or is text",IF(AND($C93="Receipt",$D93&lt;0),"⚠ receipt with a negative quantity",IF(AND($C93="Issue",$D93&gt;0),"⚠ issue with a positive quantity",IF($F93&lt;0,"⚠ the balance goes negative on this row",""))))))</f>
        <v/>
      </c>
    </row>
    <row r="94">
      <c r="A94" s="7" t="n"/>
      <c r="B94" s="8" t="n"/>
      <c r="C94" s="8" t="n"/>
      <c r="D94" s="9" t="n"/>
      <c r="E94" s="8" t="n"/>
      <c r="F94" s="10">
        <f>IF($A94="","",IFERROR(VLOOKUP($B94,SKUs!$A$5:$L$204,8,FALSE),0)+SUMIFS($D$5:$D94,$B$5:$B94,$B94))</f>
        <v/>
      </c>
      <c r="G94" s="8" t="n"/>
      <c r="H94" s="8" t="n"/>
      <c r="I94" s="7" t="n"/>
      <c r="J94" s="11" t="n"/>
      <c r="K94" s="12">
        <f>IF($A94="","",IF(COUNTIF(SKUs!$A$5:$A$204,$B94)=0,"⚠ this SKU is not on the SKUs tab",IF(NOT(ISNUMBER($D94)),"⚠ quantity is missing or is text",IF(AND($C94="Receipt",$D94&lt;0),"⚠ receipt with a negative quantity",IF(AND($C94="Issue",$D94&gt;0),"⚠ issue with a positive quantity",IF($F94&lt;0,"⚠ the balance goes negative on this row",""))))))</f>
        <v/>
      </c>
    </row>
    <row r="95">
      <c r="A95" s="7" t="n"/>
      <c r="B95" s="8" t="n"/>
      <c r="C95" s="8" t="n"/>
      <c r="D95" s="9" t="n"/>
      <c r="E95" s="8" t="n"/>
      <c r="F95" s="10">
        <f>IF($A95="","",IFERROR(VLOOKUP($B95,SKUs!$A$5:$L$204,8,FALSE),0)+SUMIFS($D$5:$D95,$B$5:$B95,$B95))</f>
        <v/>
      </c>
      <c r="G95" s="8" t="n"/>
      <c r="H95" s="8" t="n"/>
      <c r="I95" s="7" t="n"/>
      <c r="J95" s="11" t="n"/>
      <c r="K95" s="12">
        <f>IF($A95="","",IF(COUNTIF(SKUs!$A$5:$A$204,$B95)=0,"⚠ this SKU is not on the SKUs tab",IF(NOT(ISNUMBER($D95)),"⚠ quantity is missing or is text",IF(AND($C95="Receipt",$D95&lt;0),"⚠ receipt with a negative quantity",IF(AND($C95="Issue",$D95&gt;0),"⚠ issue with a positive quantity",IF($F95&lt;0,"⚠ the balance goes negative on this row",""))))))</f>
        <v/>
      </c>
    </row>
    <row r="96">
      <c r="A96" s="7" t="n"/>
      <c r="B96" s="8" t="n"/>
      <c r="C96" s="8" t="n"/>
      <c r="D96" s="9" t="n"/>
      <c r="E96" s="8" t="n"/>
      <c r="F96" s="10">
        <f>IF($A96="","",IFERROR(VLOOKUP($B96,SKUs!$A$5:$L$204,8,FALSE),0)+SUMIFS($D$5:$D96,$B$5:$B96,$B96))</f>
        <v/>
      </c>
      <c r="G96" s="8" t="n"/>
      <c r="H96" s="8" t="n"/>
      <c r="I96" s="7" t="n"/>
      <c r="J96" s="11" t="n"/>
      <c r="K96" s="12">
        <f>IF($A96="","",IF(COUNTIF(SKUs!$A$5:$A$204,$B96)=0,"⚠ this SKU is not on the SKUs tab",IF(NOT(ISNUMBER($D96)),"⚠ quantity is missing or is text",IF(AND($C96="Receipt",$D96&lt;0),"⚠ receipt with a negative quantity",IF(AND($C96="Issue",$D96&gt;0),"⚠ issue with a positive quantity",IF($F96&lt;0,"⚠ the balance goes negative on this row",""))))))</f>
        <v/>
      </c>
    </row>
    <row r="97">
      <c r="A97" s="7" t="n"/>
      <c r="B97" s="8" t="n"/>
      <c r="C97" s="8" t="n"/>
      <c r="D97" s="9" t="n"/>
      <c r="E97" s="8" t="n"/>
      <c r="F97" s="10">
        <f>IF($A97="","",IFERROR(VLOOKUP($B97,SKUs!$A$5:$L$204,8,FALSE),0)+SUMIFS($D$5:$D97,$B$5:$B97,$B97))</f>
        <v/>
      </c>
      <c r="G97" s="8" t="n"/>
      <c r="H97" s="8" t="n"/>
      <c r="I97" s="7" t="n"/>
      <c r="J97" s="11" t="n"/>
      <c r="K97" s="12">
        <f>IF($A97="","",IF(COUNTIF(SKUs!$A$5:$A$204,$B97)=0,"⚠ this SKU is not on the SKUs tab",IF(NOT(ISNUMBER($D97)),"⚠ quantity is missing or is text",IF(AND($C97="Receipt",$D97&lt;0),"⚠ receipt with a negative quantity",IF(AND($C97="Issue",$D97&gt;0),"⚠ issue with a positive quantity",IF($F97&lt;0,"⚠ the balance goes negative on this row",""))))))</f>
        <v/>
      </c>
    </row>
    <row r="98">
      <c r="A98" s="7" t="n"/>
      <c r="B98" s="8" t="n"/>
      <c r="C98" s="8" t="n"/>
      <c r="D98" s="9" t="n"/>
      <c r="E98" s="8" t="n"/>
      <c r="F98" s="10">
        <f>IF($A98="","",IFERROR(VLOOKUP($B98,SKUs!$A$5:$L$204,8,FALSE),0)+SUMIFS($D$5:$D98,$B$5:$B98,$B98))</f>
        <v/>
      </c>
      <c r="G98" s="8" t="n"/>
      <c r="H98" s="8" t="n"/>
      <c r="I98" s="7" t="n"/>
      <c r="J98" s="11" t="n"/>
      <c r="K98" s="12">
        <f>IF($A98="","",IF(COUNTIF(SKUs!$A$5:$A$204,$B98)=0,"⚠ this SKU is not on the SKUs tab",IF(NOT(ISNUMBER($D98)),"⚠ quantity is missing or is text",IF(AND($C98="Receipt",$D98&lt;0),"⚠ receipt with a negative quantity",IF(AND($C98="Issue",$D98&gt;0),"⚠ issue with a positive quantity",IF($F98&lt;0,"⚠ the balance goes negative on this row",""))))))</f>
        <v/>
      </c>
    </row>
    <row r="99">
      <c r="A99" s="7" t="n"/>
      <c r="B99" s="8" t="n"/>
      <c r="C99" s="8" t="n"/>
      <c r="D99" s="9" t="n"/>
      <c r="E99" s="8" t="n"/>
      <c r="F99" s="10">
        <f>IF($A99="","",IFERROR(VLOOKUP($B99,SKUs!$A$5:$L$204,8,FALSE),0)+SUMIFS($D$5:$D99,$B$5:$B99,$B99))</f>
        <v/>
      </c>
      <c r="G99" s="8" t="n"/>
      <c r="H99" s="8" t="n"/>
      <c r="I99" s="7" t="n"/>
      <c r="J99" s="11" t="n"/>
      <c r="K99" s="12">
        <f>IF($A99="","",IF(COUNTIF(SKUs!$A$5:$A$204,$B99)=0,"⚠ this SKU is not on the SKUs tab",IF(NOT(ISNUMBER($D99)),"⚠ quantity is missing or is text",IF(AND($C99="Receipt",$D99&lt;0),"⚠ receipt with a negative quantity",IF(AND($C99="Issue",$D99&gt;0),"⚠ issue with a positive quantity",IF($F99&lt;0,"⚠ the balance goes negative on this row",""))))))</f>
        <v/>
      </c>
    </row>
    <row r="100">
      <c r="A100" s="7" t="n"/>
      <c r="B100" s="8" t="n"/>
      <c r="C100" s="8" t="n"/>
      <c r="D100" s="9" t="n"/>
      <c r="E100" s="8" t="n"/>
      <c r="F100" s="10">
        <f>IF($A100="","",IFERROR(VLOOKUP($B100,SKUs!$A$5:$L$204,8,FALSE),0)+SUMIFS($D$5:$D100,$B$5:$B100,$B100))</f>
        <v/>
      </c>
      <c r="G100" s="8" t="n"/>
      <c r="H100" s="8" t="n"/>
      <c r="I100" s="7" t="n"/>
      <c r="J100" s="11" t="n"/>
      <c r="K100" s="12">
        <f>IF($A100="","",IF(COUNTIF(SKUs!$A$5:$A$204,$B100)=0,"⚠ this SKU is not on the SKUs tab",IF(NOT(ISNUMBER($D100)),"⚠ quantity is missing or is text",IF(AND($C100="Receipt",$D100&lt;0),"⚠ receipt with a negative quantity",IF(AND($C100="Issue",$D100&gt;0),"⚠ issue with a positive quantity",IF($F100&lt;0,"⚠ the balance goes negative on this row",""))))))</f>
        <v/>
      </c>
    </row>
    <row r="101">
      <c r="A101" s="7" t="n"/>
      <c r="B101" s="8" t="n"/>
      <c r="C101" s="8" t="n"/>
      <c r="D101" s="9" t="n"/>
      <c r="E101" s="8" t="n"/>
      <c r="F101" s="10">
        <f>IF($A101="","",IFERROR(VLOOKUP($B101,SKUs!$A$5:$L$204,8,FALSE),0)+SUMIFS($D$5:$D101,$B$5:$B101,$B101))</f>
        <v/>
      </c>
      <c r="G101" s="8" t="n"/>
      <c r="H101" s="8" t="n"/>
      <c r="I101" s="7" t="n"/>
      <c r="J101" s="11" t="n"/>
      <c r="K101" s="12">
        <f>IF($A101="","",IF(COUNTIF(SKUs!$A$5:$A$204,$B101)=0,"⚠ this SKU is not on the SKUs tab",IF(NOT(ISNUMBER($D101)),"⚠ quantity is missing or is text",IF(AND($C101="Receipt",$D101&lt;0),"⚠ receipt with a negative quantity",IF(AND($C101="Issue",$D101&gt;0),"⚠ issue with a positive quantity",IF($F101&lt;0,"⚠ the balance goes negative on this row",""))))))</f>
        <v/>
      </c>
    </row>
    <row r="102">
      <c r="A102" s="7" t="n"/>
      <c r="B102" s="8" t="n"/>
      <c r="C102" s="8" t="n"/>
      <c r="D102" s="9" t="n"/>
      <c r="E102" s="8" t="n"/>
      <c r="F102" s="10">
        <f>IF($A102="","",IFERROR(VLOOKUP($B102,SKUs!$A$5:$L$204,8,FALSE),0)+SUMIFS($D$5:$D102,$B$5:$B102,$B102))</f>
        <v/>
      </c>
      <c r="G102" s="8" t="n"/>
      <c r="H102" s="8" t="n"/>
      <c r="I102" s="7" t="n"/>
      <c r="J102" s="11" t="n"/>
      <c r="K102" s="12">
        <f>IF($A102="","",IF(COUNTIF(SKUs!$A$5:$A$204,$B102)=0,"⚠ this SKU is not on the SKUs tab",IF(NOT(ISNUMBER($D102)),"⚠ quantity is missing or is text",IF(AND($C102="Receipt",$D102&lt;0),"⚠ receipt with a negative quantity",IF(AND($C102="Issue",$D102&gt;0),"⚠ issue with a positive quantity",IF($F102&lt;0,"⚠ the balance goes negative on this row",""))))))</f>
        <v/>
      </c>
    </row>
    <row r="103">
      <c r="A103" s="7" t="n"/>
      <c r="B103" s="8" t="n"/>
      <c r="C103" s="8" t="n"/>
      <c r="D103" s="9" t="n"/>
      <c r="E103" s="8" t="n"/>
      <c r="F103" s="10">
        <f>IF($A103="","",IFERROR(VLOOKUP($B103,SKUs!$A$5:$L$204,8,FALSE),0)+SUMIFS($D$5:$D103,$B$5:$B103,$B103))</f>
        <v/>
      </c>
      <c r="G103" s="8" t="n"/>
      <c r="H103" s="8" t="n"/>
      <c r="I103" s="7" t="n"/>
      <c r="J103" s="11" t="n"/>
      <c r="K103" s="12">
        <f>IF($A103="","",IF(COUNTIF(SKUs!$A$5:$A$204,$B103)=0,"⚠ this SKU is not on the SKUs tab",IF(NOT(ISNUMBER($D103)),"⚠ quantity is missing or is text",IF(AND($C103="Receipt",$D103&lt;0),"⚠ receipt with a negative quantity",IF(AND($C103="Issue",$D103&gt;0),"⚠ issue with a positive quantity",IF($F103&lt;0,"⚠ the balance goes negative on this row",""))))))</f>
        <v/>
      </c>
    </row>
    <row r="104">
      <c r="A104" s="7" t="n"/>
      <c r="B104" s="8" t="n"/>
      <c r="C104" s="8" t="n"/>
      <c r="D104" s="9" t="n"/>
      <c r="E104" s="8" t="n"/>
      <c r="F104" s="10">
        <f>IF($A104="","",IFERROR(VLOOKUP($B104,SKUs!$A$5:$L$204,8,FALSE),0)+SUMIFS($D$5:$D104,$B$5:$B104,$B104))</f>
        <v/>
      </c>
      <c r="G104" s="8" t="n"/>
      <c r="H104" s="8" t="n"/>
      <c r="I104" s="7" t="n"/>
      <c r="J104" s="11" t="n"/>
      <c r="K104" s="12">
        <f>IF($A104="","",IF(COUNTIF(SKUs!$A$5:$A$204,$B104)=0,"⚠ this SKU is not on the SKUs tab",IF(NOT(ISNUMBER($D104)),"⚠ quantity is missing or is text",IF(AND($C104="Receipt",$D104&lt;0),"⚠ receipt with a negative quantity",IF(AND($C104="Issue",$D104&gt;0),"⚠ issue with a positive quantity",IF($F104&lt;0,"⚠ the balance goes negative on this row",""))))))</f>
        <v/>
      </c>
    </row>
    <row r="105">
      <c r="A105" s="7" t="n"/>
      <c r="B105" s="8" t="n"/>
      <c r="C105" s="8" t="n"/>
      <c r="D105" s="9" t="n"/>
      <c r="E105" s="8" t="n"/>
      <c r="F105" s="10">
        <f>IF($A105="","",IFERROR(VLOOKUP($B105,SKUs!$A$5:$L$204,8,FALSE),0)+SUMIFS($D$5:$D105,$B$5:$B105,$B105))</f>
        <v/>
      </c>
      <c r="G105" s="8" t="n"/>
      <c r="H105" s="8" t="n"/>
      <c r="I105" s="7" t="n"/>
      <c r="J105" s="11" t="n"/>
      <c r="K105" s="12">
        <f>IF($A105="","",IF(COUNTIF(SKUs!$A$5:$A$204,$B105)=0,"⚠ this SKU is not on the SKUs tab",IF(NOT(ISNUMBER($D105)),"⚠ quantity is missing or is text",IF(AND($C105="Receipt",$D105&lt;0),"⚠ receipt with a negative quantity",IF(AND($C105="Issue",$D105&gt;0),"⚠ issue with a positive quantity",IF($F105&lt;0,"⚠ the balance goes negative on this row",""))))))</f>
        <v/>
      </c>
    </row>
    <row r="106">
      <c r="A106" s="7" t="n"/>
      <c r="B106" s="8" t="n"/>
      <c r="C106" s="8" t="n"/>
      <c r="D106" s="9" t="n"/>
      <c r="E106" s="8" t="n"/>
      <c r="F106" s="10">
        <f>IF($A106="","",IFERROR(VLOOKUP($B106,SKUs!$A$5:$L$204,8,FALSE),0)+SUMIFS($D$5:$D106,$B$5:$B106,$B106))</f>
        <v/>
      </c>
      <c r="G106" s="8" t="n"/>
      <c r="H106" s="8" t="n"/>
      <c r="I106" s="7" t="n"/>
      <c r="J106" s="11" t="n"/>
      <c r="K106" s="12">
        <f>IF($A106="","",IF(COUNTIF(SKUs!$A$5:$A$204,$B106)=0,"⚠ this SKU is not on the SKUs tab",IF(NOT(ISNUMBER($D106)),"⚠ quantity is missing or is text",IF(AND($C106="Receipt",$D106&lt;0),"⚠ receipt with a negative quantity",IF(AND($C106="Issue",$D106&gt;0),"⚠ issue with a positive quantity",IF($F106&lt;0,"⚠ the balance goes negative on this row",""))))))</f>
        <v/>
      </c>
    </row>
    <row r="107">
      <c r="A107" s="7" t="n"/>
      <c r="B107" s="8" t="n"/>
      <c r="C107" s="8" t="n"/>
      <c r="D107" s="9" t="n"/>
      <c r="E107" s="8" t="n"/>
      <c r="F107" s="10">
        <f>IF($A107="","",IFERROR(VLOOKUP($B107,SKUs!$A$5:$L$204,8,FALSE),0)+SUMIFS($D$5:$D107,$B$5:$B107,$B107))</f>
        <v/>
      </c>
      <c r="G107" s="8" t="n"/>
      <c r="H107" s="8" t="n"/>
      <c r="I107" s="7" t="n"/>
      <c r="J107" s="11" t="n"/>
      <c r="K107" s="12">
        <f>IF($A107="","",IF(COUNTIF(SKUs!$A$5:$A$204,$B107)=0,"⚠ this SKU is not on the SKUs tab",IF(NOT(ISNUMBER($D107)),"⚠ quantity is missing or is text",IF(AND($C107="Receipt",$D107&lt;0),"⚠ receipt with a negative quantity",IF(AND($C107="Issue",$D107&gt;0),"⚠ issue with a positive quantity",IF($F107&lt;0,"⚠ the balance goes negative on this row",""))))))</f>
        <v/>
      </c>
    </row>
    <row r="108">
      <c r="A108" s="7" t="n"/>
      <c r="B108" s="8" t="n"/>
      <c r="C108" s="8" t="n"/>
      <c r="D108" s="9" t="n"/>
      <c r="E108" s="8" t="n"/>
      <c r="F108" s="10">
        <f>IF($A108="","",IFERROR(VLOOKUP($B108,SKUs!$A$5:$L$204,8,FALSE),0)+SUMIFS($D$5:$D108,$B$5:$B108,$B108))</f>
        <v/>
      </c>
      <c r="G108" s="8" t="n"/>
      <c r="H108" s="8" t="n"/>
      <c r="I108" s="7" t="n"/>
      <c r="J108" s="11" t="n"/>
      <c r="K108" s="12">
        <f>IF($A108="","",IF(COUNTIF(SKUs!$A$5:$A$204,$B108)=0,"⚠ this SKU is not on the SKUs tab",IF(NOT(ISNUMBER($D108)),"⚠ quantity is missing or is text",IF(AND($C108="Receipt",$D108&lt;0),"⚠ receipt with a negative quantity",IF(AND($C108="Issue",$D108&gt;0),"⚠ issue with a positive quantity",IF($F108&lt;0,"⚠ the balance goes negative on this row",""))))))</f>
        <v/>
      </c>
    </row>
    <row r="109">
      <c r="A109" s="7" t="n"/>
      <c r="B109" s="8" t="n"/>
      <c r="C109" s="8" t="n"/>
      <c r="D109" s="9" t="n"/>
      <c r="E109" s="8" t="n"/>
      <c r="F109" s="10">
        <f>IF($A109="","",IFERROR(VLOOKUP($B109,SKUs!$A$5:$L$204,8,FALSE),0)+SUMIFS($D$5:$D109,$B$5:$B109,$B109))</f>
        <v/>
      </c>
      <c r="G109" s="8" t="n"/>
      <c r="H109" s="8" t="n"/>
      <c r="I109" s="7" t="n"/>
      <c r="J109" s="11" t="n"/>
      <c r="K109" s="12">
        <f>IF($A109="","",IF(COUNTIF(SKUs!$A$5:$A$204,$B109)=0,"⚠ this SKU is not on the SKUs tab",IF(NOT(ISNUMBER($D109)),"⚠ quantity is missing or is text",IF(AND($C109="Receipt",$D109&lt;0),"⚠ receipt with a negative quantity",IF(AND($C109="Issue",$D109&gt;0),"⚠ issue with a positive quantity",IF($F109&lt;0,"⚠ the balance goes negative on this row",""))))))</f>
        <v/>
      </c>
    </row>
    <row r="110">
      <c r="A110" s="7" t="n"/>
      <c r="B110" s="8" t="n"/>
      <c r="C110" s="8" t="n"/>
      <c r="D110" s="9" t="n"/>
      <c r="E110" s="8" t="n"/>
      <c r="F110" s="10">
        <f>IF($A110="","",IFERROR(VLOOKUP($B110,SKUs!$A$5:$L$204,8,FALSE),0)+SUMIFS($D$5:$D110,$B$5:$B110,$B110))</f>
        <v/>
      </c>
      <c r="G110" s="8" t="n"/>
      <c r="H110" s="8" t="n"/>
      <c r="I110" s="7" t="n"/>
      <c r="J110" s="11" t="n"/>
      <c r="K110" s="12">
        <f>IF($A110="","",IF(COUNTIF(SKUs!$A$5:$A$204,$B110)=0,"⚠ this SKU is not on the SKUs tab",IF(NOT(ISNUMBER($D110)),"⚠ quantity is missing or is text",IF(AND($C110="Receipt",$D110&lt;0),"⚠ receipt with a negative quantity",IF(AND($C110="Issue",$D110&gt;0),"⚠ issue with a positive quantity",IF($F110&lt;0,"⚠ the balance goes negative on this row",""))))))</f>
        <v/>
      </c>
    </row>
    <row r="111">
      <c r="A111" s="7" t="n"/>
      <c r="B111" s="8" t="n"/>
      <c r="C111" s="8" t="n"/>
      <c r="D111" s="9" t="n"/>
      <c r="E111" s="8" t="n"/>
      <c r="F111" s="10">
        <f>IF($A111="","",IFERROR(VLOOKUP($B111,SKUs!$A$5:$L$204,8,FALSE),0)+SUMIFS($D$5:$D111,$B$5:$B111,$B111))</f>
        <v/>
      </c>
      <c r="G111" s="8" t="n"/>
      <c r="H111" s="8" t="n"/>
      <c r="I111" s="7" t="n"/>
      <c r="J111" s="11" t="n"/>
      <c r="K111" s="12">
        <f>IF($A111="","",IF(COUNTIF(SKUs!$A$5:$A$204,$B111)=0,"⚠ this SKU is not on the SKUs tab",IF(NOT(ISNUMBER($D111)),"⚠ quantity is missing or is text",IF(AND($C111="Receipt",$D111&lt;0),"⚠ receipt with a negative quantity",IF(AND($C111="Issue",$D111&gt;0),"⚠ issue with a positive quantity",IF($F111&lt;0,"⚠ the balance goes negative on this row",""))))))</f>
        <v/>
      </c>
    </row>
    <row r="112">
      <c r="A112" s="7" t="n"/>
      <c r="B112" s="8" t="n"/>
      <c r="C112" s="8" t="n"/>
      <c r="D112" s="9" t="n"/>
      <c r="E112" s="8" t="n"/>
      <c r="F112" s="10">
        <f>IF($A112="","",IFERROR(VLOOKUP($B112,SKUs!$A$5:$L$204,8,FALSE),0)+SUMIFS($D$5:$D112,$B$5:$B112,$B112))</f>
        <v/>
      </c>
      <c r="G112" s="8" t="n"/>
      <c r="H112" s="8" t="n"/>
      <c r="I112" s="7" t="n"/>
      <c r="J112" s="11" t="n"/>
      <c r="K112" s="12">
        <f>IF($A112="","",IF(COUNTIF(SKUs!$A$5:$A$204,$B112)=0,"⚠ this SKU is not on the SKUs tab",IF(NOT(ISNUMBER($D112)),"⚠ quantity is missing or is text",IF(AND($C112="Receipt",$D112&lt;0),"⚠ receipt with a negative quantity",IF(AND($C112="Issue",$D112&gt;0),"⚠ issue with a positive quantity",IF($F112&lt;0,"⚠ the balance goes negative on this row",""))))))</f>
        <v/>
      </c>
    </row>
    <row r="113">
      <c r="A113" s="7" t="n"/>
      <c r="B113" s="8" t="n"/>
      <c r="C113" s="8" t="n"/>
      <c r="D113" s="9" t="n"/>
      <c r="E113" s="8" t="n"/>
      <c r="F113" s="10">
        <f>IF($A113="","",IFERROR(VLOOKUP($B113,SKUs!$A$5:$L$204,8,FALSE),0)+SUMIFS($D$5:$D113,$B$5:$B113,$B113))</f>
        <v/>
      </c>
      <c r="G113" s="8" t="n"/>
      <c r="H113" s="8" t="n"/>
      <c r="I113" s="7" t="n"/>
      <c r="J113" s="11" t="n"/>
      <c r="K113" s="12">
        <f>IF($A113="","",IF(COUNTIF(SKUs!$A$5:$A$204,$B113)=0,"⚠ this SKU is not on the SKUs tab",IF(NOT(ISNUMBER($D113)),"⚠ quantity is missing or is text",IF(AND($C113="Receipt",$D113&lt;0),"⚠ receipt with a negative quantity",IF(AND($C113="Issue",$D113&gt;0),"⚠ issue with a positive quantity",IF($F113&lt;0,"⚠ the balance goes negative on this row",""))))))</f>
        <v/>
      </c>
    </row>
    <row r="114">
      <c r="A114" s="7" t="n"/>
      <c r="B114" s="8" t="n"/>
      <c r="C114" s="8" t="n"/>
      <c r="D114" s="9" t="n"/>
      <c r="E114" s="8" t="n"/>
      <c r="F114" s="10">
        <f>IF($A114="","",IFERROR(VLOOKUP($B114,SKUs!$A$5:$L$204,8,FALSE),0)+SUMIFS($D$5:$D114,$B$5:$B114,$B114))</f>
        <v/>
      </c>
      <c r="G114" s="8" t="n"/>
      <c r="H114" s="8" t="n"/>
      <c r="I114" s="7" t="n"/>
      <c r="J114" s="11" t="n"/>
      <c r="K114" s="12">
        <f>IF($A114="","",IF(COUNTIF(SKUs!$A$5:$A$204,$B114)=0,"⚠ this SKU is not on the SKUs tab",IF(NOT(ISNUMBER($D114)),"⚠ quantity is missing or is text",IF(AND($C114="Receipt",$D114&lt;0),"⚠ receipt with a negative quantity",IF(AND($C114="Issue",$D114&gt;0),"⚠ issue with a positive quantity",IF($F114&lt;0,"⚠ the balance goes negative on this row",""))))))</f>
        <v/>
      </c>
    </row>
    <row r="115">
      <c r="A115" s="7" t="n"/>
      <c r="B115" s="8" t="n"/>
      <c r="C115" s="8" t="n"/>
      <c r="D115" s="9" t="n"/>
      <c r="E115" s="8" t="n"/>
      <c r="F115" s="10">
        <f>IF($A115="","",IFERROR(VLOOKUP($B115,SKUs!$A$5:$L$204,8,FALSE),0)+SUMIFS($D$5:$D115,$B$5:$B115,$B115))</f>
        <v/>
      </c>
      <c r="G115" s="8" t="n"/>
      <c r="H115" s="8" t="n"/>
      <c r="I115" s="7" t="n"/>
      <c r="J115" s="11" t="n"/>
      <c r="K115" s="12">
        <f>IF($A115="","",IF(COUNTIF(SKUs!$A$5:$A$204,$B115)=0,"⚠ this SKU is not on the SKUs tab",IF(NOT(ISNUMBER($D115)),"⚠ quantity is missing or is text",IF(AND($C115="Receipt",$D115&lt;0),"⚠ receipt with a negative quantity",IF(AND($C115="Issue",$D115&gt;0),"⚠ issue with a positive quantity",IF($F115&lt;0,"⚠ the balance goes negative on this row",""))))))</f>
        <v/>
      </c>
    </row>
    <row r="116">
      <c r="A116" s="7" t="n"/>
      <c r="B116" s="8" t="n"/>
      <c r="C116" s="8" t="n"/>
      <c r="D116" s="9" t="n"/>
      <c r="E116" s="8" t="n"/>
      <c r="F116" s="10">
        <f>IF($A116="","",IFERROR(VLOOKUP($B116,SKUs!$A$5:$L$204,8,FALSE),0)+SUMIFS($D$5:$D116,$B$5:$B116,$B116))</f>
        <v/>
      </c>
      <c r="G116" s="8" t="n"/>
      <c r="H116" s="8" t="n"/>
      <c r="I116" s="7" t="n"/>
      <c r="J116" s="11" t="n"/>
      <c r="K116" s="12">
        <f>IF($A116="","",IF(COUNTIF(SKUs!$A$5:$A$204,$B116)=0,"⚠ this SKU is not on the SKUs tab",IF(NOT(ISNUMBER($D116)),"⚠ quantity is missing or is text",IF(AND($C116="Receipt",$D116&lt;0),"⚠ receipt with a negative quantity",IF(AND($C116="Issue",$D116&gt;0),"⚠ issue with a positive quantity",IF($F116&lt;0,"⚠ the balance goes negative on this row",""))))))</f>
        <v/>
      </c>
    </row>
    <row r="117">
      <c r="A117" s="7" t="n"/>
      <c r="B117" s="8" t="n"/>
      <c r="C117" s="8" t="n"/>
      <c r="D117" s="9" t="n"/>
      <c r="E117" s="8" t="n"/>
      <c r="F117" s="10">
        <f>IF($A117="","",IFERROR(VLOOKUP($B117,SKUs!$A$5:$L$204,8,FALSE),0)+SUMIFS($D$5:$D117,$B$5:$B117,$B117))</f>
        <v/>
      </c>
      <c r="G117" s="8" t="n"/>
      <c r="H117" s="8" t="n"/>
      <c r="I117" s="7" t="n"/>
      <c r="J117" s="11" t="n"/>
      <c r="K117" s="12">
        <f>IF($A117="","",IF(COUNTIF(SKUs!$A$5:$A$204,$B117)=0,"⚠ this SKU is not on the SKUs tab",IF(NOT(ISNUMBER($D117)),"⚠ quantity is missing or is text",IF(AND($C117="Receipt",$D117&lt;0),"⚠ receipt with a negative quantity",IF(AND($C117="Issue",$D117&gt;0),"⚠ issue with a positive quantity",IF($F117&lt;0,"⚠ the balance goes negative on this row",""))))))</f>
        <v/>
      </c>
    </row>
    <row r="118">
      <c r="A118" s="7" t="n"/>
      <c r="B118" s="8" t="n"/>
      <c r="C118" s="8" t="n"/>
      <c r="D118" s="9" t="n"/>
      <c r="E118" s="8" t="n"/>
      <c r="F118" s="10">
        <f>IF($A118="","",IFERROR(VLOOKUP($B118,SKUs!$A$5:$L$204,8,FALSE),0)+SUMIFS($D$5:$D118,$B$5:$B118,$B118))</f>
        <v/>
      </c>
      <c r="G118" s="8" t="n"/>
      <c r="H118" s="8" t="n"/>
      <c r="I118" s="7" t="n"/>
      <c r="J118" s="11" t="n"/>
      <c r="K118" s="12">
        <f>IF($A118="","",IF(COUNTIF(SKUs!$A$5:$A$204,$B118)=0,"⚠ this SKU is not on the SKUs tab",IF(NOT(ISNUMBER($D118)),"⚠ quantity is missing or is text",IF(AND($C118="Receipt",$D118&lt;0),"⚠ receipt with a negative quantity",IF(AND($C118="Issue",$D118&gt;0),"⚠ issue with a positive quantity",IF($F118&lt;0,"⚠ the balance goes negative on this row",""))))))</f>
        <v/>
      </c>
    </row>
    <row r="119">
      <c r="A119" s="7" t="n"/>
      <c r="B119" s="8" t="n"/>
      <c r="C119" s="8" t="n"/>
      <c r="D119" s="9" t="n"/>
      <c r="E119" s="8" t="n"/>
      <c r="F119" s="10">
        <f>IF($A119="","",IFERROR(VLOOKUP($B119,SKUs!$A$5:$L$204,8,FALSE),0)+SUMIFS($D$5:$D119,$B$5:$B119,$B119))</f>
        <v/>
      </c>
      <c r="G119" s="8" t="n"/>
      <c r="H119" s="8" t="n"/>
      <c r="I119" s="7" t="n"/>
      <c r="J119" s="11" t="n"/>
      <c r="K119" s="12">
        <f>IF($A119="","",IF(COUNTIF(SKUs!$A$5:$A$204,$B119)=0,"⚠ this SKU is not on the SKUs tab",IF(NOT(ISNUMBER($D119)),"⚠ quantity is missing or is text",IF(AND($C119="Receipt",$D119&lt;0),"⚠ receipt with a negative quantity",IF(AND($C119="Issue",$D119&gt;0),"⚠ issue with a positive quantity",IF($F119&lt;0,"⚠ the balance goes negative on this row",""))))))</f>
        <v/>
      </c>
    </row>
    <row r="120">
      <c r="A120" s="7" t="n"/>
      <c r="B120" s="8" t="n"/>
      <c r="C120" s="8" t="n"/>
      <c r="D120" s="9" t="n"/>
      <c r="E120" s="8" t="n"/>
      <c r="F120" s="10">
        <f>IF($A120="","",IFERROR(VLOOKUP($B120,SKUs!$A$5:$L$204,8,FALSE),0)+SUMIFS($D$5:$D120,$B$5:$B120,$B120))</f>
        <v/>
      </c>
      <c r="G120" s="8" t="n"/>
      <c r="H120" s="8" t="n"/>
      <c r="I120" s="7" t="n"/>
      <c r="J120" s="11" t="n"/>
      <c r="K120" s="12">
        <f>IF($A120="","",IF(COUNTIF(SKUs!$A$5:$A$204,$B120)=0,"⚠ this SKU is not on the SKUs tab",IF(NOT(ISNUMBER($D120)),"⚠ quantity is missing or is text",IF(AND($C120="Receipt",$D120&lt;0),"⚠ receipt with a negative quantity",IF(AND($C120="Issue",$D120&gt;0),"⚠ issue with a positive quantity",IF($F120&lt;0,"⚠ the balance goes negative on this row",""))))))</f>
        <v/>
      </c>
    </row>
    <row r="121">
      <c r="A121" s="7" t="n"/>
      <c r="B121" s="8" t="n"/>
      <c r="C121" s="8" t="n"/>
      <c r="D121" s="9" t="n"/>
      <c r="E121" s="8" t="n"/>
      <c r="F121" s="10">
        <f>IF($A121="","",IFERROR(VLOOKUP($B121,SKUs!$A$5:$L$204,8,FALSE),0)+SUMIFS($D$5:$D121,$B$5:$B121,$B121))</f>
        <v/>
      </c>
      <c r="G121" s="8" t="n"/>
      <c r="H121" s="8" t="n"/>
      <c r="I121" s="7" t="n"/>
      <c r="J121" s="11" t="n"/>
      <c r="K121" s="12">
        <f>IF($A121="","",IF(COUNTIF(SKUs!$A$5:$A$204,$B121)=0,"⚠ this SKU is not on the SKUs tab",IF(NOT(ISNUMBER($D121)),"⚠ quantity is missing or is text",IF(AND($C121="Receipt",$D121&lt;0),"⚠ receipt with a negative quantity",IF(AND($C121="Issue",$D121&gt;0),"⚠ issue with a positive quantity",IF($F121&lt;0,"⚠ the balance goes negative on this row",""))))))</f>
        <v/>
      </c>
    </row>
    <row r="122">
      <c r="A122" s="7" t="n"/>
      <c r="B122" s="8" t="n"/>
      <c r="C122" s="8" t="n"/>
      <c r="D122" s="9" t="n"/>
      <c r="E122" s="8" t="n"/>
      <c r="F122" s="10">
        <f>IF($A122="","",IFERROR(VLOOKUP($B122,SKUs!$A$5:$L$204,8,FALSE),0)+SUMIFS($D$5:$D122,$B$5:$B122,$B122))</f>
        <v/>
      </c>
      <c r="G122" s="8" t="n"/>
      <c r="H122" s="8" t="n"/>
      <c r="I122" s="7" t="n"/>
      <c r="J122" s="11" t="n"/>
      <c r="K122" s="12">
        <f>IF($A122="","",IF(COUNTIF(SKUs!$A$5:$A$204,$B122)=0,"⚠ this SKU is not on the SKUs tab",IF(NOT(ISNUMBER($D122)),"⚠ quantity is missing or is text",IF(AND($C122="Receipt",$D122&lt;0),"⚠ receipt with a negative quantity",IF(AND($C122="Issue",$D122&gt;0),"⚠ issue with a positive quantity",IF($F122&lt;0,"⚠ the balance goes negative on this row",""))))))</f>
        <v/>
      </c>
    </row>
    <row r="123">
      <c r="A123" s="7" t="n"/>
      <c r="B123" s="8" t="n"/>
      <c r="C123" s="8" t="n"/>
      <c r="D123" s="9" t="n"/>
      <c r="E123" s="8" t="n"/>
      <c r="F123" s="10">
        <f>IF($A123="","",IFERROR(VLOOKUP($B123,SKUs!$A$5:$L$204,8,FALSE),0)+SUMIFS($D$5:$D123,$B$5:$B123,$B123))</f>
        <v/>
      </c>
      <c r="G123" s="8" t="n"/>
      <c r="H123" s="8" t="n"/>
      <c r="I123" s="7" t="n"/>
      <c r="J123" s="11" t="n"/>
      <c r="K123" s="12">
        <f>IF($A123="","",IF(COUNTIF(SKUs!$A$5:$A$204,$B123)=0,"⚠ this SKU is not on the SKUs tab",IF(NOT(ISNUMBER($D123)),"⚠ quantity is missing or is text",IF(AND($C123="Receipt",$D123&lt;0),"⚠ receipt with a negative quantity",IF(AND($C123="Issue",$D123&gt;0),"⚠ issue with a positive quantity",IF($F123&lt;0,"⚠ the balance goes negative on this row",""))))))</f>
        <v/>
      </c>
    </row>
    <row r="124">
      <c r="A124" s="7" t="n"/>
      <c r="B124" s="8" t="n"/>
      <c r="C124" s="8" t="n"/>
      <c r="D124" s="9" t="n"/>
      <c r="E124" s="8" t="n"/>
      <c r="F124" s="10">
        <f>IF($A124="","",IFERROR(VLOOKUP($B124,SKUs!$A$5:$L$204,8,FALSE),0)+SUMIFS($D$5:$D124,$B$5:$B124,$B124))</f>
        <v/>
      </c>
      <c r="G124" s="8" t="n"/>
      <c r="H124" s="8" t="n"/>
      <c r="I124" s="7" t="n"/>
      <c r="J124" s="11" t="n"/>
      <c r="K124" s="12">
        <f>IF($A124="","",IF(COUNTIF(SKUs!$A$5:$A$204,$B124)=0,"⚠ this SKU is not on the SKUs tab",IF(NOT(ISNUMBER($D124)),"⚠ quantity is missing or is text",IF(AND($C124="Receipt",$D124&lt;0),"⚠ receipt with a negative quantity",IF(AND($C124="Issue",$D124&gt;0),"⚠ issue with a positive quantity",IF($F124&lt;0,"⚠ the balance goes negative on this row",""))))))</f>
        <v/>
      </c>
    </row>
    <row r="125">
      <c r="A125" s="7" t="n"/>
      <c r="B125" s="8" t="n"/>
      <c r="C125" s="8" t="n"/>
      <c r="D125" s="9" t="n"/>
      <c r="E125" s="8" t="n"/>
      <c r="F125" s="10">
        <f>IF($A125="","",IFERROR(VLOOKUP($B125,SKUs!$A$5:$L$204,8,FALSE),0)+SUMIFS($D$5:$D125,$B$5:$B125,$B125))</f>
        <v/>
      </c>
      <c r="G125" s="8" t="n"/>
      <c r="H125" s="8" t="n"/>
      <c r="I125" s="7" t="n"/>
      <c r="J125" s="11" t="n"/>
      <c r="K125" s="12">
        <f>IF($A125="","",IF(COUNTIF(SKUs!$A$5:$A$204,$B125)=0,"⚠ this SKU is not on the SKUs tab",IF(NOT(ISNUMBER($D125)),"⚠ quantity is missing or is text",IF(AND($C125="Receipt",$D125&lt;0),"⚠ receipt with a negative quantity",IF(AND($C125="Issue",$D125&gt;0),"⚠ issue with a positive quantity",IF($F125&lt;0,"⚠ the balance goes negative on this row",""))))))</f>
        <v/>
      </c>
    </row>
    <row r="126">
      <c r="A126" s="7" t="n"/>
      <c r="B126" s="8" t="n"/>
      <c r="C126" s="8" t="n"/>
      <c r="D126" s="9" t="n"/>
      <c r="E126" s="8" t="n"/>
      <c r="F126" s="10">
        <f>IF($A126="","",IFERROR(VLOOKUP($B126,SKUs!$A$5:$L$204,8,FALSE),0)+SUMIFS($D$5:$D126,$B$5:$B126,$B126))</f>
        <v/>
      </c>
      <c r="G126" s="8" t="n"/>
      <c r="H126" s="8" t="n"/>
      <c r="I126" s="7" t="n"/>
      <c r="J126" s="11" t="n"/>
      <c r="K126" s="12">
        <f>IF($A126="","",IF(COUNTIF(SKUs!$A$5:$A$204,$B126)=0,"⚠ this SKU is not on the SKUs tab",IF(NOT(ISNUMBER($D126)),"⚠ quantity is missing or is text",IF(AND($C126="Receipt",$D126&lt;0),"⚠ receipt with a negative quantity",IF(AND($C126="Issue",$D126&gt;0),"⚠ issue with a positive quantity",IF($F126&lt;0,"⚠ the balance goes negative on this row",""))))))</f>
        <v/>
      </c>
    </row>
    <row r="127">
      <c r="A127" s="7" t="n"/>
      <c r="B127" s="8" t="n"/>
      <c r="C127" s="8" t="n"/>
      <c r="D127" s="9" t="n"/>
      <c r="E127" s="8" t="n"/>
      <c r="F127" s="10">
        <f>IF($A127="","",IFERROR(VLOOKUP($B127,SKUs!$A$5:$L$204,8,FALSE),0)+SUMIFS($D$5:$D127,$B$5:$B127,$B127))</f>
        <v/>
      </c>
      <c r="G127" s="8" t="n"/>
      <c r="H127" s="8" t="n"/>
      <c r="I127" s="7" t="n"/>
      <c r="J127" s="11" t="n"/>
      <c r="K127" s="12">
        <f>IF($A127="","",IF(COUNTIF(SKUs!$A$5:$A$204,$B127)=0,"⚠ this SKU is not on the SKUs tab",IF(NOT(ISNUMBER($D127)),"⚠ quantity is missing or is text",IF(AND($C127="Receipt",$D127&lt;0),"⚠ receipt with a negative quantity",IF(AND($C127="Issue",$D127&gt;0),"⚠ issue with a positive quantity",IF($F127&lt;0,"⚠ the balance goes negative on this row",""))))))</f>
        <v/>
      </c>
    </row>
    <row r="128">
      <c r="A128" s="7" t="n"/>
      <c r="B128" s="8" t="n"/>
      <c r="C128" s="8" t="n"/>
      <c r="D128" s="9" t="n"/>
      <c r="E128" s="8" t="n"/>
      <c r="F128" s="10">
        <f>IF($A128="","",IFERROR(VLOOKUP($B128,SKUs!$A$5:$L$204,8,FALSE),0)+SUMIFS($D$5:$D128,$B$5:$B128,$B128))</f>
        <v/>
      </c>
      <c r="G128" s="8" t="n"/>
      <c r="H128" s="8" t="n"/>
      <c r="I128" s="7" t="n"/>
      <c r="J128" s="11" t="n"/>
      <c r="K128" s="12">
        <f>IF($A128="","",IF(COUNTIF(SKUs!$A$5:$A$204,$B128)=0,"⚠ this SKU is not on the SKUs tab",IF(NOT(ISNUMBER($D128)),"⚠ quantity is missing or is text",IF(AND($C128="Receipt",$D128&lt;0),"⚠ receipt with a negative quantity",IF(AND($C128="Issue",$D128&gt;0),"⚠ issue with a positive quantity",IF($F128&lt;0,"⚠ the balance goes negative on this row",""))))))</f>
        <v/>
      </c>
    </row>
    <row r="129">
      <c r="A129" s="7" t="n"/>
      <c r="B129" s="8" t="n"/>
      <c r="C129" s="8" t="n"/>
      <c r="D129" s="9" t="n"/>
      <c r="E129" s="8" t="n"/>
      <c r="F129" s="10">
        <f>IF($A129="","",IFERROR(VLOOKUP($B129,SKUs!$A$5:$L$204,8,FALSE),0)+SUMIFS($D$5:$D129,$B$5:$B129,$B129))</f>
        <v/>
      </c>
      <c r="G129" s="8" t="n"/>
      <c r="H129" s="8" t="n"/>
      <c r="I129" s="7" t="n"/>
      <c r="J129" s="11" t="n"/>
      <c r="K129" s="12">
        <f>IF($A129="","",IF(COUNTIF(SKUs!$A$5:$A$204,$B129)=0,"⚠ this SKU is not on the SKUs tab",IF(NOT(ISNUMBER($D129)),"⚠ quantity is missing or is text",IF(AND($C129="Receipt",$D129&lt;0),"⚠ receipt with a negative quantity",IF(AND($C129="Issue",$D129&gt;0),"⚠ issue with a positive quantity",IF($F129&lt;0,"⚠ the balance goes negative on this row",""))))))</f>
        <v/>
      </c>
    </row>
    <row r="130">
      <c r="A130" s="7" t="n"/>
      <c r="B130" s="8" t="n"/>
      <c r="C130" s="8" t="n"/>
      <c r="D130" s="9" t="n"/>
      <c r="E130" s="8" t="n"/>
      <c r="F130" s="10">
        <f>IF($A130="","",IFERROR(VLOOKUP($B130,SKUs!$A$5:$L$204,8,FALSE),0)+SUMIFS($D$5:$D130,$B$5:$B130,$B130))</f>
        <v/>
      </c>
      <c r="G130" s="8" t="n"/>
      <c r="H130" s="8" t="n"/>
      <c r="I130" s="7" t="n"/>
      <c r="J130" s="11" t="n"/>
      <c r="K130" s="12">
        <f>IF($A130="","",IF(COUNTIF(SKUs!$A$5:$A$204,$B130)=0,"⚠ this SKU is not on the SKUs tab",IF(NOT(ISNUMBER($D130)),"⚠ quantity is missing or is text",IF(AND($C130="Receipt",$D130&lt;0),"⚠ receipt with a negative quantity",IF(AND($C130="Issue",$D130&gt;0),"⚠ issue with a positive quantity",IF($F130&lt;0,"⚠ the balance goes negative on this row",""))))))</f>
        <v/>
      </c>
    </row>
    <row r="131">
      <c r="A131" s="7" t="n"/>
      <c r="B131" s="8" t="n"/>
      <c r="C131" s="8" t="n"/>
      <c r="D131" s="9" t="n"/>
      <c r="E131" s="8" t="n"/>
      <c r="F131" s="10">
        <f>IF($A131="","",IFERROR(VLOOKUP($B131,SKUs!$A$5:$L$204,8,FALSE),0)+SUMIFS($D$5:$D131,$B$5:$B131,$B131))</f>
        <v/>
      </c>
      <c r="G131" s="8" t="n"/>
      <c r="H131" s="8" t="n"/>
      <c r="I131" s="7" t="n"/>
      <c r="J131" s="11" t="n"/>
      <c r="K131" s="12">
        <f>IF($A131="","",IF(COUNTIF(SKUs!$A$5:$A$204,$B131)=0,"⚠ this SKU is not on the SKUs tab",IF(NOT(ISNUMBER($D131)),"⚠ quantity is missing or is text",IF(AND($C131="Receipt",$D131&lt;0),"⚠ receipt with a negative quantity",IF(AND($C131="Issue",$D131&gt;0),"⚠ issue with a positive quantity",IF($F131&lt;0,"⚠ the balance goes negative on this row",""))))))</f>
        <v/>
      </c>
    </row>
    <row r="132">
      <c r="A132" s="7" t="n"/>
      <c r="B132" s="8" t="n"/>
      <c r="C132" s="8" t="n"/>
      <c r="D132" s="9" t="n"/>
      <c r="E132" s="8" t="n"/>
      <c r="F132" s="10">
        <f>IF($A132="","",IFERROR(VLOOKUP($B132,SKUs!$A$5:$L$204,8,FALSE),0)+SUMIFS($D$5:$D132,$B$5:$B132,$B132))</f>
        <v/>
      </c>
      <c r="G132" s="8" t="n"/>
      <c r="H132" s="8" t="n"/>
      <c r="I132" s="7" t="n"/>
      <c r="J132" s="11" t="n"/>
      <c r="K132" s="12">
        <f>IF($A132="","",IF(COUNTIF(SKUs!$A$5:$A$204,$B132)=0,"⚠ this SKU is not on the SKUs tab",IF(NOT(ISNUMBER($D132)),"⚠ quantity is missing or is text",IF(AND($C132="Receipt",$D132&lt;0),"⚠ receipt with a negative quantity",IF(AND($C132="Issue",$D132&gt;0),"⚠ issue with a positive quantity",IF($F132&lt;0,"⚠ the balance goes negative on this row",""))))))</f>
        <v/>
      </c>
    </row>
    <row r="133">
      <c r="A133" s="7" t="n"/>
      <c r="B133" s="8" t="n"/>
      <c r="C133" s="8" t="n"/>
      <c r="D133" s="9" t="n"/>
      <c r="E133" s="8" t="n"/>
      <c r="F133" s="10">
        <f>IF($A133="","",IFERROR(VLOOKUP($B133,SKUs!$A$5:$L$204,8,FALSE),0)+SUMIFS($D$5:$D133,$B$5:$B133,$B133))</f>
        <v/>
      </c>
      <c r="G133" s="8" t="n"/>
      <c r="H133" s="8" t="n"/>
      <c r="I133" s="7" t="n"/>
      <c r="J133" s="11" t="n"/>
      <c r="K133" s="12">
        <f>IF($A133="","",IF(COUNTIF(SKUs!$A$5:$A$204,$B133)=0,"⚠ this SKU is not on the SKUs tab",IF(NOT(ISNUMBER($D133)),"⚠ quantity is missing or is text",IF(AND($C133="Receipt",$D133&lt;0),"⚠ receipt with a negative quantity",IF(AND($C133="Issue",$D133&gt;0),"⚠ issue with a positive quantity",IF($F133&lt;0,"⚠ the balance goes negative on this row",""))))))</f>
        <v/>
      </c>
    </row>
    <row r="134">
      <c r="A134" s="7" t="n"/>
      <c r="B134" s="8" t="n"/>
      <c r="C134" s="8" t="n"/>
      <c r="D134" s="9" t="n"/>
      <c r="E134" s="8" t="n"/>
      <c r="F134" s="10">
        <f>IF($A134="","",IFERROR(VLOOKUP($B134,SKUs!$A$5:$L$204,8,FALSE),0)+SUMIFS($D$5:$D134,$B$5:$B134,$B134))</f>
        <v/>
      </c>
      <c r="G134" s="8" t="n"/>
      <c r="H134" s="8" t="n"/>
      <c r="I134" s="7" t="n"/>
      <c r="J134" s="11" t="n"/>
      <c r="K134" s="12">
        <f>IF($A134="","",IF(COUNTIF(SKUs!$A$5:$A$204,$B134)=0,"⚠ this SKU is not on the SKUs tab",IF(NOT(ISNUMBER($D134)),"⚠ quantity is missing or is text",IF(AND($C134="Receipt",$D134&lt;0),"⚠ receipt with a negative quantity",IF(AND($C134="Issue",$D134&gt;0),"⚠ issue with a positive quantity",IF($F134&lt;0,"⚠ the balance goes negative on this row",""))))))</f>
        <v/>
      </c>
    </row>
    <row r="135">
      <c r="A135" s="7" t="n"/>
      <c r="B135" s="8" t="n"/>
      <c r="C135" s="8" t="n"/>
      <c r="D135" s="9" t="n"/>
      <c r="E135" s="8" t="n"/>
      <c r="F135" s="10">
        <f>IF($A135="","",IFERROR(VLOOKUP($B135,SKUs!$A$5:$L$204,8,FALSE),0)+SUMIFS($D$5:$D135,$B$5:$B135,$B135))</f>
        <v/>
      </c>
      <c r="G135" s="8" t="n"/>
      <c r="H135" s="8" t="n"/>
      <c r="I135" s="7" t="n"/>
      <c r="J135" s="11" t="n"/>
      <c r="K135" s="12">
        <f>IF($A135="","",IF(COUNTIF(SKUs!$A$5:$A$204,$B135)=0,"⚠ this SKU is not on the SKUs tab",IF(NOT(ISNUMBER($D135)),"⚠ quantity is missing or is text",IF(AND($C135="Receipt",$D135&lt;0),"⚠ receipt with a negative quantity",IF(AND($C135="Issue",$D135&gt;0),"⚠ issue with a positive quantity",IF($F135&lt;0,"⚠ the balance goes negative on this row",""))))))</f>
        <v/>
      </c>
    </row>
    <row r="136">
      <c r="A136" s="7" t="n"/>
      <c r="B136" s="8" t="n"/>
      <c r="C136" s="8" t="n"/>
      <c r="D136" s="9" t="n"/>
      <c r="E136" s="8" t="n"/>
      <c r="F136" s="10">
        <f>IF($A136="","",IFERROR(VLOOKUP($B136,SKUs!$A$5:$L$204,8,FALSE),0)+SUMIFS($D$5:$D136,$B$5:$B136,$B136))</f>
        <v/>
      </c>
      <c r="G136" s="8" t="n"/>
      <c r="H136" s="8" t="n"/>
      <c r="I136" s="7" t="n"/>
      <c r="J136" s="11" t="n"/>
      <c r="K136" s="12">
        <f>IF($A136="","",IF(COUNTIF(SKUs!$A$5:$A$204,$B136)=0,"⚠ this SKU is not on the SKUs tab",IF(NOT(ISNUMBER($D136)),"⚠ quantity is missing or is text",IF(AND($C136="Receipt",$D136&lt;0),"⚠ receipt with a negative quantity",IF(AND($C136="Issue",$D136&gt;0),"⚠ issue with a positive quantity",IF($F136&lt;0,"⚠ the balance goes negative on this row",""))))))</f>
        <v/>
      </c>
    </row>
    <row r="137">
      <c r="A137" s="7" t="n"/>
      <c r="B137" s="8" t="n"/>
      <c r="C137" s="8" t="n"/>
      <c r="D137" s="9" t="n"/>
      <c r="E137" s="8" t="n"/>
      <c r="F137" s="10">
        <f>IF($A137="","",IFERROR(VLOOKUP($B137,SKUs!$A$5:$L$204,8,FALSE),0)+SUMIFS($D$5:$D137,$B$5:$B137,$B137))</f>
        <v/>
      </c>
      <c r="G137" s="8" t="n"/>
      <c r="H137" s="8" t="n"/>
      <c r="I137" s="7" t="n"/>
      <c r="J137" s="11" t="n"/>
      <c r="K137" s="12">
        <f>IF($A137="","",IF(COUNTIF(SKUs!$A$5:$A$204,$B137)=0,"⚠ this SKU is not on the SKUs tab",IF(NOT(ISNUMBER($D137)),"⚠ quantity is missing or is text",IF(AND($C137="Receipt",$D137&lt;0),"⚠ receipt with a negative quantity",IF(AND($C137="Issue",$D137&gt;0),"⚠ issue with a positive quantity",IF($F137&lt;0,"⚠ the balance goes negative on this row",""))))))</f>
        <v/>
      </c>
    </row>
    <row r="138">
      <c r="A138" s="7" t="n"/>
      <c r="B138" s="8" t="n"/>
      <c r="C138" s="8" t="n"/>
      <c r="D138" s="9" t="n"/>
      <c r="E138" s="8" t="n"/>
      <c r="F138" s="10">
        <f>IF($A138="","",IFERROR(VLOOKUP($B138,SKUs!$A$5:$L$204,8,FALSE),0)+SUMIFS($D$5:$D138,$B$5:$B138,$B138))</f>
        <v/>
      </c>
      <c r="G138" s="8" t="n"/>
      <c r="H138" s="8" t="n"/>
      <c r="I138" s="7" t="n"/>
      <c r="J138" s="11" t="n"/>
      <c r="K138" s="12">
        <f>IF($A138="","",IF(COUNTIF(SKUs!$A$5:$A$204,$B138)=0,"⚠ this SKU is not on the SKUs tab",IF(NOT(ISNUMBER($D138)),"⚠ quantity is missing or is text",IF(AND($C138="Receipt",$D138&lt;0),"⚠ receipt with a negative quantity",IF(AND($C138="Issue",$D138&gt;0),"⚠ issue with a positive quantity",IF($F138&lt;0,"⚠ the balance goes negative on this row",""))))))</f>
        <v/>
      </c>
    </row>
    <row r="139">
      <c r="A139" s="7" t="n"/>
      <c r="B139" s="8" t="n"/>
      <c r="C139" s="8" t="n"/>
      <c r="D139" s="9" t="n"/>
      <c r="E139" s="8" t="n"/>
      <c r="F139" s="10">
        <f>IF($A139="","",IFERROR(VLOOKUP($B139,SKUs!$A$5:$L$204,8,FALSE),0)+SUMIFS($D$5:$D139,$B$5:$B139,$B139))</f>
        <v/>
      </c>
      <c r="G139" s="8" t="n"/>
      <c r="H139" s="8" t="n"/>
      <c r="I139" s="7" t="n"/>
      <c r="J139" s="11" t="n"/>
      <c r="K139" s="12">
        <f>IF($A139="","",IF(COUNTIF(SKUs!$A$5:$A$204,$B139)=0,"⚠ this SKU is not on the SKUs tab",IF(NOT(ISNUMBER($D139)),"⚠ quantity is missing or is text",IF(AND($C139="Receipt",$D139&lt;0),"⚠ receipt with a negative quantity",IF(AND($C139="Issue",$D139&gt;0),"⚠ issue with a positive quantity",IF($F139&lt;0,"⚠ the balance goes negative on this row",""))))))</f>
        <v/>
      </c>
    </row>
    <row r="140">
      <c r="A140" s="7" t="n"/>
      <c r="B140" s="8" t="n"/>
      <c r="C140" s="8" t="n"/>
      <c r="D140" s="9" t="n"/>
      <c r="E140" s="8" t="n"/>
      <c r="F140" s="10">
        <f>IF($A140="","",IFERROR(VLOOKUP($B140,SKUs!$A$5:$L$204,8,FALSE),0)+SUMIFS($D$5:$D140,$B$5:$B140,$B140))</f>
        <v/>
      </c>
      <c r="G140" s="8" t="n"/>
      <c r="H140" s="8" t="n"/>
      <c r="I140" s="7" t="n"/>
      <c r="J140" s="11" t="n"/>
      <c r="K140" s="12">
        <f>IF($A140="","",IF(COUNTIF(SKUs!$A$5:$A$204,$B140)=0,"⚠ this SKU is not on the SKUs tab",IF(NOT(ISNUMBER($D140)),"⚠ quantity is missing or is text",IF(AND($C140="Receipt",$D140&lt;0),"⚠ receipt with a negative quantity",IF(AND($C140="Issue",$D140&gt;0),"⚠ issue with a positive quantity",IF($F140&lt;0,"⚠ the balance goes negative on this row",""))))))</f>
        <v/>
      </c>
    </row>
    <row r="141">
      <c r="A141" s="7" t="n"/>
      <c r="B141" s="8" t="n"/>
      <c r="C141" s="8" t="n"/>
      <c r="D141" s="9" t="n"/>
      <c r="E141" s="8" t="n"/>
      <c r="F141" s="10">
        <f>IF($A141="","",IFERROR(VLOOKUP($B141,SKUs!$A$5:$L$204,8,FALSE),0)+SUMIFS($D$5:$D141,$B$5:$B141,$B141))</f>
        <v/>
      </c>
      <c r="G141" s="8" t="n"/>
      <c r="H141" s="8" t="n"/>
      <c r="I141" s="7" t="n"/>
      <c r="J141" s="11" t="n"/>
      <c r="K141" s="12">
        <f>IF($A141="","",IF(COUNTIF(SKUs!$A$5:$A$204,$B141)=0,"⚠ this SKU is not on the SKUs tab",IF(NOT(ISNUMBER($D141)),"⚠ quantity is missing or is text",IF(AND($C141="Receipt",$D141&lt;0),"⚠ receipt with a negative quantity",IF(AND($C141="Issue",$D141&gt;0),"⚠ issue with a positive quantity",IF($F141&lt;0,"⚠ the balance goes negative on this row",""))))))</f>
        <v/>
      </c>
    </row>
    <row r="142">
      <c r="A142" s="7" t="n"/>
      <c r="B142" s="8" t="n"/>
      <c r="C142" s="8" t="n"/>
      <c r="D142" s="9" t="n"/>
      <c r="E142" s="8" t="n"/>
      <c r="F142" s="10">
        <f>IF($A142="","",IFERROR(VLOOKUP($B142,SKUs!$A$5:$L$204,8,FALSE),0)+SUMIFS($D$5:$D142,$B$5:$B142,$B142))</f>
        <v/>
      </c>
      <c r="G142" s="8" t="n"/>
      <c r="H142" s="8" t="n"/>
      <c r="I142" s="7" t="n"/>
      <c r="J142" s="11" t="n"/>
      <c r="K142" s="12">
        <f>IF($A142="","",IF(COUNTIF(SKUs!$A$5:$A$204,$B142)=0,"⚠ this SKU is not on the SKUs tab",IF(NOT(ISNUMBER($D142)),"⚠ quantity is missing or is text",IF(AND($C142="Receipt",$D142&lt;0),"⚠ receipt with a negative quantity",IF(AND($C142="Issue",$D142&gt;0),"⚠ issue with a positive quantity",IF($F142&lt;0,"⚠ the balance goes negative on this row",""))))))</f>
        <v/>
      </c>
    </row>
    <row r="143">
      <c r="A143" s="7" t="n"/>
      <c r="B143" s="8" t="n"/>
      <c r="C143" s="8" t="n"/>
      <c r="D143" s="9" t="n"/>
      <c r="E143" s="8" t="n"/>
      <c r="F143" s="10">
        <f>IF($A143="","",IFERROR(VLOOKUP($B143,SKUs!$A$5:$L$204,8,FALSE),0)+SUMIFS($D$5:$D143,$B$5:$B143,$B143))</f>
        <v/>
      </c>
      <c r="G143" s="8" t="n"/>
      <c r="H143" s="8" t="n"/>
      <c r="I143" s="7" t="n"/>
      <c r="J143" s="11" t="n"/>
      <c r="K143" s="12">
        <f>IF($A143="","",IF(COUNTIF(SKUs!$A$5:$A$204,$B143)=0,"⚠ this SKU is not on the SKUs tab",IF(NOT(ISNUMBER($D143)),"⚠ quantity is missing or is text",IF(AND($C143="Receipt",$D143&lt;0),"⚠ receipt with a negative quantity",IF(AND($C143="Issue",$D143&gt;0),"⚠ issue with a positive quantity",IF($F143&lt;0,"⚠ the balance goes negative on this row",""))))))</f>
        <v/>
      </c>
    </row>
    <row r="144">
      <c r="A144" s="7" t="n"/>
      <c r="B144" s="8" t="n"/>
      <c r="C144" s="8" t="n"/>
      <c r="D144" s="9" t="n"/>
      <c r="E144" s="8" t="n"/>
      <c r="F144" s="10">
        <f>IF($A144="","",IFERROR(VLOOKUP($B144,SKUs!$A$5:$L$204,8,FALSE),0)+SUMIFS($D$5:$D144,$B$5:$B144,$B144))</f>
        <v/>
      </c>
      <c r="G144" s="8" t="n"/>
      <c r="H144" s="8" t="n"/>
      <c r="I144" s="7" t="n"/>
      <c r="J144" s="11" t="n"/>
      <c r="K144" s="12">
        <f>IF($A144="","",IF(COUNTIF(SKUs!$A$5:$A$204,$B144)=0,"⚠ this SKU is not on the SKUs tab",IF(NOT(ISNUMBER($D144)),"⚠ quantity is missing or is text",IF(AND($C144="Receipt",$D144&lt;0),"⚠ receipt with a negative quantity",IF(AND($C144="Issue",$D144&gt;0),"⚠ issue with a positive quantity",IF($F144&lt;0,"⚠ the balance goes negative on this row",""))))))</f>
        <v/>
      </c>
    </row>
    <row r="145">
      <c r="A145" s="7" t="n"/>
      <c r="B145" s="8" t="n"/>
      <c r="C145" s="8" t="n"/>
      <c r="D145" s="9" t="n"/>
      <c r="E145" s="8" t="n"/>
      <c r="F145" s="10">
        <f>IF($A145="","",IFERROR(VLOOKUP($B145,SKUs!$A$5:$L$204,8,FALSE),0)+SUMIFS($D$5:$D145,$B$5:$B145,$B145))</f>
        <v/>
      </c>
      <c r="G145" s="8" t="n"/>
      <c r="H145" s="8" t="n"/>
      <c r="I145" s="7" t="n"/>
      <c r="J145" s="11" t="n"/>
      <c r="K145" s="12">
        <f>IF($A145="","",IF(COUNTIF(SKUs!$A$5:$A$204,$B145)=0,"⚠ this SKU is not on the SKUs tab",IF(NOT(ISNUMBER($D145)),"⚠ quantity is missing or is text",IF(AND($C145="Receipt",$D145&lt;0),"⚠ receipt with a negative quantity",IF(AND($C145="Issue",$D145&gt;0),"⚠ issue with a positive quantity",IF($F145&lt;0,"⚠ the balance goes negative on this row",""))))))</f>
        <v/>
      </c>
    </row>
    <row r="146">
      <c r="A146" s="7" t="n"/>
      <c r="B146" s="8" t="n"/>
      <c r="C146" s="8" t="n"/>
      <c r="D146" s="9" t="n"/>
      <c r="E146" s="8" t="n"/>
      <c r="F146" s="10">
        <f>IF($A146="","",IFERROR(VLOOKUP($B146,SKUs!$A$5:$L$204,8,FALSE),0)+SUMIFS($D$5:$D146,$B$5:$B146,$B146))</f>
        <v/>
      </c>
      <c r="G146" s="8" t="n"/>
      <c r="H146" s="8" t="n"/>
      <c r="I146" s="7" t="n"/>
      <c r="J146" s="11" t="n"/>
      <c r="K146" s="12">
        <f>IF($A146="","",IF(COUNTIF(SKUs!$A$5:$A$204,$B146)=0,"⚠ this SKU is not on the SKUs tab",IF(NOT(ISNUMBER($D146)),"⚠ quantity is missing or is text",IF(AND($C146="Receipt",$D146&lt;0),"⚠ receipt with a negative quantity",IF(AND($C146="Issue",$D146&gt;0),"⚠ issue with a positive quantity",IF($F146&lt;0,"⚠ the balance goes negative on this row",""))))))</f>
        <v/>
      </c>
    </row>
    <row r="147">
      <c r="A147" s="7" t="n"/>
      <c r="B147" s="8" t="n"/>
      <c r="C147" s="8" t="n"/>
      <c r="D147" s="9" t="n"/>
      <c r="E147" s="8" t="n"/>
      <c r="F147" s="10">
        <f>IF($A147="","",IFERROR(VLOOKUP($B147,SKUs!$A$5:$L$204,8,FALSE),0)+SUMIFS($D$5:$D147,$B$5:$B147,$B147))</f>
        <v/>
      </c>
      <c r="G147" s="8" t="n"/>
      <c r="H147" s="8" t="n"/>
      <c r="I147" s="7" t="n"/>
      <c r="J147" s="11" t="n"/>
      <c r="K147" s="12">
        <f>IF($A147="","",IF(COUNTIF(SKUs!$A$5:$A$204,$B147)=0,"⚠ this SKU is not on the SKUs tab",IF(NOT(ISNUMBER($D147)),"⚠ quantity is missing or is text",IF(AND($C147="Receipt",$D147&lt;0),"⚠ receipt with a negative quantity",IF(AND($C147="Issue",$D147&gt;0),"⚠ issue with a positive quantity",IF($F147&lt;0,"⚠ the balance goes negative on this row",""))))))</f>
        <v/>
      </c>
    </row>
    <row r="148">
      <c r="A148" s="7" t="n"/>
      <c r="B148" s="8" t="n"/>
      <c r="C148" s="8" t="n"/>
      <c r="D148" s="9" t="n"/>
      <c r="E148" s="8" t="n"/>
      <c r="F148" s="10">
        <f>IF($A148="","",IFERROR(VLOOKUP($B148,SKUs!$A$5:$L$204,8,FALSE),0)+SUMIFS($D$5:$D148,$B$5:$B148,$B148))</f>
        <v/>
      </c>
      <c r="G148" s="8" t="n"/>
      <c r="H148" s="8" t="n"/>
      <c r="I148" s="7" t="n"/>
      <c r="J148" s="11" t="n"/>
      <c r="K148" s="12">
        <f>IF($A148="","",IF(COUNTIF(SKUs!$A$5:$A$204,$B148)=0,"⚠ this SKU is not on the SKUs tab",IF(NOT(ISNUMBER($D148)),"⚠ quantity is missing or is text",IF(AND($C148="Receipt",$D148&lt;0),"⚠ receipt with a negative quantity",IF(AND($C148="Issue",$D148&gt;0),"⚠ issue with a positive quantity",IF($F148&lt;0,"⚠ the balance goes negative on this row",""))))))</f>
        <v/>
      </c>
    </row>
    <row r="149">
      <c r="A149" s="7" t="n"/>
      <c r="B149" s="8" t="n"/>
      <c r="C149" s="8" t="n"/>
      <c r="D149" s="9" t="n"/>
      <c r="E149" s="8" t="n"/>
      <c r="F149" s="10">
        <f>IF($A149="","",IFERROR(VLOOKUP($B149,SKUs!$A$5:$L$204,8,FALSE),0)+SUMIFS($D$5:$D149,$B$5:$B149,$B149))</f>
        <v/>
      </c>
      <c r="G149" s="8" t="n"/>
      <c r="H149" s="8" t="n"/>
      <c r="I149" s="7" t="n"/>
      <c r="J149" s="11" t="n"/>
      <c r="K149" s="12">
        <f>IF($A149="","",IF(COUNTIF(SKUs!$A$5:$A$204,$B149)=0,"⚠ this SKU is not on the SKUs tab",IF(NOT(ISNUMBER($D149)),"⚠ quantity is missing or is text",IF(AND($C149="Receipt",$D149&lt;0),"⚠ receipt with a negative quantity",IF(AND($C149="Issue",$D149&gt;0),"⚠ issue with a positive quantity",IF($F149&lt;0,"⚠ the balance goes negative on this row",""))))))</f>
        <v/>
      </c>
    </row>
    <row r="150">
      <c r="A150" s="7" t="n"/>
      <c r="B150" s="8" t="n"/>
      <c r="C150" s="8" t="n"/>
      <c r="D150" s="9" t="n"/>
      <c r="E150" s="8" t="n"/>
      <c r="F150" s="10">
        <f>IF($A150="","",IFERROR(VLOOKUP($B150,SKUs!$A$5:$L$204,8,FALSE),0)+SUMIFS($D$5:$D150,$B$5:$B150,$B150))</f>
        <v/>
      </c>
      <c r="G150" s="8" t="n"/>
      <c r="H150" s="8" t="n"/>
      <c r="I150" s="7" t="n"/>
      <c r="J150" s="11" t="n"/>
      <c r="K150" s="12">
        <f>IF($A150="","",IF(COUNTIF(SKUs!$A$5:$A$204,$B150)=0,"⚠ this SKU is not on the SKUs tab",IF(NOT(ISNUMBER($D150)),"⚠ quantity is missing or is text",IF(AND($C150="Receipt",$D150&lt;0),"⚠ receipt with a negative quantity",IF(AND($C150="Issue",$D150&gt;0),"⚠ issue with a positive quantity",IF($F150&lt;0,"⚠ the balance goes negative on this row",""))))))</f>
        <v/>
      </c>
    </row>
    <row r="151">
      <c r="A151" s="7" t="n"/>
      <c r="B151" s="8" t="n"/>
      <c r="C151" s="8" t="n"/>
      <c r="D151" s="9" t="n"/>
      <c r="E151" s="8" t="n"/>
      <c r="F151" s="10">
        <f>IF($A151="","",IFERROR(VLOOKUP($B151,SKUs!$A$5:$L$204,8,FALSE),0)+SUMIFS($D$5:$D151,$B$5:$B151,$B151))</f>
        <v/>
      </c>
      <c r="G151" s="8" t="n"/>
      <c r="H151" s="8" t="n"/>
      <c r="I151" s="7" t="n"/>
      <c r="J151" s="11" t="n"/>
      <c r="K151" s="12">
        <f>IF($A151="","",IF(COUNTIF(SKUs!$A$5:$A$204,$B151)=0,"⚠ this SKU is not on the SKUs tab",IF(NOT(ISNUMBER($D151)),"⚠ quantity is missing or is text",IF(AND($C151="Receipt",$D151&lt;0),"⚠ receipt with a negative quantity",IF(AND($C151="Issue",$D151&gt;0),"⚠ issue with a positive quantity",IF($F151&lt;0,"⚠ the balance goes negative on this row",""))))))</f>
        <v/>
      </c>
    </row>
    <row r="152">
      <c r="A152" s="7" t="n"/>
      <c r="B152" s="8" t="n"/>
      <c r="C152" s="8" t="n"/>
      <c r="D152" s="9" t="n"/>
      <c r="E152" s="8" t="n"/>
      <c r="F152" s="10">
        <f>IF($A152="","",IFERROR(VLOOKUP($B152,SKUs!$A$5:$L$204,8,FALSE),0)+SUMIFS($D$5:$D152,$B$5:$B152,$B152))</f>
        <v/>
      </c>
      <c r="G152" s="8" t="n"/>
      <c r="H152" s="8" t="n"/>
      <c r="I152" s="7" t="n"/>
      <c r="J152" s="11" t="n"/>
      <c r="K152" s="12">
        <f>IF($A152="","",IF(COUNTIF(SKUs!$A$5:$A$204,$B152)=0,"⚠ this SKU is not on the SKUs tab",IF(NOT(ISNUMBER($D152)),"⚠ quantity is missing or is text",IF(AND($C152="Receipt",$D152&lt;0),"⚠ receipt with a negative quantity",IF(AND($C152="Issue",$D152&gt;0),"⚠ issue with a positive quantity",IF($F152&lt;0,"⚠ the balance goes negative on this row",""))))))</f>
        <v/>
      </c>
    </row>
    <row r="153">
      <c r="A153" s="7" t="n"/>
      <c r="B153" s="8" t="n"/>
      <c r="C153" s="8" t="n"/>
      <c r="D153" s="9" t="n"/>
      <c r="E153" s="8" t="n"/>
      <c r="F153" s="10">
        <f>IF($A153="","",IFERROR(VLOOKUP($B153,SKUs!$A$5:$L$204,8,FALSE),0)+SUMIFS($D$5:$D153,$B$5:$B153,$B153))</f>
        <v/>
      </c>
      <c r="G153" s="8" t="n"/>
      <c r="H153" s="8" t="n"/>
      <c r="I153" s="7" t="n"/>
      <c r="J153" s="11" t="n"/>
      <c r="K153" s="12">
        <f>IF($A153="","",IF(COUNTIF(SKUs!$A$5:$A$204,$B153)=0,"⚠ this SKU is not on the SKUs tab",IF(NOT(ISNUMBER($D153)),"⚠ quantity is missing or is text",IF(AND($C153="Receipt",$D153&lt;0),"⚠ receipt with a negative quantity",IF(AND($C153="Issue",$D153&gt;0),"⚠ issue with a positive quantity",IF($F153&lt;0,"⚠ the balance goes negative on this row",""))))))</f>
        <v/>
      </c>
    </row>
    <row r="154">
      <c r="A154" s="7" t="n"/>
      <c r="B154" s="8" t="n"/>
      <c r="C154" s="8" t="n"/>
      <c r="D154" s="9" t="n"/>
      <c r="E154" s="8" t="n"/>
      <c r="F154" s="10">
        <f>IF($A154="","",IFERROR(VLOOKUP($B154,SKUs!$A$5:$L$204,8,FALSE),0)+SUMIFS($D$5:$D154,$B$5:$B154,$B154))</f>
        <v/>
      </c>
      <c r="G154" s="8" t="n"/>
      <c r="H154" s="8" t="n"/>
      <c r="I154" s="7" t="n"/>
      <c r="J154" s="11" t="n"/>
      <c r="K154" s="12">
        <f>IF($A154="","",IF(COUNTIF(SKUs!$A$5:$A$204,$B154)=0,"⚠ this SKU is not on the SKUs tab",IF(NOT(ISNUMBER($D154)),"⚠ quantity is missing or is text",IF(AND($C154="Receipt",$D154&lt;0),"⚠ receipt with a negative quantity",IF(AND($C154="Issue",$D154&gt;0),"⚠ issue with a positive quantity",IF($F154&lt;0,"⚠ the balance goes negative on this row",""))))))</f>
        <v/>
      </c>
    </row>
    <row r="155">
      <c r="A155" s="7" t="n"/>
      <c r="B155" s="8" t="n"/>
      <c r="C155" s="8" t="n"/>
      <c r="D155" s="9" t="n"/>
      <c r="E155" s="8" t="n"/>
      <c r="F155" s="10">
        <f>IF($A155="","",IFERROR(VLOOKUP($B155,SKUs!$A$5:$L$204,8,FALSE),0)+SUMIFS($D$5:$D155,$B$5:$B155,$B155))</f>
        <v/>
      </c>
      <c r="G155" s="8" t="n"/>
      <c r="H155" s="8" t="n"/>
      <c r="I155" s="7" t="n"/>
      <c r="J155" s="11" t="n"/>
      <c r="K155" s="12">
        <f>IF($A155="","",IF(COUNTIF(SKUs!$A$5:$A$204,$B155)=0,"⚠ this SKU is not on the SKUs tab",IF(NOT(ISNUMBER($D155)),"⚠ quantity is missing or is text",IF(AND($C155="Receipt",$D155&lt;0),"⚠ receipt with a negative quantity",IF(AND($C155="Issue",$D155&gt;0),"⚠ issue with a positive quantity",IF($F155&lt;0,"⚠ the balance goes negative on this row",""))))))</f>
        <v/>
      </c>
    </row>
    <row r="156">
      <c r="A156" s="7" t="n"/>
      <c r="B156" s="8" t="n"/>
      <c r="C156" s="8" t="n"/>
      <c r="D156" s="9" t="n"/>
      <c r="E156" s="8" t="n"/>
      <c r="F156" s="10">
        <f>IF($A156="","",IFERROR(VLOOKUP($B156,SKUs!$A$5:$L$204,8,FALSE),0)+SUMIFS($D$5:$D156,$B$5:$B156,$B156))</f>
        <v/>
      </c>
      <c r="G156" s="8" t="n"/>
      <c r="H156" s="8" t="n"/>
      <c r="I156" s="7" t="n"/>
      <c r="J156" s="11" t="n"/>
      <c r="K156" s="12">
        <f>IF($A156="","",IF(COUNTIF(SKUs!$A$5:$A$204,$B156)=0,"⚠ this SKU is not on the SKUs tab",IF(NOT(ISNUMBER($D156)),"⚠ quantity is missing or is text",IF(AND($C156="Receipt",$D156&lt;0),"⚠ receipt with a negative quantity",IF(AND($C156="Issue",$D156&gt;0),"⚠ issue with a positive quantity",IF($F156&lt;0,"⚠ the balance goes negative on this row",""))))))</f>
        <v/>
      </c>
    </row>
    <row r="157">
      <c r="A157" s="7" t="n"/>
      <c r="B157" s="8" t="n"/>
      <c r="C157" s="8" t="n"/>
      <c r="D157" s="9" t="n"/>
      <c r="E157" s="8" t="n"/>
      <c r="F157" s="10">
        <f>IF($A157="","",IFERROR(VLOOKUP($B157,SKUs!$A$5:$L$204,8,FALSE),0)+SUMIFS($D$5:$D157,$B$5:$B157,$B157))</f>
        <v/>
      </c>
      <c r="G157" s="8" t="n"/>
      <c r="H157" s="8" t="n"/>
      <c r="I157" s="7" t="n"/>
      <c r="J157" s="11" t="n"/>
      <c r="K157" s="12">
        <f>IF($A157="","",IF(COUNTIF(SKUs!$A$5:$A$204,$B157)=0,"⚠ this SKU is not on the SKUs tab",IF(NOT(ISNUMBER($D157)),"⚠ quantity is missing or is text",IF(AND($C157="Receipt",$D157&lt;0),"⚠ receipt with a negative quantity",IF(AND($C157="Issue",$D157&gt;0),"⚠ issue with a positive quantity",IF($F157&lt;0,"⚠ the balance goes negative on this row",""))))))</f>
        <v/>
      </c>
    </row>
    <row r="158">
      <c r="A158" s="7" t="n"/>
      <c r="B158" s="8" t="n"/>
      <c r="C158" s="8" t="n"/>
      <c r="D158" s="9" t="n"/>
      <c r="E158" s="8" t="n"/>
      <c r="F158" s="10">
        <f>IF($A158="","",IFERROR(VLOOKUP($B158,SKUs!$A$5:$L$204,8,FALSE),0)+SUMIFS($D$5:$D158,$B$5:$B158,$B158))</f>
        <v/>
      </c>
      <c r="G158" s="8" t="n"/>
      <c r="H158" s="8" t="n"/>
      <c r="I158" s="7" t="n"/>
      <c r="J158" s="11" t="n"/>
      <c r="K158" s="12">
        <f>IF($A158="","",IF(COUNTIF(SKUs!$A$5:$A$204,$B158)=0,"⚠ this SKU is not on the SKUs tab",IF(NOT(ISNUMBER($D158)),"⚠ quantity is missing or is text",IF(AND($C158="Receipt",$D158&lt;0),"⚠ receipt with a negative quantity",IF(AND($C158="Issue",$D158&gt;0),"⚠ issue with a positive quantity",IF($F158&lt;0,"⚠ the balance goes negative on this row",""))))))</f>
        <v/>
      </c>
    </row>
    <row r="159">
      <c r="A159" s="7" t="n"/>
      <c r="B159" s="8" t="n"/>
      <c r="C159" s="8" t="n"/>
      <c r="D159" s="9" t="n"/>
      <c r="E159" s="8" t="n"/>
      <c r="F159" s="10">
        <f>IF($A159="","",IFERROR(VLOOKUP($B159,SKUs!$A$5:$L$204,8,FALSE),0)+SUMIFS($D$5:$D159,$B$5:$B159,$B159))</f>
        <v/>
      </c>
      <c r="G159" s="8" t="n"/>
      <c r="H159" s="8" t="n"/>
      <c r="I159" s="7" t="n"/>
      <c r="J159" s="11" t="n"/>
      <c r="K159" s="12">
        <f>IF($A159="","",IF(COUNTIF(SKUs!$A$5:$A$204,$B159)=0,"⚠ this SKU is not on the SKUs tab",IF(NOT(ISNUMBER($D159)),"⚠ quantity is missing or is text",IF(AND($C159="Receipt",$D159&lt;0),"⚠ receipt with a negative quantity",IF(AND($C159="Issue",$D159&gt;0),"⚠ issue with a positive quantity",IF($F159&lt;0,"⚠ the balance goes negative on this row",""))))))</f>
        <v/>
      </c>
    </row>
    <row r="160">
      <c r="A160" s="7" t="n"/>
      <c r="B160" s="8" t="n"/>
      <c r="C160" s="8" t="n"/>
      <c r="D160" s="9" t="n"/>
      <c r="E160" s="8" t="n"/>
      <c r="F160" s="10">
        <f>IF($A160="","",IFERROR(VLOOKUP($B160,SKUs!$A$5:$L$204,8,FALSE),0)+SUMIFS($D$5:$D160,$B$5:$B160,$B160))</f>
        <v/>
      </c>
      <c r="G160" s="8" t="n"/>
      <c r="H160" s="8" t="n"/>
      <c r="I160" s="7" t="n"/>
      <c r="J160" s="11" t="n"/>
      <c r="K160" s="12">
        <f>IF($A160="","",IF(COUNTIF(SKUs!$A$5:$A$204,$B160)=0,"⚠ this SKU is not on the SKUs tab",IF(NOT(ISNUMBER($D160)),"⚠ quantity is missing or is text",IF(AND($C160="Receipt",$D160&lt;0),"⚠ receipt with a negative quantity",IF(AND($C160="Issue",$D160&gt;0),"⚠ issue with a positive quantity",IF($F160&lt;0,"⚠ the balance goes negative on this row",""))))))</f>
        <v/>
      </c>
    </row>
    <row r="161">
      <c r="A161" s="7" t="n"/>
      <c r="B161" s="8" t="n"/>
      <c r="C161" s="8" t="n"/>
      <c r="D161" s="9" t="n"/>
      <c r="E161" s="8" t="n"/>
      <c r="F161" s="10">
        <f>IF($A161="","",IFERROR(VLOOKUP($B161,SKUs!$A$5:$L$204,8,FALSE),0)+SUMIFS($D$5:$D161,$B$5:$B161,$B161))</f>
        <v/>
      </c>
      <c r="G161" s="8" t="n"/>
      <c r="H161" s="8" t="n"/>
      <c r="I161" s="7" t="n"/>
      <c r="J161" s="11" t="n"/>
      <c r="K161" s="12">
        <f>IF($A161="","",IF(COUNTIF(SKUs!$A$5:$A$204,$B161)=0,"⚠ this SKU is not on the SKUs tab",IF(NOT(ISNUMBER($D161)),"⚠ quantity is missing or is text",IF(AND($C161="Receipt",$D161&lt;0),"⚠ receipt with a negative quantity",IF(AND($C161="Issue",$D161&gt;0),"⚠ issue with a positive quantity",IF($F161&lt;0,"⚠ the balance goes negative on this row",""))))))</f>
        <v/>
      </c>
    </row>
    <row r="162">
      <c r="A162" s="7" t="n"/>
      <c r="B162" s="8" t="n"/>
      <c r="C162" s="8" t="n"/>
      <c r="D162" s="9" t="n"/>
      <c r="E162" s="8" t="n"/>
      <c r="F162" s="10">
        <f>IF($A162="","",IFERROR(VLOOKUP($B162,SKUs!$A$5:$L$204,8,FALSE),0)+SUMIFS($D$5:$D162,$B$5:$B162,$B162))</f>
        <v/>
      </c>
      <c r="G162" s="8" t="n"/>
      <c r="H162" s="8" t="n"/>
      <c r="I162" s="7" t="n"/>
      <c r="J162" s="11" t="n"/>
      <c r="K162" s="12">
        <f>IF($A162="","",IF(COUNTIF(SKUs!$A$5:$A$204,$B162)=0,"⚠ this SKU is not on the SKUs tab",IF(NOT(ISNUMBER($D162)),"⚠ quantity is missing or is text",IF(AND($C162="Receipt",$D162&lt;0),"⚠ receipt with a negative quantity",IF(AND($C162="Issue",$D162&gt;0),"⚠ issue with a positive quantity",IF($F162&lt;0,"⚠ the balance goes negative on this row",""))))))</f>
        <v/>
      </c>
    </row>
    <row r="163">
      <c r="A163" s="7" t="n"/>
      <c r="B163" s="8" t="n"/>
      <c r="C163" s="8" t="n"/>
      <c r="D163" s="9" t="n"/>
      <c r="E163" s="8" t="n"/>
      <c r="F163" s="10">
        <f>IF($A163="","",IFERROR(VLOOKUP($B163,SKUs!$A$5:$L$204,8,FALSE),0)+SUMIFS($D$5:$D163,$B$5:$B163,$B163))</f>
        <v/>
      </c>
      <c r="G163" s="8" t="n"/>
      <c r="H163" s="8" t="n"/>
      <c r="I163" s="7" t="n"/>
      <c r="J163" s="11" t="n"/>
      <c r="K163" s="12">
        <f>IF($A163="","",IF(COUNTIF(SKUs!$A$5:$A$204,$B163)=0,"⚠ this SKU is not on the SKUs tab",IF(NOT(ISNUMBER($D163)),"⚠ quantity is missing or is text",IF(AND($C163="Receipt",$D163&lt;0),"⚠ receipt with a negative quantity",IF(AND($C163="Issue",$D163&gt;0),"⚠ issue with a positive quantity",IF($F163&lt;0,"⚠ the balance goes negative on this row",""))))))</f>
        <v/>
      </c>
    </row>
    <row r="164">
      <c r="A164" s="7" t="n"/>
      <c r="B164" s="8" t="n"/>
      <c r="C164" s="8" t="n"/>
      <c r="D164" s="9" t="n"/>
      <c r="E164" s="8" t="n"/>
      <c r="F164" s="10">
        <f>IF($A164="","",IFERROR(VLOOKUP($B164,SKUs!$A$5:$L$204,8,FALSE),0)+SUMIFS($D$5:$D164,$B$5:$B164,$B164))</f>
        <v/>
      </c>
      <c r="G164" s="8" t="n"/>
      <c r="H164" s="8" t="n"/>
      <c r="I164" s="7" t="n"/>
      <c r="J164" s="11" t="n"/>
      <c r="K164" s="12">
        <f>IF($A164="","",IF(COUNTIF(SKUs!$A$5:$A$204,$B164)=0,"⚠ this SKU is not on the SKUs tab",IF(NOT(ISNUMBER($D164)),"⚠ quantity is missing or is text",IF(AND($C164="Receipt",$D164&lt;0),"⚠ receipt with a negative quantity",IF(AND($C164="Issue",$D164&gt;0),"⚠ issue with a positive quantity",IF($F164&lt;0,"⚠ the balance goes negative on this row",""))))))</f>
        <v/>
      </c>
    </row>
    <row r="165">
      <c r="A165" s="7" t="n"/>
      <c r="B165" s="8" t="n"/>
      <c r="C165" s="8" t="n"/>
      <c r="D165" s="9" t="n"/>
      <c r="E165" s="8" t="n"/>
      <c r="F165" s="10">
        <f>IF($A165="","",IFERROR(VLOOKUP($B165,SKUs!$A$5:$L$204,8,FALSE),0)+SUMIFS($D$5:$D165,$B$5:$B165,$B165))</f>
        <v/>
      </c>
      <c r="G165" s="8" t="n"/>
      <c r="H165" s="8" t="n"/>
      <c r="I165" s="7" t="n"/>
      <c r="J165" s="11" t="n"/>
      <c r="K165" s="12">
        <f>IF($A165="","",IF(COUNTIF(SKUs!$A$5:$A$204,$B165)=0,"⚠ this SKU is not on the SKUs tab",IF(NOT(ISNUMBER($D165)),"⚠ quantity is missing or is text",IF(AND($C165="Receipt",$D165&lt;0),"⚠ receipt with a negative quantity",IF(AND($C165="Issue",$D165&gt;0),"⚠ issue with a positive quantity",IF($F165&lt;0,"⚠ the balance goes negative on this row",""))))))</f>
        <v/>
      </c>
    </row>
    <row r="166">
      <c r="A166" s="7" t="n"/>
      <c r="B166" s="8" t="n"/>
      <c r="C166" s="8" t="n"/>
      <c r="D166" s="9" t="n"/>
      <c r="E166" s="8" t="n"/>
      <c r="F166" s="10">
        <f>IF($A166="","",IFERROR(VLOOKUP($B166,SKUs!$A$5:$L$204,8,FALSE),0)+SUMIFS($D$5:$D166,$B$5:$B166,$B166))</f>
        <v/>
      </c>
      <c r="G166" s="8" t="n"/>
      <c r="H166" s="8" t="n"/>
      <c r="I166" s="7" t="n"/>
      <c r="J166" s="11" t="n"/>
      <c r="K166" s="12">
        <f>IF($A166="","",IF(COUNTIF(SKUs!$A$5:$A$204,$B166)=0,"⚠ this SKU is not on the SKUs tab",IF(NOT(ISNUMBER($D166)),"⚠ quantity is missing or is text",IF(AND($C166="Receipt",$D166&lt;0),"⚠ receipt with a negative quantity",IF(AND($C166="Issue",$D166&gt;0),"⚠ issue with a positive quantity",IF($F166&lt;0,"⚠ the balance goes negative on this row",""))))))</f>
        <v/>
      </c>
    </row>
    <row r="167">
      <c r="A167" s="7" t="n"/>
      <c r="B167" s="8" t="n"/>
      <c r="C167" s="8" t="n"/>
      <c r="D167" s="9" t="n"/>
      <c r="E167" s="8" t="n"/>
      <c r="F167" s="10">
        <f>IF($A167="","",IFERROR(VLOOKUP($B167,SKUs!$A$5:$L$204,8,FALSE),0)+SUMIFS($D$5:$D167,$B$5:$B167,$B167))</f>
        <v/>
      </c>
      <c r="G167" s="8" t="n"/>
      <c r="H167" s="8" t="n"/>
      <c r="I167" s="7" t="n"/>
      <c r="J167" s="11" t="n"/>
      <c r="K167" s="12">
        <f>IF($A167="","",IF(COUNTIF(SKUs!$A$5:$A$204,$B167)=0,"⚠ this SKU is not on the SKUs tab",IF(NOT(ISNUMBER($D167)),"⚠ quantity is missing or is text",IF(AND($C167="Receipt",$D167&lt;0),"⚠ receipt with a negative quantity",IF(AND($C167="Issue",$D167&gt;0),"⚠ issue with a positive quantity",IF($F167&lt;0,"⚠ the balance goes negative on this row",""))))))</f>
        <v/>
      </c>
    </row>
    <row r="168">
      <c r="A168" s="7" t="n"/>
      <c r="B168" s="8" t="n"/>
      <c r="C168" s="8" t="n"/>
      <c r="D168" s="9" t="n"/>
      <c r="E168" s="8" t="n"/>
      <c r="F168" s="10">
        <f>IF($A168="","",IFERROR(VLOOKUP($B168,SKUs!$A$5:$L$204,8,FALSE),0)+SUMIFS($D$5:$D168,$B$5:$B168,$B168))</f>
        <v/>
      </c>
      <c r="G168" s="8" t="n"/>
      <c r="H168" s="8" t="n"/>
      <c r="I168" s="7" t="n"/>
      <c r="J168" s="11" t="n"/>
      <c r="K168" s="12">
        <f>IF($A168="","",IF(COUNTIF(SKUs!$A$5:$A$204,$B168)=0,"⚠ this SKU is not on the SKUs tab",IF(NOT(ISNUMBER($D168)),"⚠ quantity is missing or is text",IF(AND($C168="Receipt",$D168&lt;0),"⚠ receipt with a negative quantity",IF(AND($C168="Issue",$D168&gt;0),"⚠ issue with a positive quantity",IF($F168&lt;0,"⚠ the balance goes negative on this row",""))))))</f>
        <v/>
      </c>
    </row>
    <row r="169">
      <c r="A169" s="7" t="n"/>
      <c r="B169" s="8" t="n"/>
      <c r="C169" s="8" t="n"/>
      <c r="D169" s="9" t="n"/>
      <c r="E169" s="8" t="n"/>
      <c r="F169" s="10">
        <f>IF($A169="","",IFERROR(VLOOKUP($B169,SKUs!$A$5:$L$204,8,FALSE),0)+SUMIFS($D$5:$D169,$B$5:$B169,$B169))</f>
        <v/>
      </c>
      <c r="G169" s="8" t="n"/>
      <c r="H169" s="8" t="n"/>
      <c r="I169" s="7" t="n"/>
      <c r="J169" s="11" t="n"/>
      <c r="K169" s="12">
        <f>IF($A169="","",IF(COUNTIF(SKUs!$A$5:$A$204,$B169)=0,"⚠ this SKU is not on the SKUs tab",IF(NOT(ISNUMBER($D169)),"⚠ quantity is missing or is text",IF(AND($C169="Receipt",$D169&lt;0),"⚠ receipt with a negative quantity",IF(AND($C169="Issue",$D169&gt;0),"⚠ issue with a positive quantity",IF($F169&lt;0,"⚠ the balance goes negative on this row",""))))))</f>
        <v/>
      </c>
    </row>
    <row r="170">
      <c r="A170" s="7" t="n"/>
      <c r="B170" s="8" t="n"/>
      <c r="C170" s="8" t="n"/>
      <c r="D170" s="9" t="n"/>
      <c r="E170" s="8" t="n"/>
      <c r="F170" s="10">
        <f>IF($A170="","",IFERROR(VLOOKUP($B170,SKUs!$A$5:$L$204,8,FALSE),0)+SUMIFS($D$5:$D170,$B$5:$B170,$B170))</f>
        <v/>
      </c>
      <c r="G170" s="8" t="n"/>
      <c r="H170" s="8" t="n"/>
      <c r="I170" s="7" t="n"/>
      <c r="J170" s="11" t="n"/>
      <c r="K170" s="12">
        <f>IF($A170="","",IF(COUNTIF(SKUs!$A$5:$A$204,$B170)=0,"⚠ this SKU is not on the SKUs tab",IF(NOT(ISNUMBER($D170)),"⚠ quantity is missing or is text",IF(AND($C170="Receipt",$D170&lt;0),"⚠ receipt with a negative quantity",IF(AND($C170="Issue",$D170&gt;0),"⚠ issue with a positive quantity",IF($F170&lt;0,"⚠ the balance goes negative on this row",""))))))</f>
        <v/>
      </c>
    </row>
    <row r="171">
      <c r="A171" s="7" t="n"/>
      <c r="B171" s="8" t="n"/>
      <c r="C171" s="8" t="n"/>
      <c r="D171" s="9" t="n"/>
      <c r="E171" s="8" t="n"/>
      <c r="F171" s="10">
        <f>IF($A171="","",IFERROR(VLOOKUP($B171,SKUs!$A$5:$L$204,8,FALSE),0)+SUMIFS($D$5:$D171,$B$5:$B171,$B171))</f>
        <v/>
      </c>
      <c r="G171" s="8" t="n"/>
      <c r="H171" s="8" t="n"/>
      <c r="I171" s="7" t="n"/>
      <c r="J171" s="11" t="n"/>
      <c r="K171" s="12">
        <f>IF($A171="","",IF(COUNTIF(SKUs!$A$5:$A$204,$B171)=0,"⚠ this SKU is not on the SKUs tab",IF(NOT(ISNUMBER($D171)),"⚠ quantity is missing or is text",IF(AND($C171="Receipt",$D171&lt;0),"⚠ receipt with a negative quantity",IF(AND($C171="Issue",$D171&gt;0),"⚠ issue with a positive quantity",IF($F171&lt;0,"⚠ the balance goes negative on this row",""))))))</f>
        <v/>
      </c>
    </row>
    <row r="172">
      <c r="A172" s="7" t="n"/>
      <c r="B172" s="8" t="n"/>
      <c r="C172" s="8" t="n"/>
      <c r="D172" s="9" t="n"/>
      <c r="E172" s="8" t="n"/>
      <c r="F172" s="10">
        <f>IF($A172="","",IFERROR(VLOOKUP($B172,SKUs!$A$5:$L$204,8,FALSE),0)+SUMIFS($D$5:$D172,$B$5:$B172,$B172))</f>
        <v/>
      </c>
      <c r="G172" s="8" t="n"/>
      <c r="H172" s="8" t="n"/>
      <c r="I172" s="7" t="n"/>
      <c r="J172" s="11" t="n"/>
      <c r="K172" s="12">
        <f>IF($A172="","",IF(COUNTIF(SKUs!$A$5:$A$204,$B172)=0,"⚠ this SKU is not on the SKUs tab",IF(NOT(ISNUMBER($D172)),"⚠ quantity is missing or is text",IF(AND($C172="Receipt",$D172&lt;0),"⚠ receipt with a negative quantity",IF(AND($C172="Issue",$D172&gt;0),"⚠ issue with a positive quantity",IF($F172&lt;0,"⚠ the balance goes negative on this row",""))))))</f>
        <v/>
      </c>
    </row>
    <row r="173">
      <c r="A173" s="7" t="n"/>
      <c r="B173" s="8" t="n"/>
      <c r="C173" s="8" t="n"/>
      <c r="D173" s="9" t="n"/>
      <c r="E173" s="8" t="n"/>
      <c r="F173" s="10">
        <f>IF($A173="","",IFERROR(VLOOKUP($B173,SKUs!$A$5:$L$204,8,FALSE),0)+SUMIFS($D$5:$D173,$B$5:$B173,$B173))</f>
        <v/>
      </c>
      <c r="G173" s="8" t="n"/>
      <c r="H173" s="8" t="n"/>
      <c r="I173" s="7" t="n"/>
      <c r="J173" s="11" t="n"/>
      <c r="K173" s="12">
        <f>IF($A173="","",IF(COUNTIF(SKUs!$A$5:$A$204,$B173)=0,"⚠ this SKU is not on the SKUs tab",IF(NOT(ISNUMBER($D173)),"⚠ quantity is missing or is text",IF(AND($C173="Receipt",$D173&lt;0),"⚠ receipt with a negative quantity",IF(AND($C173="Issue",$D173&gt;0),"⚠ issue with a positive quantity",IF($F173&lt;0,"⚠ the balance goes negative on this row",""))))))</f>
        <v/>
      </c>
    </row>
    <row r="174">
      <c r="A174" s="7" t="n"/>
      <c r="B174" s="8" t="n"/>
      <c r="C174" s="8" t="n"/>
      <c r="D174" s="9" t="n"/>
      <c r="E174" s="8" t="n"/>
      <c r="F174" s="10">
        <f>IF($A174="","",IFERROR(VLOOKUP($B174,SKUs!$A$5:$L$204,8,FALSE),0)+SUMIFS($D$5:$D174,$B$5:$B174,$B174))</f>
        <v/>
      </c>
      <c r="G174" s="8" t="n"/>
      <c r="H174" s="8" t="n"/>
      <c r="I174" s="7" t="n"/>
      <c r="J174" s="11" t="n"/>
      <c r="K174" s="12">
        <f>IF($A174="","",IF(COUNTIF(SKUs!$A$5:$A$204,$B174)=0,"⚠ this SKU is not on the SKUs tab",IF(NOT(ISNUMBER($D174)),"⚠ quantity is missing or is text",IF(AND($C174="Receipt",$D174&lt;0),"⚠ receipt with a negative quantity",IF(AND($C174="Issue",$D174&gt;0),"⚠ issue with a positive quantity",IF($F174&lt;0,"⚠ the balance goes negative on this row",""))))))</f>
        <v/>
      </c>
    </row>
    <row r="175">
      <c r="A175" s="7" t="n"/>
      <c r="B175" s="8" t="n"/>
      <c r="C175" s="8" t="n"/>
      <c r="D175" s="9" t="n"/>
      <c r="E175" s="8" t="n"/>
      <c r="F175" s="10">
        <f>IF($A175="","",IFERROR(VLOOKUP($B175,SKUs!$A$5:$L$204,8,FALSE),0)+SUMIFS($D$5:$D175,$B$5:$B175,$B175))</f>
        <v/>
      </c>
      <c r="G175" s="8" t="n"/>
      <c r="H175" s="8" t="n"/>
      <c r="I175" s="7" t="n"/>
      <c r="J175" s="11" t="n"/>
      <c r="K175" s="12">
        <f>IF($A175="","",IF(COUNTIF(SKUs!$A$5:$A$204,$B175)=0,"⚠ this SKU is not on the SKUs tab",IF(NOT(ISNUMBER($D175)),"⚠ quantity is missing or is text",IF(AND($C175="Receipt",$D175&lt;0),"⚠ receipt with a negative quantity",IF(AND($C175="Issue",$D175&gt;0),"⚠ issue with a positive quantity",IF($F175&lt;0,"⚠ the balance goes negative on this row",""))))))</f>
        <v/>
      </c>
    </row>
    <row r="176">
      <c r="A176" s="7" t="n"/>
      <c r="B176" s="8" t="n"/>
      <c r="C176" s="8" t="n"/>
      <c r="D176" s="9" t="n"/>
      <c r="E176" s="8" t="n"/>
      <c r="F176" s="10">
        <f>IF($A176="","",IFERROR(VLOOKUP($B176,SKUs!$A$5:$L$204,8,FALSE),0)+SUMIFS($D$5:$D176,$B$5:$B176,$B176))</f>
        <v/>
      </c>
      <c r="G176" s="8" t="n"/>
      <c r="H176" s="8" t="n"/>
      <c r="I176" s="7" t="n"/>
      <c r="J176" s="11" t="n"/>
      <c r="K176" s="12">
        <f>IF($A176="","",IF(COUNTIF(SKUs!$A$5:$A$204,$B176)=0,"⚠ this SKU is not on the SKUs tab",IF(NOT(ISNUMBER($D176)),"⚠ quantity is missing or is text",IF(AND($C176="Receipt",$D176&lt;0),"⚠ receipt with a negative quantity",IF(AND($C176="Issue",$D176&gt;0),"⚠ issue with a positive quantity",IF($F176&lt;0,"⚠ the balance goes negative on this row",""))))))</f>
        <v/>
      </c>
    </row>
    <row r="177">
      <c r="A177" s="7" t="n"/>
      <c r="B177" s="8" t="n"/>
      <c r="C177" s="8" t="n"/>
      <c r="D177" s="9" t="n"/>
      <c r="E177" s="8" t="n"/>
      <c r="F177" s="10">
        <f>IF($A177="","",IFERROR(VLOOKUP($B177,SKUs!$A$5:$L$204,8,FALSE),0)+SUMIFS($D$5:$D177,$B$5:$B177,$B177))</f>
        <v/>
      </c>
      <c r="G177" s="8" t="n"/>
      <c r="H177" s="8" t="n"/>
      <c r="I177" s="7" t="n"/>
      <c r="J177" s="11" t="n"/>
      <c r="K177" s="12">
        <f>IF($A177="","",IF(COUNTIF(SKUs!$A$5:$A$204,$B177)=0,"⚠ this SKU is not on the SKUs tab",IF(NOT(ISNUMBER($D177)),"⚠ quantity is missing or is text",IF(AND($C177="Receipt",$D177&lt;0),"⚠ receipt with a negative quantity",IF(AND($C177="Issue",$D177&gt;0),"⚠ issue with a positive quantity",IF($F177&lt;0,"⚠ the balance goes negative on this row",""))))))</f>
        <v/>
      </c>
    </row>
    <row r="178">
      <c r="A178" s="7" t="n"/>
      <c r="B178" s="8" t="n"/>
      <c r="C178" s="8" t="n"/>
      <c r="D178" s="9" t="n"/>
      <c r="E178" s="8" t="n"/>
      <c r="F178" s="10">
        <f>IF($A178="","",IFERROR(VLOOKUP($B178,SKUs!$A$5:$L$204,8,FALSE),0)+SUMIFS($D$5:$D178,$B$5:$B178,$B178))</f>
        <v/>
      </c>
      <c r="G178" s="8" t="n"/>
      <c r="H178" s="8" t="n"/>
      <c r="I178" s="7" t="n"/>
      <c r="J178" s="11" t="n"/>
      <c r="K178" s="12">
        <f>IF($A178="","",IF(COUNTIF(SKUs!$A$5:$A$204,$B178)=0,"⚠ this SKU is not on the SKUs tab",IF(NOT(ISNUMBER($D178)),"⚠ quantity is missing or is text",IF(AND($C178="Receipt",$D178&lt;0),"⚠ receipt with a negative quantity",IF(AND($C178="Issue",$D178&gt;0),"⚠ issue with a positive quantity",IF($F178&lt;0,"⚠ the balance goes negative on this row",""))))))</f>
        <v/>
      </c>
    </row>
    <row r="179">
      <c r="A179" s="7" t="n"/>
      <c r="B179" s="8" t="n"/>
      <c r="C179" s="8" t="n"/>
      <c r="D179" s="9" t="n"/>
      <c r="E179" s="8" t="n"/>
      <c r="F179" s="10">
        <f>IF($A179="","",IFERROR(VLOOKUP($B179,SKUs!$A$5:$L$204,8,FALSE),0)+SUMIFS($D$5:$D179,$B$5:$B179,$B179))</f>
        <v/>
      </c>
      <c r="G179" s="8" t="n"/>
      <c r="H179" s="8" t="n"/>
      <c r="I179" s="7" t="n"/>
      <c r="J179" s="11" t="n"/>
      <c r="K179" s="12">
        <f>IF($A179="","",IF(COUNTIF(SKUs!$A$5:$A$204,$B179)=0,"⚠ this SKU is not on the SKUs tab",IF(NOT(ISNUMBER($D179)),"⚠ quantity is missing or is text",IF(AND($C179="Receipt",$D179&lt;0),"⚠ receipt with a negative quantity",IF(AND($C179="Issue",$D179&gt;0),"⚠ issue with a positive quantity",IF($F179&lt;0,"⚠ the balance goes negative on this row",""))))))</f>
        <v/>
      </c>
    </row>
    <row r="180">
      <c r="A180" s="7" t="n"/>
      <c r="B180" s="8" t="n"/>
      <c r="C180" s="8" t="n"/>
      <c r="D180" s="9" t="n"/>
      <c r="E180" s="8" t="n"/>
      <c r="F180" s="10">
        <f>IF($A180="","",IFERROR(VLOOKUP($B180,SKUs!$A$5:$L$204,8,FALSE),0)+SUMIFS($D$5:$D180,$B$5:$B180,$B180))</f>
        <v/>
      </c>
      <c r="G180" s="8" t="n"/>
      <c r="H180" s="8" t="n"/>
      <c r="I180" s="7" t="n"/>
      <c r="J180" s="11" t="n"/>
      <c r="K180" s="12">
        <f>IF($A180="","",IF(COUNTIF(SKUs!$A$5:$A$204,$B180)=0,"⚠ this SKU is not on the SKUs tab",IF(NOT(ISNUMBER($D180)),"⚠ quantity is missing or is text",IF(AND($C180="Receipt",$D180&lt;0),"⚠ receipt with a negative quantity",IF(AND($C180="Issue",$D180&gt;0),"⚠ issue with a positive quantity",IF($F180&lt;0,"⚠ the balance goes negative on this row",""))))))</f>
        <v/>
      </c>
    </row>
    <row r="181">
      <c r="A181" s="7" t="n"/>
      <c r="B181" s="8" t="n"/>
      <c r="C181" s="8" t="n"/>
      <c r="D181" s="9" t="n"/>
      <c r="E181" s="8" t="n"/>
      <c r="F181" s="10">
        <f>IF($A181="","",IFERROR(VLOOKUP($B181,SKUs!$A$5:$L$204,8,FALSE),0)+SUMIFS($D$5:$D181,$B$5:$B181,$B181))</f>
        <v/>
      </c>
      <c r="G181" s="8" t="n"/>
      <c r="H181" s="8" t="n"/>
      <c r="I181" s="7" t="n"/>
      <c r="J181" s="11" t="n"/>
      <c r="K181" s="12">
        <f>IF($A181="","",IF(COUNTIF(SKUs!$A$5:$A$204,$B181)=0,"⚠ this SKU is not on the SKUs tab",IF(NOT(ISNUMBER($D181)),"⚠ quantity is missing or is text",IF(AND($C181="Receipt",$D181&lt;0),"⚠ receipt with a negative quantity",IF(AND($C181="Issue",$D181&gt;0),"⚠ issue with a positive quantity",IF($F181&lt;0,"⚠ the balance goes negative on this row",""))))))</f>
        <v/>
      </c>
    </row>
    <row r="182">
      <c r="A182" s="7" t="n"/>
      <c r="B182" s="8" t="n"/>
      <c r="C182" s="8" t="n"/>
      <c r="D182" s="9" t="n"/>
      <c r="E182" s="8" t="n"/>
      <c r="F182" s="10">
        <f>IF($A182="","",IFERROR(VLOOKUP($B182,SKUs!$A$5:$L$204,8,FALSE),0)+SUMIFS($D$5:$D182,$B$5:$B182,$B182))</f>
        <v/>
      </c>
      <c r="G182" s="8" t="n"/>
      <c r="H182" s="8" t="n"/>
      <c r="I182" s="7" t="n"/>
      <c r="J182" s="11" t="n"/>
      <c r="K182" s="12">
        <f>IF($A182="","",IF(COUNTIF(SKUs!$A$5:$A$204,$B182)=0,"⚠ this SKU is not on the SKUs tab",IF(NOT(ISNUMBER($D182)),"⚠ quantity is missing or is text",IF(AND($C182="Receipt",$D182&lt;0),"⚠ receipt with a negative quantity",IF(AND($C182="Issue",$D182&gt;0),"⚠ issue with a positive quantity",IF($F182&lt;0,"⚠ the balance goes negative on this row",""))))))</f>
        <v/>
      </c>
    </row>
    <row r="183">
      <c r="A183" s="7" t="n"/>
      <c r="B183" s="8" t="n"/>
      <c r="C183" s="8" t="n"/>
      <c r="D183" s="9" t="n"/>
      <c r="E183" s="8" t="n"/>
      <c r="F183" s="10">
        <f>IF($A183="","",IFERROR(VLOOKUP($B183,SKUs!$A$5:$L$204,8,FALSE),0)+SUMIFS($D$5:$D183,$B$5:$B183,$B183))</f>
        <v/>
      </c>
      <c r="G183" s="8" t="n"/>
      <c r="H183" s="8" t="n"/>
      <c r="I183" s="7" t="n"/>
      <c r="J183" s="11" t="n"/>
      <c r="K183" s="12">
        <f>IF($A183="","",IF(COUNTIF(SKUs!$A$5:$A$204,$B183)=0,"⚠ this SKU is not on the SKUs tab",IF(NOT(ISNUMBER($D183)),"⚠ quantity is missing or is text",IF(AND($C183="Receipt",$D183&lt;0),"⚠ receipt with a negative quantity",IF(AND($C183="Issue",$D183&gt;0),"⚠ issue with a positive quantity",IF($F183&lt;0,"⚠ the balance goes negative on this row",""))))))</f>
        <v/>
      </c>
    </row>
    <row r="184">
      <c r="A184" s="7" t="n"/>
      <c r="B184" s="8" t="n"/>
      <c r="C184" s="8" t="n"/>
      <c r="D184" s="9" t="n"/>
      <c r="E184" s="8" t="n"/>
      <c r="F184" s="10">
        <f>IF($A184="","",IFERROR(VLOOKUP($B184,SKUs!$A$5:$L$204,8,FALSE),0)+SUMIFS($D$5:$D184,$B$5:$B184,$B184))</f>
        <v/>
      </c>
      <c r="G184" s="8" t="n"/>
      <c r="H184" s="8" t="n"/>
      <c r="I184" s="7" t="n"/>
      <c r="J184" s="11" t="n"/>
      <c r="K184" s="12">
        <f>IF($A184="","",IF(COUNTIF(SKUs!$A$5:$A$204,$B184)=0,"⚠ this SKU is not on the SKUs tab",IF(NOT(ISNUMBER($D184)),"⚠ quantity is missing or is text",IF(AND($C184="Receipt",$D184&lt;0),"⚠ receipt with a negative quantity",IF(AND($C184="Issue",$D184&gt;0),"⚠ issue with a positive quantity",IF($F184&lt;0,"⚠ the balance goes negative on this row",""))))))</f>
        <v/>
      </c>
    </row>
    <row r="185">
      <c r="A185" s="7" t="n"/>
      <c r="B185" s="8" t="n"/>
      <c r="C185" s="8" t="n"/>
      <c r="D185" s="9" t="n"/>
      <c r="E185" s="8" t="n"/>
      <c r="F185" s="10">
        <f>IF($A185="","",IFERROR(VLOOKUP($B185,SKUs!$A$5:$L$204,8,FALSE),0)+SUMIFS($D$5:$D185,$B$5:$B185,$B185))</f>
        <v/>
      </c>
      <c r="G185" s="8" t="n"/>
      <c r="H185" s="8" t="n"/>
      <c r="I185" s="7" t="n"/>
      <c r="J185" s="11" t="n"/>
      <c r="K185" s="12">
        <f>IF($A185="","",IF(COUNTIF(SKUs!$A$5:$A$204,$B185)=0,"⚠ this SKU is not on the SKUs tab",IF(NOT(ISNUMBER($D185)),"⚠ quantity is missing or is text",IF(AND($C185="Receipt",$D185&lt;0),"⚠ receipt with a negative quantity",IF(AND($C185="Issue",$D185&gt;0),"⚠ issue with a positive quantity",IF($F185&lt;0,"⚠ the balance goes negative on this row",""))))))</f>
        <v/>
      </c>
    </row>
    <row r="186">
      <c r="A186" s="7" t="n"/>
      <c r="B186" s="8" t="n"/>
      <c r="C186" s="8" t="n"/>
      <c r="D186" s="9" t="n"/>
      <c r="E186" s="8" t="n"/>
      <c r="F186" s="10">
        <f>IF($A186="","",IFERROR(VLOOKUP($B186,SKUs!$A$5:$L$204,8,FALSE),0)+SUMIFS($D$5:$D186,$B$5:$B186,$B186))</f>
        <v/>
      </c>
      <c r="G186" s="8" t="n"/>
      <c r="H186" s="8" t="n"/>
      <c r="I186" s="7" t="n"/>
      <c r="J186" s="11" t="n"/>
      <c r="K186" s="12">
        <f>IF($A186="","",IF(COUNTIF(SKUs!$A$5:$A$204,$B186)=0,"⚠ this SKU is not on the SKUs tab",IF(NOT(ISNUMBER($D186)),"⚠ quantity is missing or is text",IF(AND($C186="Receipt",$D186&lt;0),"⚠ receipt with a negative quantity",IF(AND($C186="Issue",$D186&gt;0),"⚠ issue with a positive quantity",IF($F186&lt;0,"⚠ the balance goes negative on this row",""))))))</f>
        <v/>
      </c>
    </row>
    <row r="187">
      <c r="A187" s="7" t="n"/>
      <c r="B187" s="8" t="n"/>
      <c r="C187" s="8" t="n"/>
      <c r="D187" s="9" t="n"/>
      <c r="E187" s="8" t="n"/>
      <c r="F187" s="10">
        <f>IF($A187="","",IFERROR(VLOOKUP($B187,SKUs!$A$5:$L$204,8,FALSE),0)+SUMIFS($D$5:$D187,$B$5:$B187,$B187))</f>
        <v/>
      </c>
      <c r="G187" s="8" t="n"/>
      <c r="H187" s="8" t="n"/>
      <c r="I187" s="7" t="n"/>
      <c r="J187" s="11" t="n"/>
      <c r="K187" s="12">
        <f>IF($A187="","",IF(COUNTIF(SKUs!$A$5:$A$204,$B187)=0,"⚠ this SKU is not on the SKUs tab",IF(NOT(ISNUMBER($D187)),"⚠ quantity is missing or is text",IF(AND($C187="Receipt",$D187&lt;0),"⚠ receipt with a negative quantity",IF(AND($C187="Issue",$D187&gt;0),"⚠ issue with a positive quantity",IF($F187&lt;0,"⚠ the balance goes negative on this row",""))))))</f>
        <v/>
      </c>
    </row>
    <row r="188">
      <c r="A188" s="7" t="n"/>
      <c r="B188" s="8" t="n"/>
      <c r="C188" s="8" t="n"/>
      <c r="D188" s="9" t="n"/>
      <c r="E188" s="8" t="n"/>
      <c r="F188" s="10">
        <f>IF($A188="","",IFERROR(VLOOKUP($B188,SKUs!$A$5:$L$204,8,FALSE),0)+SUMIFS($D$5:$D188,$B$5:$B188,$B188))</f>
        <v/>
      </c>
      <c r="G188" s="8" t="n"/>
      <c r="H188" s="8" t="n"/>
      <c r="I188" s="7" t="n"/>
      <c r="J188" s="11" t="n"/>
      <c r="K188" s="12">
        <f>IF($A188="","",IF(COUNTIF(SKUs!$A$5:$A$204,$B188)=0,"⚠ this SKU is not on the SKUs tab",IF(NOT(ISNUMBER($D188)),"⚠ quantity is missing or is text",IF(AND($C188="Receipt",$D188&lt;0),"⚠ receipt with a negative quantity",IF(AND($C188="Issue",$D188&gt;0),"⚠ issue with a positive quantity",IF($F188&lt;0,"⚠ the balance goes negative on this row",""))))))</f>
        <v/>
      </c>
    </row>
    <row r="189">
      <c r="A189" s="7" t="n"/>
      <c r="B189" s="8" t="n"/>
      <c r="C189" s="8" t="n"/>
      <c r="D189" s="9" t="n"/>
      <c r="E189" s="8" t="n"/>
      <c r="F189" s="10">
        <f>IF($A189="","",IFERROR(VLOOKUP($B189,SKUs!$A$5:$L$204,8,FALSE),0)+SUMIFS($D$5:$D189,$B$5:$B189,$B189))</f>
        <v/>
      </c>
      <c r="G189" s="8" t="n"/>
      <c r="H189" s="8" t="n"/>
      <c r="I189" s="7" t="n"/>
      <c r="J189" s="11" t="n"/>
      <c r="K189" s="12">
        <f>IF($A189="","",IF(COUNTIF(SKUs!$A$5:$A$204,$B189)=0,"⚠ this SKU is not on the SKUs tab",IF(NOT(ISNUMBER($D189)),"⚠ quantity is missing or is text",IF(AND($C189="Receipt",$D189&lt;0),"⚠ receipt with a negative quantity",IF(AND($C189="Issue",$D189&gt;0),"⚠ issue with a positive quantity",IF($F189&lt;0,"⚠ the balance goes negative on this row",""))))))</f>
        <v/>
      </c>
    </row>
    <row r="190">
      <c r="A190" s="7" t="n"/>
      <c r="B190" s="8" t="n"/>
      <c r="C190" s="8" t="n"/>
      <c r="D190" s="9" t="n"/>
      <c r="E190" s="8" t="n"/>
      <c r="F190" s="10">
        <f>IF($A190="","",IFERROR(VLOOKUP($B190,SKUs!$A$5:$L$204,8,FALSE),0)+SUMIFS($D$5:$D190,$B$5:$B190,$B190))</f>
        <v/>
      </c>
      <c r="G190" s="8" t="n"/>
      <c r="H190" s="8" t="n"/>
      <c r="I190" s="7" t="n"/>
      <c r="J190" s="11" t="n"/>
      <c r="K190" s="12">
        <f>IF($A190="","",IF(COUNTIF(SKUs!$A$5:$A$204,$B190)=0,"⚠ this SKU is not on the SKUs tab",IF(NOT(ISNUMBER($D190)),"⚠ quantity is missing or is text",IF(AND($C190="Receipt",$D190&lt;0),"⚠ receipt with a negative quantity",IF(AND($C190="Issue",$D190&gt;0),"⚠ issue with a positive quantity",IF($F190&lt;0,"⚠ the balance goes negative on this row",""))))))</f>
        <v/>
      </c>
    </row>
    <row r="191">
      <c r="A191" s="7" t="n"/>
      <c r="B191" s="8" t="n"/>
      <c r="C191" s="8" t="n"/>
      <c r="D191" s="9" t="n"/>
      <c r="E191" s="8" t="n"/>
      <c r="F191" s="10">
        <f>IF($A191="","",IFERROR(VLOOKUP($B191,SKUs!$A$5:$L$204,8,FALSE),0)+SUMIFS($D$5:$D191,$B$5:$B191,$B191))</f>
        <v/>
      </c>
      <c r="G191" s="8" t="n"/>
      <c r="H191" s="8" t="n"/>
      <c r="I191" s="7" t="n"/>
      <c r="J191" s="11" t="n"/>
      <c r="K191" s="12">
        <f>IF($A191="","",IF(COUNTIF(SKUs!$A$5:$A$204,$B191)=0,"⚠ this SKU is not on the SKUs tab",IF(NOT(ISNUMBER($D191)),"⚠ quantity is missing or is text",IF(AND($C191="Receipt",$D191&lt;0),"⚠ receipt with a negative quantity",IF(AND($C191="Issue",$D191&gt;0),"⚠ issue with a positive quantity",IF($F191&lt;0,"⚠ the balance goes negative on this row",""))))))</f>
        <v/>
      </c>
    </row>
    <row r="192">
      <c r="A192" s="7" t="n"/>
      <c r="B192" s="8" t="n"/>
      <c r="C192" s="8" t="n"/>
      <c r="D192" s="9" t="n"/>
      <c r="E192" s="8" t="n"/>
      <c r="F192" s="10">
        <f>IF($A192="","",IFERROR(VLOOKUP($B192,SKUs!$A$5:$L$204,8,FALSE),0)+SUMIFS($D$5:$D192,$B$5:$B192,$B192))</f>
        <v/>
      </c>
      <c r="G192" s="8" t="n"/>
      <c r="H192" s="8" t="n"/>
      <c r="I192" s="7" t="n"/>
      <c r="J192" s="11" t="n"/>
      <c r="K192" s="12">
        <f>IF($A192="","",IF(COUNTIF(SKUs!$A$5:$A$204,$B192)=0,"⚠ this SKU is not on the SKUs tab",IF(NOT(ISNUMBER($D192)),"⚠ quantity is missing or is text",IF(AND($C192="Receipt",$D192&lt;0),"⚠ receipt with a negative quantity",IF(AND($C192="Issue",$D192&gt;0),"⚠ issue with a positive quantity",IF($F192&lt;0,"⚠ the balance goes negative on this row",""))))))</f>
        <v/>
      </c>
    </row>
    <row r="193">
      <c r="A193" s="7" t="n"/>
      <c r="B193" s="8" t="n"/>
      <c r="C193" s="8" t="n"/>
      <c r="D193" s="9" t="n"/>
      <c r="E193" s="8" t="n"/>
      <c r="F193" s="10">
        <f>IF($A193="","",IFERROR(VLOOKUP($B193,SKUs!$A$5:$L$204,8,FALSE),0)+SUMIFS($D$5:$D193,$B$5:$B193,$B193))</f>
        <v/>
      </c>
      <c r="G193" s="8" t="n"/>
      <c r="H193" s="8" t="n"/>
      <c r="I193" s="7" t="n"/>
      <c r="J193" s="11" t="n"/>
      <c r="K193" s="12">
        <f>IF($A193="","",IF(COUNTIF(SKUs!$A$5:$A$204,$B193)=0,"⚠ this SKU is not on the SKUs tab",IF(NOT(ISNUMBER($D193)),"⚠ quantity is missing or is text",IF(AND($C193="Receipt",$D193&lt;0),"⚠ receipt with a negative quantity",IF(AND($C193="Issue",$D193&gt;0),"⚠ issue with a positive quantity",IF($F193&lt;0,"⚠ the balance goes negative on this row",""))))))</f>
        <v/>
      </c>
    </row>
    <row r="194">
      <c r="A194" s="7" t="n"/>
      <c r="B194" s="8" t="n"/>
      <c r="C194" s="8" t="n"/>
      <c r="D194" s="9" t="n"/>
      <c r="E194" s="8" t="n"/>
      <c r="F194" s="10">
        <f>IF($A194="","",IFERROR(VLOOKUP($B194,SKUs!$A$5:$L$204,8,FALSE),0)+SUMIFS($D$5:$D194,$B$5:$B194,$B194))</f>
        <v/>
      </c>
      <c r="G194" s="8" t="n"/>
      <c r="H194" s="8" t="n"/>
      <c r="I194" s="7" t="n"/>
      <c r="J194" s="11" t="n"/>
      <c r="K194" s="12">
        <f>IF($A194="","",IF(COUNTIF(SKUs!$A$5:$A$204,$B194)=0,"⚠ this SKU is not on the SKUs tab",IF(NOT(ISNUMBER($D194)),"⚠ quantity is missing or is text",IF(AND($C194="Receipt",$D194&lt;0),"⚠ receipt with a negative quantity",IF(AND($C194="Issue",$D194&gt;0),"⚠ issue with a positive quantity",IF($F194&lt;0,"⚠ the balance goes negative on this row",""))))))</f>
        <v/>
      </c>
    </row>
    <row r="195">
      <c r="A195" s="7" t="n"/>
      <c r="B195" s="8" t="n"/>
      <c r="C195" s="8" t="n"/>
      <c r="D195" s="9" t="n"/>
      <c r="E195" s="8" t="n"/>
      <c r="F195" s="10">
        <f>IF($A195="","",IFERROR(VLOOKUP($B195,SKUs!$A$5:$L$204,8,FALSE),0)+SUMIFS($D$5:$D195,$B$5:$B195,$B195))</f>
        <v/>
      </c>
      <c r="G195" s="8" t="n"/>
      <c r="H195" s="8" t="n"/>
      <c r="I195" s="7" t="n"/>
      <c r="J195" s="11" t="n"/>
      <c r="K195" s="12">
        <f>IF($A195="","",IF(COUNTIF(SKUs!$A$5:$A$204,$B195)=0,"⚠ this SKU is not on the SKUs tab",IF(NOT(ISNUMBER($D195)),"⚠ quantity is missing or is text",IF(AND($C195="Receipt",$D195&lt;0),"⚠ receipt with a negative quantity",IF(AND($C195="Issue",$D195&gt;0),"⚠ issue with a positive quantity",IF($F195&lt;0,"⚠ the balance goes negative on this row",""))))))</f>
        <v/>
      </c>
    </row>
    <row r="196">
      <c r="A196" s="7" t="n"/>
      <c r="B196" s="8" t="n"/>
      <c r="C196" s="8" t="n"/>
      <c r="D196" s="9" t="n"/>
      <c r="E196" s="8" t="n"/>
      <c r="F196" s="10">
        <f>IF($A196="","",IFERROR(VLOOKUP($B196,SKUs!$A$5:$L$204,8,FALSE),0)+SUMIFS($D$5:$D196,$B$5:$B196,$B196))</f>
        <v/>
      </c>
      <c r="G196" s="8" t="n"/>
      <c r="H196" s="8" t="n"/>
      <c r="I196" s="7" t="n"/>
      <c r="J196" s="11" t="n"/>
      <c r="K196" s="12">
        <f>IF($A196="","",IF(COUNTIF(SKUs!$A$5:$A$204,$B196)=0,"⚠ this SKU is not on the SKUs tab",IF(NOT(ISNUMBER($D196)),"⚠ quantity is missing or is text",IF(AND($C196="Receipt",$D196&lt;0),"⚠ receipt with a negative quantity",IF(AND($C196="Issue",$D196&gt;0),"⚠ issue with a positive quantity",IF($F196&lt;0,"⚠ the balance goes negative on this row",""))))))</f>
        <v/>
      </c>
    </row>
    <row r="197">
      <c r="A197" s="7" t="n"/>
      <c r="B197" s="8" t="n"/>
      <c r="C197" s="8" t="n"/>
      <c r="D197" s="9" t="n"/>
      <c r="E197" s="8" t="n"/>
      <c r="F197" s="10">
        <f>IF($A197="","",IFERROR(VLOOKUP($B197,SKUs!$A$5:$L$204,8,FALSE),0)+SUMIFS($D$5:$D197,$B$5:$B197,$B197))</f>
        <v/>
      </c>
      <c r="G197" s="8" t="n"/>
      <c r="H197" s="8" t="n"/>
      <c r="I197" s="7" t="n"/>
      <c r="J197" s="11" t="n"/>
      <c r="K197" s="12">
        <f>IF($A197="","",IF(COUNTIF(SKUs!$A$5:$A$204,$B197)=0,"⚠ this SKU is not on the SKUs tab",IF(NOT(ISNUMBER($D197)),"⚠ quantity is missing or is text",IF(AND($C197="Receipt",$D197&lt;0),"⚠ receipt with a negative quantity",IF(AND($C197="Issue",$D197&gt;0),"⚠ issue with a positive quantity",IF($F197&lt;0,"⚠ the balance goes negative on this row",""))))))</f>
        <v/>
      </c>
    </row>
    <row r="198">
      <c r="A198" s="7" t="n"/>
      <c r="B198" s="8" t="n"/>
      <c r="C198" s="8" t="n"/>
      <c r="D198" s="9" t="n"/>
      <c r="E198" s="8" t="n"/>
      <c r="F198" s="10">
        <f>IF($A198="","",IFERROR(VLOOKUP($B198,SKUs!$A$5:$L$204,8,FALSE),0)+SUMIFS($D$5:$D198,$B$5:$B198,$B198))</f>
        <v/>
      </c>
      <c r="G198" s="8" t="n"/>
      <c r="H198" s="8" t="n"/>
      <c r="I198" s="7" t="n"/>
      <c r="J198" s="11" t="n"/>
      <c r="K198" s="12">
        <f>IF($A198="","",IF(COUNTIF(SKUs!$A$5:$A$204,$B198)=0,"⚠ this SKU is not on the SKUs tab",IF(NOT(ISNUMBER($D198)),"⚠ quantity is missing or is text",IF(AND($C198="Receipt",$D198&lt;0),"⚠ receipt with a negative quantity",IF(AND($C198="Issue",$D198&gt;0),"⚠ issue with a positive quantity",IF($F198&lt;0,"⚠ the balance goes negative on this row",""))))))</f>
        <v/>
      </c>
    </row>
    <row r="199">
      <c r="A199" s="7" t="n"/>
      <c r="B199" s="8" t="n"/>
      <c r="C199" s="8" t="n"/>
      <c r="D199" s="9" t="n"/>
      <c r="E199" s="8" t="n"/>
      <c r="F199" s="10">
        <f>IF($A199="","",IFERROR(VLOOKUP($B199,SKUs!$A$5:$L$204,8,FALSE),0)+SUMIFS($D$5:$D199,$B$5:$B199,$B199))</f>
        <v/>
      </c>
      <c r="G199" s="8" t="n"/>
      <c r="H199" s="8" t="n"/>
      <c r="I199" s="7" t="n"/>
      <c r="J199" s="11" t="n"/>
      <c r="K199" s="12">
        <f>IF($A199="","",IF(COUNTIF(SKUs!$A$5:$A$204,$B199)=0,"⚠ this SKU is not on the SKUs tab",IF(NOT(ISNUMBER($D199)),"⚠ quantity is missing or is text",IF(AND($C199="Receipt",$D199&lt;0),"⚠ receipt with a negative quantity",IF(AND($C199="Issue",$D199&gt;0),"⚠ issue with a positive quantity",IF($F199&lt;0,"⚠ the balance goes negative on this row",""))))))</f>
        <v/>
      </c>
    </row>
    <row r="200">
      <c r="A200" s="7" t="n"/>
      <c r="B200" s="8" t="n"/>
      <c r="C200" s="8" t="n"/>
      <c r="D200" s="9" t="n"/>
      <c r="E200" s="8" t="n"/>
      <c r="F200" s="10">
        <f>IF($A200="","",IFERROR(VLOOKUP($B200,SKUs!$A$5:$L$204,8,FALSE),0)+SUMIFS($D$5:$D200,$B$5:$B200,$B200))</f>
        <v/>
      </c>
      <c r="G200" s="8" t="n"/>
      <c r="H200" s="8" t="n"/>
      <c r="I200" s="7" t="n"/>
      <c r="J200" s="11" t="n"/>
      <c r="K200" s="12">
        <f>IF($A200="","",IF(COUNTIF(SKUs!$A$5:$A$204,$B200)=0,"⚠ this SKU is not on the SKUs tab",IF(NOT(ISNUMBER($D200)),"⚠ quantity is missing or is text",IF(AND($C200="Receipt",$D200&lt;0),"⚠ receipt with a negative quantity",IF(AND($C200="Issue",$D200&gt;0),"⚠ issue with a positive quantity",IF($F200&lt;0,"⚠ the balance goes negative on this row",""))))))</f>
        <v/>
      </c>
    </row>
    <row r="201">
      <c r="A201" s="7" t="n"/>
      <c r="B201" s="8" t="n"/>
      <c r="C201" s="8" t="n"/>
      <c r="D201" s="9" t="n"/>
      <c r="E201" s="8" t="n"/>
      <c r="F201" s="10">
        <f>IF($A201="","",IFERROR(VLOOKUP($B201,SKUs!$A$5:$L$204,8,FALSE),0)+SUMIFS($D$5:$D201,$B$5:$B201,$B201))</f>
        <v/>
      </c>
      <c r="G201" s="8" t="n"/>
      <c r="H201" s="8" t="n"/>
      <c r="I201" s="7" t="n"/>
      <c r="J201" s="11" t="n"/>
      <c r="K201" s="12">
        <f>IF($A201="","",IF(COUNTIF(SKUs!$A$5:$A$204,$B201)=0,"⚠ this SKU is not on the SKUs tab",IF(NOT(ISNUMBER($D201)),"⚠ quantity is missing or is text",IF(AND($C201="Receipt",$D201&lt;0),"⚠ receipt with a negative quantity",IF(AND($C201="Issue",$D201&gt;0),"⚠ issue with a positive quantity",IF($F201&lt;0,"⚠ the balance goes negative on this row",""))))))</f>
        <v/>
      </c>
    </row>
    <row r="202">
      <c r="A202" s="7" t="n"/>
      <c r="B202" s="8" t="n"/>
      <c r="C202" s="8" t="n"/>
      <c r="D202" s="9" t="n"/>
      <c r="E202" s="8" t="n"/>
      <c r="F202" s="10">
        <f>IF($A202="","",IFERROR(VLOOKUP($B202,SKUs!$A$5:$L$204,8,FALSE),0)+SUMIFS($D$5:$D202,$B$5:$B202,$B202))</f>
        <v/>
      </c>
      <c r="G202" s="8" t="n"/>
      <c r="H202" s="8" t="n"/>
      <c r="I202" s="7" t="n"/>
      <c r="J202" s="11" t="n"/>
      <c r="K202" s="12">
        <f>IF($A202="","",IF(COUNTIF(SKUs!$A$5:$A$204,$B202)=0,"⚠ this SKU is not on the SKUs tab",IF(NOT(ISNUMBER($D202)),"⚠ quantity is missing or is text",IF(AND($C202="Receipt",$D202&lt;0),"⚠ receipt with a negative quantity",IF(AND($C202="Issue",$D202&gt;0),"⚠ issue with a positive quantity",IF($F202&lt;0,"⚠ the balance goes negative on this row",""))))))</f>
        <v/>
      </c>
    </row>
    <row r="203">
      <c r="A203" s="7" t="n"/>
      <c r="B203" s="8" t="n"/>
      <c r="C203" s="8" t="n"/>
      <c r="D203" s="9" t="n"/>
      <c r="E203" s="8" t="n"/>
      <c r="F203" s="10">
        <f>IF($A203="","",IFERROR(VLOOKUP($B203,SKUs!$A$5:$L$204,8,FALSE),0)+SUMIFS($D$5:$D203,$B$5:$B203,$B203))</f>
        <v/>
      </c>
      <c r="G203" s="8" t="n"/>
      <c r="H203" s="8" t="n"/>
      <c r="I203" s="7" t="n"/>
      <c r="J203" s="11" t="n"/>
      <c r="K203" s="12">
        <f>IF($A203="","",IF(COUNTIF(SKUs!$A$5:$A$204,$B203)=0,"⚠ this SKU is not on the SKUs tab",IF(NOT(ISNUMBER($D203)),"⚠ quantity is missing or is text",IF(AND($C203="Receipt",$D203&lt;0),"⚠ receipt with a negative quantity",IF(AND($C203="Issue",$D203&gt;0),"⚠ issue with a positive quantity",IF($F203&lt;0,"⚠ the balance goes negative on this row",""))))))</f>
        <v/>
      </c>
    </row>
    <row r="204">
      <c r="A204" s="7" t="n"/>
      <c r="B204" s="8" t="n"/>
      <c r="C204" s="8" t="n"/>
      <c r="D204" s="9" t="n"/>
      <c r="E204" s="8" t="n"/>
      <c r="F204" s="10">
        <f>IF($A204="","",IFERROR(VLOOKUP($B204,SKUs!$A$5:$L$204,8,FALSE),0)+SUMIFS($D$5:$D204,$B$5:$B204,$B204))</f>
        <v/>
      </c>
      <c r="G204" s="8" t="n"/>
      <c r="H204" s="8" t="n"/>
      <c r="I204" s="7" t="n"/>
      <c r="J204" s="11" t="n"/>
      <c r="K204" s="12">
        <f>IF($A204="","",IF(COUNTIF(SKUs!$A$5:$A$204,$B204)=0,"⚠ this SKU is not on the SKUs tab",IF(NOT(ISNUMBER($D204)),"⚠ quantity is missing or is text",IF(AND($C204="Receipt",$D204&lt;0),"⚠ receipt with a negative quantity",IF(AND($C204="Issue",$D204&gt;0),"⚠ issue with a positive quantity",IF($F204&lt;0,"⚠ the balance goes negative on this row",""))))))</f>
        <v/>
      </c>
    </row>
    <row r="205">
      <c r="A205" s="7" t="n"/>
      <c r="B205" s="8" t="n"/>
      <c r="C205" s="8" t="n"/>
      <c r="D205" s="9" t="n"/>
      <c r="E205" s="8" t="n"/>
      <c r="F205" s="10">
        <f>IF($A205="","",IFERROR(VLOOKUP($B205,SKUs!$A$5:$L$204,8,FALSE),0)+SUMIFS($D$5:$D205,$B$5:$B205,$B205))</f>
        <v/>
      </c>
      <c r="G205" s="8" t="n"/>
      <c r="H205" s="8" t="n"/>
      <c r="I205" s="7" t="n"/>
      <c r="J205" s="11" t="n"/>
      <c r="K205" s="12">
        <f>IF($A205="","",IF(COUNTIF(SKUs!$A$5:$A$204,$B205)=0,"⚠ this SKU is not on the SKUs tab",IF(NOT(ISNUMBER($D205)),"⚠ quantity is missing or is text",IF(AND($C205="Receipt",$D205&lt;0),"⚠ receipt with a negative quantity",IF(AND($C205="Issue",$D205&gt;0),"⚠ issue with a positive quantity",IF($F205&lt;0,"⚠ the balance goes negative on this row",""))))))</f>
        <v/>
      </c>
    </row>
    <row r="206">
      <c r="A206" s="7" t="n"/>
      <c r="B206" s="8" t="n"/>
      <c r="C206" s="8" t="n"/>
      <c r="D206" s="9" t="n"/>
      <c r="E206" s="8" t="n"/>
      <c r="F206" s="10">
        <f>IF($A206="","",IFERROR(VLOOKUP($B206,SKUs!$A$5:$L$204,8,FALSE),0)+SUMIFS($D$5:$D206,$B$5:$B206,$B206))</f>
        <v/>
      </c>
      <c r="G206" s="8" t="n"/>
      <c r="H206" s="8" t="n"/>
      <c r="I206" s="7" t="n"/>
      <c r="J206" s="11" t="n"/>
      <c r="K206" s="12">
        <f>IF($A206="","",IF(COUNTIF(SKUs!$A$5:$A$204,$B206)=0,"⚠ this SKU is not on the SKUs tab",IF(NOT(ISNUMBER($D206)),"⚠ quantity is missing or is text",IF(AND($C206="Receipt",$D206&lt;0),"⚠ receipt with a negative quantity",IF(AND($C206="Issue",$D206&gt;0),"⚠ issue with a positive quantity",IF($F206&lt;0,"⚠ the balance goes negative on this row",""))))))</f>
        <v/>
      </c>
    </row>
    <row r="207">
      <c r="A207" s="7" t="n"/>
      <c r="B207" s="8" t="n"/>
      <c r="C207" s="8" t="n"/>
      <c r="D207" s="9" t="n"/>
      <c r="E207" s="8" t="n"/>
      <c r="F207" s="10">
        <f>IF($A207="","",IFERROR(VLOOKUP($B207,SKUs!$A$5:$L$204,8,FALSE),0)+SUMIFS($D$5:$D207,$B$5:$B207,$B207))</f>
        <v/>
      </c>
      <c r="G207" s="8" t="n"/>
      <c r="H207" s="8" t="n"/>
      <c r="I207" s="7" t="n"/>
      <c r="J207" s="11" t="n"/>
      <c r="K207" s="12">
        <f>IF($A207="","",IF(COUNTIF(SKUs!$A$5:$A$204,$B207)=0,"⚠ this SKU is not on the SKUs tab",IF(NOT(ISNUMBER($D207)),"⚠ quantity is missing or is text",IF(AND($C207="Receipt",$D207&lt;0),"⚠ receipt with a negative quantity",IF(AND($C207="Issue",$D207&gt;0),"⚠ issue with a positive quantity",IF($F207&lt;0,"⚠ the balance goes negative on this row",""))))))</f>
        <v/>
      </c>
    </row>
    <row r="208">
      <c r="A208" s="7" t="n"/>
      <c r="B208" s="8" t="n"/>
      <c r="C208" s="8" t="n"/>
      <c r="D208" s="9" t="n"/>
      <c r="E208" s="8" t="n"/>
      <c r="F208" s="10">
        <f>IF($A208="","",IFERROR(VLOOKUP($B208,SKUs!$A$5:$L$204,8,FALSE),0)+SUMIFS($D$5:$D208,$B$5:$B208,$B208))</f>
        <v/>
      </c>
      <c r="G208" s="8" t="n"/>
      <c r="H208" s="8" t="n"/>
      <c r="I208" s="7" t="n"/>
      <c r="J208" s="11" t="n"/>
      <c r="K208" s="12">
        <f>IF($A208="","",IF(COUNTIF(SKUs!$A$5:$A$204,$B208)=0,"⚠ this SKU is not on the SKUs tab",IF(NOT(ISNUMBER($D208)),"⚠ quantity is missing or is text",IF(AND($C208="Receipt",$D208&lt;0),"⚠ receipt with a negative quantity",IF(AND($C208="Issue",$D208&gt;0),"⚠ issue with a positive quantity",IF($F208&lt;0,"⚠ the balance goes negative on this row",""))))))</f>
        <v/>
      </c>
    </row>
    <row r="209">
      <c r="A209" s="7" t="n"/>
      <c r="B209" s="8" t="n"/>
      <c r="C209" s="8" t="n"/>
      <c r="D209" s="9" t="n"/>
      <c r="E209" s="8" t="n"/>
      <c r="F209" s="10">
        <f>IF($A209="","",IFERROR(VLOOKUP($B209,SKUs!$A$5:$L$204,8,FALSE),0)+SUMIFS($D$5:$D209,$B$5:$B209,$B209))</f>
        <v/>
      </c>
      <c r="G209" s="8" t="n"/>
      <c r="H209" s="8" t="n"/>
      <c r="I209" s="7" t="n"/>
      <c r="J209" s="11" t="n"/>
      <c r="K209" s="12">
        <f>IF($A209="","",IF(COUNTIF(SKUs!$A$5:$A$204,$B209)=0,"⚠ this SKU is not on the SKUs tab",IF(NOT(ISNUMBER($D209)),"⚠ quantity is missing or is text",IF(AND($C209="Receipt",$D209&lt;0),"⚠ receipt with a negative quantity",IF(AND($C209="Issue",$D209&gt;0),"⚠ issue with a positive quantity",IF($F209&lt;0,"⚠ the balance goes negative on this row",""))))))</f>
        <v/>
      </c>
    </row>
    <row r="210">
      <c r="A210" s="7" t="n"/>
      <c r="B210" s="8" t="n"/>
      <c r="C210" s="8" t="n"/>
      <c r="D210" s="9" t="n"/>
      <c r="E210" s="8" t="n"/>
      <c r="F210" s="10">
        <f>IF($A210="","",IFERROR(VLOOKUP($B210,SKUs!$A$5:$L$204,8,FALSE),0)+SUMIFS($D$5:$D210,$B$5:$B210,$B210))</f>
        <v/>
      </c>
      <c r="G210" s="8" t="n"/>
      <c r="H210" s="8" t="n"/>
      <c r="I210" s="7" t="n"/>
      <c r="J210" s="11" t="n"/>
      <c r="K210" s="12">
        <f>IF($A210="","",IF(COUNTIF(SKUs!$A$5:$A$204,$B210)=0,"⚠ this SKU is not on the SKUs tab",IF(NOT(ISNUMBER($D210)),"⚠ quantity is missing or is text",IF(AND($C210="Receipt",$D210&lt;0),"⚠ receipt with a negative quantity",IF(AND($C210="Issue",$D210&gt;0),"⚠ issue with a positive quantity",IF($F210&lt;0,"⚠ the balance goes negative on this row",""))))))</f>
        <v/>
      </c>
    </row>
    <row r="211">
      <c r="A211" s="7" t="n"/>
      <c r="B211" s="8" t="n"/>
      <c r="C211" s="8" t="n"/>
      <c r="D211" s="9" t="n"/>
      <c r="E211" s="8" t="n"/>
      <c r="F211" s="10">
        <f>IF($A211="","",IFERROR(VLOOKUP($B211,SKUs!$A$5:$L$204,8,FALSE),0)+SUMIFS($D$5:$D211,$B$5:$B211,$B211))</f>
        <v/>
      </c>
      <c r="G211" s="8" t="n"/>
      <c r="H211" s="8" t="n"/>
      <c r="I211" s="7" t="n"/>
      <c r="J211" s="11" t="n"/>
      <c r="K211" s="12">
        <f>IF($A211="","",IF(COUNTIF(SKUs!$A$5:$A$204,$B211)=0,"⚠ this SKU is not on the SKUs tab",IF(NOT(ISNUMBER($D211)),"⚠ quantity is missing or is text",IF(AND($C211="Receipt",$D211&lt;0),"⚠ receipt with a negative quantity",IF(AND($C211="Issue",$D211&gt;0),"⚠ issue with a positive quantity",IF($F211&lt;0,"⚠ the balance goes negative on this row",""))))))</f>
        <v/>
      </c>
    </row>
    <row r="212">
      <c r="A212" s="7" t="n"/>
      <c r="B212" s="8" t="n"/>
      <c r="C212" s="8" t="n"/>
      <c r="D212" s="9" t="n"/>
      <c r="E212" s="8" t="n"/>
      <c r="F212" s="10">
        <f>IF($A212="","",IFERROR(VLOOKUP($B212,SKUs!$A$5:$L$204,8,FALSE),0)+SUMIFS($D$5:$D212,$B$5:$B212,$B212))</f>
        <v/>
      </c>
      <c r="G212" s="8" t="n"/>
      <c r="H212" s="8" t="n"/>
      <c r="I212" s="7" t="n"/>
      <c r="J212" s="11" t="n"/>
      <c r="K212" s="12">
        <f>IF($A212="","",IF(COUNTIF(SKUs!$A$5:$A$204,$B212)=0,"⚠ this SKU is not on the SKUs tab",IF(NOT(ISNUMBER($D212)),"⚠ quantity is missing or is text",IF(AND($C212="Receipt",$D212&lt;0),"⚠ receipt with a negative quantity",IF(AND($C212="Issue",$D212&gt;0),"⚠ issue with a positive quantity",IF($F212&lt;0,"⚠ the balance goes negative on this row",""))))))</f>
        <v/>
      </c>
    </row>
    <row r="213">
      <c r="A213" s="7" t="n"/>
      <c r="B213" s="8" t="n"/>
      <c r="C213" s="8" t="n"/>
      <c r="D213" s="9" t="n"/>
      <c r="E213" s="8" t="n"/>
      <c r="F213" s="10">
        <f>IF($A213="","",IFERROR(VLOOKUP($B213,SKUs!$A$5:$L$204,8,FALSE),0)+SUMIFS($D$5:$D213,$B$5:$B213,$B213))</f>
        <v/>
      </c>
      <c r="G213" s="8" t="n"/>
      <c r="H213" s="8" t="n"/>
      <c r="I213" s="7" t="n"/>
      <c r="J213" s="11" t="n"/>
      <c r="K213" s="12">
        <f>IF($A213="","",IF(COUNTIF(SKUs!$A$5:$A$204,$B213)=0,"⚠ this SKU is not on the SKUs tab",IF(NOT(ISNUMBER($D213)),"⚠ quantity is missing or is text",IF(AND($C213="Receipt",$D213&lt;0),"⚠ receipt with a negative quantity",IF(AND($C213="Issue",$D213&gt;0),"⚠ issue with a positive quantity",IF($F213&lt;0,"⚠ the balance goes negative on this row",""))))))</f>
        <v/>
      </c>
    </row>
    <row r="214">
      <c r="A214" s="7" t="n"/>
      <c r="B214" s="8" t="n"/>
      <c r="C214" s="8" t="n"/>
      <c r="D214" s="9" t="n"/>
      <c r="E214" s="8" t="n"/>
      <c r="F214" s="10">
        <f>IF($A214="","",IFERROR(VLOOKUP($B214,SKUs!$A$5:$L$204,8,FALSE),0)+SUMIFS($D$5:$D214,$B$5:$B214,$B214))</f>
        <v/>
      </c>
      <c r="G214" s="8" t="n"/>
      <c r="H214" s="8" t="n"/>
      <c r="I214" s="7" t="n"/>
      <c r="J214" s="11" t="n"/>
      <c r="K214" s="12">
        <f>IF($A214="","",IF(COUNTIF(SKUs!$A$5:$A$204,$B214)=0,"⚠ this SKU is not on the SKUs tab",IF(NOT(ISNUMBER($D214)),"⚠ quantity is missing or is text",IF(AND($C214="Receipt",$D214&lt;0),"⚠ receipt with a negative quantity",IF(AND($C214="Issue",$D214&gt;0),"⚠ issue with a positive quantity",IF($F214&lt;0,"⚠ the balance goes negative on this row",""))))))</f>
        <v/>
      </c>
    </row>
    <row r="215">
      <c r="A215" s="7" t="n"/>
      <c r="B215" s="8" t="n"/>
      <c r="C215" s="8" t="n"/>
      <c r="D215" s="9" t="n"/>
      <c r="E215" s="8" t="n"/>
      <c r="F215" s="10">
        <f>IF($A215="","",IFERROR(VLOOKUP($B215,SKUs!$A$5:$L$204,8,FALSE),0)+SUMIFS($D$5:$D215,$B$5:$B215,$B215))</f>
        <v/>
      </c>
      <c r="G215" s="8" t="n"/>
      <c r="H215" s="8" t="n"/>
      <c r="I215" s="7" t="n"/>
      <c r="J215" s="11" t="n"/>
      <c r="K215" s="12">
        <f>IF($A215="","",IF(COUNTIF(SKUs!$A$5:$A$204,$B215)=0,"⚠ this SKU is not on the SKUs tab",IF(NOT(ISNUMBER($D215)),"⚠ quantity is missing or is text",IF(AND($C215="Receipt",$D215&lt;0),"⚠ receipt with a negative quantity",IF(AND($C215="Issue",$D215&gt;0),"⚠ issue with a positive quantity",IF($F215&lt;0,"⚠ the balance goes negative on this row",""))))))</f>
        <v/>
      </c>
    </row>
    <row r="216">
      <c r="A216" s="7" t="n"/>
      <c r="B216" s="8" t="n"/>
      <c r="C216" s="8" t="n"/>
      <c r="D216" s="9" t="n"/>
      <c r="E216" s="8" t="n"/>
      <c r="F216" s="10">
        <f>IF($A216="","",IFERROR(VLOOKUP($B216,SKUs!$A$5:$L$204,8,FALSE),0)+SUMIFS($D$5:$D216,$B$5:$B216,$B216))</f>
        <v/>
      </c>
      <c r="G216" s="8" t="n"/>
      <c r="H216" s="8" t="n"/>
      <c r="I216" s="7" t="n"/>
      <c r="J216" s="11" t="n"/>
      <c r="K216" s="12">
        <f>IF($A216="","",IF(COUNTIF(SKUs!$A$5:$A$204,$B216)=0,"⚠ this SKU is not on the SKUs tab",IF(NOT(ISNUMBER($D216)),"⚠ quantity is missing or is text",IF(AND($C216="Receipt",$D216&lt;0),"⚠ receipt with a negative quantity",IF(AND($C216="Issue",$D216&gt;0),"⚠ issue with a positive quantity",IF($F216&lt;0,"⚠ the balance goes negative on this row",""))))))</f>
        <v/>
      </c>
    </row>
    <row r="217">
      <c r="A217" s="7" t="n"/>
      <c r="B217" s="8" t="n"/>
      <c r="C217" s="8" t="n"/>
      <c r="D217" s="9" t="n"/>
      <c r="E217" s="8" t="n"/>
      <c r="F217" s="10">
        <f>IF($A217="","",IFERROR(VLOOKUP($B217,SKUs!$A$5:$L$204,8,FALSE),0)+SUMIFS($D$5:$D217,$B$5:$B217,$B217))</f>
        <v/>
      </c>
      <c r="G217" s="8" t="n"/>
      <c r="H217" s="8" t="n"/>
      <c r="I217" s="7" t="n"/>
      <c r="J217" s="11" t="n"/>
      <c r="K217" s="12">
        <f>IF($A217="","",IF(COUNTIF(SKUs!$A$5:$A$204,$B217)=0,"⚠ this SKU is not on the SKUs tab",IF(NOT(ISNUMBER($D217)),"⚠ quantity is missing or is text",IF(AND($C217="Receipt",$D217&lt;0),"⚠ receipt with a negative quantity",IF(AND($C217="Issue",$D217&gt;0),"⚠ issue with a positive quantity",IF($F217&lt;0,"⚠ the balance goes negative on this row",""))))))</f>
        <v/>
      </c>
    </row>
    <row r="218">
      <c r="A218" s="7" t="n"/>
      <c r="B218" s="8" t="n"/>
      <c r="C218" s="8" t="n"/>
      <c r="D218" s="9" t="n"/>
      <c r="E218" s="8" t="n"/>
      <c r="F218" s="10">
        <f>IF($A218="","",IFERROR(VLOOKUP($B218,SKUs!$A$5:$L$204,8,FALSE),0)+SUMIFS($D$5:$D218,$B$5:$B218,$B218))</f>
        <v/>
      </c>
      <c r="G218" s="8" t="n"/>
      <c r="H218" s="8" t="n"/>
      <c r="I218" s="7" t="n"/>
      <c r="J218" s="11" t="n"/>
      <c r="K218" s="12">
        <f>IF($A218="","",IF(COUNTIF(SKUs!$A$5:$A$204,$B218)=0,"⚠ this SKU is not on the SKUs tab",IF(NOT(ISNUMBER($D218)),"⚠ quantity is missing or is text",IF(AND($C218="Receipt",$D218&lt;0),"⚠ receipt with a negative quantity",IF(AND($C218="Issue",$D218&gt;0),"⚠ issue with a positive quantity",IF($F218&lt;0,"⚠ the balance goes negative on this row",""))))))</f>
        <v/>
      </c>
    </row>
    <row r="219">
      <c r="A219" s="7" t="n"/>
      <c r="B219" s="8" t="n"/>
      <c r="C219" s="8" t="n"/>
      <c r="D219" s="9" t="n"/>
      <c r="E219" s="8" t="n"/>
      <c r="F219" s="10">
        <f>IF($A219="","",IFERROR(VLOOKUP($B219,SKUs!$A$5:$L$204,8,FALSE),0)+SUMIFS($D$5:$D219,$B$5:$B219,$B219))</f>
        <v/>
      </c>
      <c r="G219" s="8" t="n"/>
      <c r="H219" s="8" t="n"/>
      <c r="I219" s="7" t="n"/>
      <c r="J219" s="11" t="n"/>
      <c r="K219" s="12">
        <f>IF($A219="","",IF(COUNTIF(SKUs!$A$5:$A$204,$B219)=0,"⚠ this SKU is not on the SKUs tab",IF(NOT(ISNUMBER($D219)),"⚠ quantity is missing or is text",IF(AND($C219="Receipt",$D219&lt;0),"⚠ receipt with a negative quantity",IF(AND($C219="Issue",$D219&gt;0),"⚠ issue with a positive quantity",IF($F219&lt;0,"⚠ the balance goes negative on this row",""))))))</f>
        <v/>
      </c>
    </row>
    <row r="220">
      <c r="A220" s="7" t="n"/>
      <c r="B220" s="8" t="n"/>
      <c r="C220" s="8" t="n"/>
      <c r="D220" s="9" t="n"/>
      <c r="E220" s="8" t="n"/>
      <c r="F220" s="10">
        <f>IF($A220="","",IFERROR(VLOOKUP($B220,SKUs!$A$5:$L$204,8,FALSE),0)+SUMIFS($D$5:$D220,$B$5:$B220,$B220))</f>
        <v/>
      </c>
      <c r="G220" s="8" t="n"/>
      <c r="H220" s="8" t="n"/>
      <c r="I220" s="7" t="n"/>
      <c r="J220" s="11" t="n"/>
      <c r="K220" s="12">
        <f>IF($A220="","",IF(COUNTIF(SKUs!$A$5:$A$204,$B220)=0,"⚠ this SKU is not on the SKUs tab",IF(NOT(ISNUMBER($D220)),"⚠ quantity is missing or is text",IF(AND($C220="Receipt",$D220&lt;0),"⚠ receipt with a negative quantity",IF(AND($C220="Issue",$D220&gt;0),"⚠ issue with a positive quantity",IF($F220&lt;0,"⚠ the balance goes negative on this row",""))))))</f>
        <v/>
      </c>
    </row>
    <row r="221">
      <c r="A221" s="7" t="n"/>
      <c r="B221" s="8" t="n"/>
      <c r="C221" s="8" t="n"/>
      <c r="D221" s="9" t="n"/>
      <c r="E221" s="8" t="n"/>
      <c r="F221" s="10">
        <f>IF($A221="","",IFERROR(VLOOKUP($B221,SKUs!$A$5:$L$204,8,FALSE),0)+SUMIFS($D$5:$D221,$B$5:$B221,$B221))</f>
        <v/>
      </c>
      <c r="G221" s="8" t="n"/>
      <c r="H221" s="8" t="n"/>
      <c r="I221" s="7" t="n"/>
      <c r="J221" s="11" t="n"/>
      <c r="K221" s="12">
        <f>IF($A221="","",IF(COUNTIF(SKUs!$A$5:$A$204,$B221)=0,"⚠ this SKU is not on the SKUs tab",IF(NOT(ISNUMBER($D221)),"⚠ quantity is missing or is text",IF(AND($C221="Receipt",$D221&lt;0),"⚠ receipt with a negative quantity",IF(AND($C221="Issue",$D221&gt;0),"⚠ issue with a positive quantity",IF($F221&lt;0,"⚠ the balance goes negative on this row",""))))))</f>
        <v/>
      </c>
    </row>
    <row r="222">
      <c r="A222" s="7" t="n"/>
      <c r="B222" s="8" t="n"/>
      <c r="C222" s="8" t="n"/>
      <c r="D222" s="9" t="n"/>
      <c r="E222" s="8" t="n"/>
      <c r="F222" s="10">
        <f>IF($A222="","",IFERROR(VLOOKUP($B222,SKUs!$A$5:$L$204,8,FALSE),0)+SUMIFS($D$5:$D222,$B$5:$B222,$B222))</f>
        <v/>
      </c>
      <c r="G222" s="8" t="n"/>
      <c r="H222" s="8" t="n"/>
      <c r="I222" s="7" t="n"/>
      <c r="J222" s="11" t="n"/>
      <c r="K222" s="12">
        <f>IF($A222="","",IF(COUNTIF(SKUs!$A$5:$A$204,$B222)=0,"⚠ this SKU is not on the SKUs tab",IF(NOT(ISNUMBER($D222)),"⚠ quantity is missing or is text",IF(AND($C222="Receipt",$D222&lt;0),"⚠ receipt with a negative quantity",IF(AND($C222="Issue",$D222&gt;0),"⚠ issue with a positive quantity",IF($F222&lt;0,"⚠ the balance goes negative on this row",""))))))</f>
        <v/>
      </c>
    </row>
    <row r="223">
      <c r="A223" s="7" t="n"/>
      <c r="B223" s="8" t="n"/>
      <c r="C223" s="8" t="n"/>
      <c r="D223" s="9" t="n"/>
      <c r="E223" s="8" t="n"/>
      <c r="F223" s="10">
        <f>IF($A223="","",IFERROR(VLOOKUP($B223,SKUs!$A$5:$L$204,8,FALSE),0)+SUMIFS($D$5:$D223,$B$5:$B223,$B223))</f>
        <v/>
      </c>
      <c r="G223" s="8" t="n"/>
      <c r="H223" s="8" t="n"/>
      <c r="I223" s="7" t="n"/>
      <c r="J223" s="11" t="n"/>
      <c r="K223" s="12">
        <f>IF($A223="","",IF(COUNTIF(SKUs!$A$5:$A$204,$B223)=0,"⚠ this SKU is not on the SKUs tab",IF(NOT(ISNUMBER($D223)),"⚠ quantity is missing or is text",IF(AND($C223="Receipt",$D223&lt;0),"⚠ receipt with a negative quantity",IF(AND($C223="Issue",$D223&gt;0),"⚠ issue with a positive quantity",IF($F223&lt;0,"⚠ the balance goes negative on this row",""))))))</f>
        <v/>
      </c>
    </row>
    <row r="224">
      <c r="A224" s="7" t="n"/>
      <c r="B224" s="8" t="n"/>
      <c r="C224" s="8" t="n"/>
      <c r="D224" s="9" t="n"/>
      <c r="E224" s="8" t="n"/>
      <c r="F224" s="10">
        <f>IF($A224="","",IFERROR(VLOOKUP($B224,SKUs!$A$5:$L$204,8,FALSE),0)+SUMIFS($D$5:$D224,$B$5:$B224,$B224))</f>
        <v/>
      </c>
      <c r="G224" s="8" t="n"/>
      <c r="H224" s="8" t="n"/>
      <c r="I224" s="7" t="n"/>
      <c r="J224" s="11" t="n"/>
      <c r="K224" s="12">
        <f>IF($A224="","",IF(COUNTIF(SKUs!$A$5:$A$204,$B224)=0,"⚠ this SKU is not on the SKUs tab",IF(NOT(ISNUMBER($D224)),"⚠ quantity is missing or is text",IF(AND($C224="Receipt",$D224&lt;0),"⚠ receipt with a negative quantity",IF(AND($C224="Issue",$D224&gt;0),"⚠ issue with a positive quantity",IF($F224&lt;0,"⚠ the balance goes negative on this row",""))))))</f>
        <v/>
      </c>
    </row>
    <row r="225">
      <c r="A225" s="7" t="n"/>
      <c r="B225" s="8" t="n"/>
      <c r="C225" s="8" t="n"/>
      <c r="D225" s="9" t="n"/>
      <c r="E225" s="8" t="n"/>
      <c r="F225" s="10">
        <f>IF($A225="","",IFERROR(VLOOKUP($B225,SKUs!$A$5:$L$204,8,FALSE),0)+SUMIFS($D$5:$D225,$B$5:$B225,$B225))</f>
        <v/>
      </c>
      <c r="G225" s="8" t="n"/>
      <c r="H225" s="8" t="n"/>
      <c r="I225" s="7" t="n"/>
      <c r="J225" s="11" t="n"/>
      <c r="K225" s="12">
        <f>IF($A225="","",IF(COUNTIF(SKUs!$A$5:$A$204,$B225)=0,"⚠ this SKU is not on the SKUs tab",IF(NOT(ISNUMBER($D225)),"⚠ quantity is missing or is text",IF(AND($C225="Receipt",$D225&lt;0),"⚠ receipt with a negative quantity",IF(AND($C225="Issue",$D225&gt;0),"⚠ issue with a positive quantity",IF($F225&lt;0,"⚠ the balance goes negative on this row",""))))))</f>
        <v/>
      </c>
    </row>
    <row r="226">
      <c r="A226" s="7" t="n"/>
      <c r="B226" s="8" t="n"/>
      <c r="C226" s="8" t="n"/>
      <c r="D226" s="9" t="n"/>
      <c r="E226" s="8" t="n"/>
      <c r="F226" s="10">
        <f>IF($A226="","",IFERROR(VLOOKUP($B226,SKUs!$A$5:$L$204,8,FALSE),0)+SUMIFS($D$5:$D226,$B$5:$B226,$B226))</f>
        <v/>
      </c>
      <c r="G226" s="8" t="n"/>
      <c r="H226" s="8" t="n"/>
      <c r="I226" s="7" t="n"/>
      <c r="J226" s="11" t="n"/>
      <c r="K226" s="12">
        <f>IF($A226="","",IF(COUNTIF(SKUs!$A$5:$A$204,$B226)=0,"⚠ this SKU is not on the SKUs tab",IF(NOT(ISNUMBER($D226)),"⚠ quantity is missing or is text",IF(AND($C226="Receipt",$D226&lt;0),"⚠ receipt with a negative quantity",IF(AND($C226="Issue",$D226&gt;0),"⚠ issue with a positive quantity",IF($F226&lt;0,"⚠ the balance goes negative on this row",""))))))</f>
        <v/>
      </c>
    </row>
    <row r="227">
      <c r="A227" s="7" t="n"/>
      <c r="B227" s="8" t="n"/>
      <c r="C227" s="8" t="n"/>
      <c r="D227" s="9" t="n"/>
      <c r="E227" s="8" t="n"/>
      <c r="F227" s="10">
        <f>IF($A227="","",IFERROR(VLOOKUP($B227,SKUs!$A$5:$L$204,8,FALSE),0)+SUMIFS($D$5:$D227,$B$5:$B227,$B227))</f>
        <v/>
      </c>
      <c r="G227" s="8" t="n"/>
      <c r="H227" s="8" t="n"/>
      <c r="I227" s="7" t="n"/>
      <c r="J227" s="11" t="n"/>
      <c r="K227" s="12">
        <f>IF($A227="","",IF(COUNTIF(SKUs!$A$5:$A$204,$B227)=0,"⚠ this SKU is not on the SKUs tab",IF(NOT(ISNUMBER($D227)),"⚠ quantity is missing or is text",IF(AND($C227="Receipt",$D227&lt;0),"⚠ receipt with a negative quantity",IF(AND($C227="Issue",$D227&gt;0),"⚠ issue with a positive quantity",IF($F227&lt;0,"⚠ the balance goes negative on this row",""))))))</f>
        <v/>
      </c>
    </row>
    <row r="228">
      <c r="A228" s="7" t="n"/>
      <c r="B228" s="8" t="n"/>
      <c r="C228" s="8" t="n"/>
      <c r="D228" s="9" t="n"/>
      <c r="E228" s="8" t="n"/>
      <c r="F228" s="10">
        <f>IF($A228="","",IFERROR(VLOOKUP($B228,SKUs!$A$5:$L$204,8,FALSE),0)+SUMIFS($D$5:$D228,$B$5:$B228,$B228))</f>
        <v/>
      </c>
      <c r="G228" s="8" t="n"/>
      <c r="H228" s="8" t="n"/>
      <c r="I228" s="7" t="n"/>
      <c r="J228" s="11" t="n"/>
      <c r="K228" s="12">
        <f>IF($A228="","",IF(COUNTIF(SKUs!$A$5:$A$204,$B228)=0,"⚠ this SKU is not on the SKUs tab",IF(NOT(ISNUMBER($D228)),"⚠ quantity is missing or is text",IF(AND($C228="Receipt",$D228&lt;0),"⚠ receipt with a negative quantity",IF(AND($C228="Issue",$D228&gt;0),"⚠ issue with a positive quantity",IF($F228&lt;0,"⚠ the balance goes negative on this row",""))))))</f>
        <v/>
      </c>
    </row>
    <row r="229">
      <c r="A229" s="7" t="n"/>
      <c r="B229" s="8" t="n"/>
      <c r="C229" s="8" t="n"/>
      <c r="D229" s="9" t="n"/>
      <c r="E229" s="8" t="n"/>
      <c r="F229" s="10">
        <f>IF($A229="","",IFERROR(VLOOKUP($B229,SKUs!$A$5:$L$204,8,FALSE),0)+SUMIFS($D$5:$D229,$B$5:$B229,$B229))</f>
        <v/>
      </c>
      <c r="G229" s="8" t="n"/>
      <c r="H229" s="8" t="n"/>
      <c r="I229" s="7" t="n"/>
      <c r="J229" s="11" t="n"/>
      <c r="K229" s="12">
        <f>IF($A229="","",IF(COUNTIF(SKUs!$A$5:$A$204,$B229)=0,"⚠ this SKU is not on the SKUs tab",IF(NOT(ISNUMBER($D229)),"⚠ quantity is missing or is text",IF(AND($C229="Receipt",$D229&lt;0),"⚠ receipt with a negative quantity",IF(AND($C229="Issue",$D229&gt;0),"⚠ issue with a positive quantity",IF($F229&lt;0,"⚠ the balance goes negative on this row",""))))))</f>
        <v/>
      </c>
    </row>
    <row r="230">
      <c r="A230" s="7" t="n"/>
      <c r="B230" s="8" t="n"/>
      <c r="C230" s="8" t="n"/>
      <c r="D230" s="9" t="n"/>
      <c r="E230" s="8" t="n"/>
      <c r="F230" s="10">
        <f>IF($A230="","",IFERROR(VLOOKUP($B230,SKUs!$A$5:$L$204,8,FALSE),0)+SUMIFS($D$5:$D230,$B$5:$B230,$B230))</f>
        <v/>
      </c>
      <c r="G230" s="8" t="n"/>
      <c r="H230" s="8" t="n"/>
      <c r="I230" s="7" t="n"/>
      <c r="J230" s="11" t="n"/>
      <c r="K230" s="12">
        <f>IF($A230="","",IF(COUNTIF(SKUs!$A$5:$A$204,$B230)=0,"⚠ this SKU is not on the SKUs tab",IF(NOT(ISNUMBER($D230)),"⚠ quantity is missing or is text",IF(AND($C230="Receipt",$D230&lt;0),"⚠ receipt with a negative quantity",IF(AND($C230="Issue",$D230&gt;0),"⚠ issue with a positive quantity",IF($F230&lt;0,"⚠ the balance goes negative on this row",""))))))</f>
        <v/>
      </c>
    </row>
    <row r="231">
      <c r="A231" s="7" t="n"/>
      <c r="B231" s="8" t="n"/>
      <c r="C231" s="8" t="n"/>
      <c r="D231" s="9" t="n"/>
      <c r="E231" s="8" t="n"/>
      <c r="F231" s="10">
        <f>IF($A231="","",IFERROR(VLOOKUP($B231,SKUs!$A$5:$L$204,8,FALSE),0)+SUMIFS($D$5:$D231,$B$5:$B231,$B231))</f>
        <v/>
      </c>
      <c r="G231" s="8" t="n"/>
      <c r="H231" s="8" t="n"/>
      <c r="I231" s="7" t="n"/>
      <c r="J231" s="11" t="n"/>
      <c r="K231" s="12">
        <f>IF($A231="","",IF(COUNTIF(SKUs!$A$5:$A$204,$B231)=0,"⚠ this SKU is not on the SKUs tab",IF(NOT(ISNUMBER($D231)),"⚠ quantity is missing or is text",IF(AND($C231="Receipt",$D231&lt;0),"⚠ receipt with a negative quantity",IF(AND($C231="Issue",$D231&gt;0),"⚠ issue with a positive quantity",IF($F231&lt;0,"⚠ the balance goes negative on this row",""))))))</f>
        <v/>
      </c>
    </row>
    <row r="232">
      <c r="A232" s="7" t="n"/>
      <c r="B232" s="8" t="n"/>
      <c r="C232" s="8" t="n"/>
      <c r="D232" s="9" t="n"/>
      <c r="E232" s="8" t="n"/>
      <c r="F232" s="10">
        <f>IF($A232="","",IFERROR(VLOOKUP($B232,SKUs!$A$5:$L$204,8,FALSE),0)+SUMIFS($D$5:$D232,$B$5:$B232,$B232))</f>
        <v/>
      </c>
      <c r="G232" s="8" t="n"/>
      <c r="H232" s="8" t="n"/>
      <c r="I232" s="7" t="n"/>
      <c r="J232" s="11" t="n"/>
      <c r="K232" s="12">
        <f>IF($A232="","",IF(COUNTIF(SKUs!$A$5:$A$204,$B232)=0,"⚠ this SKU is not on the SKUs tab",IF(NOT(ISNUMBER($D232)),"⚠ quantity is missing or is text",IF(AND($C232="Receipt",$D232&lt;0),"⚠ receipt with a negative quantity",IF(AND($C232="Issue",$D232&gt;0),"⚠ issue with a positive quantity",IF($F232&lt;0,"⚠ the balance goes negative on this row",""))))))</f>
        <v/>
      </c>
    </row>
    <row r="233">
      <c r="A233" s="7" t="n"/>
      <c r="B233" s="8" t="n"/>
      <c r="C233" s="8" t="n"/>
      <c r="D233" s="9" t="n"/>
      <c r="E233" s="8" t="n"/>
      <c r="F233" s="10">
        <f>IF($A233="","",IFERROR(VLOOKUP($B233,SKUs!$A$5:$L$204,8,FALSE),0)+SUMIFS($D$5:$D233,$B$5:$B233,$B233))</f>
        <v/>
      </c>
      <c r="G233" s="8" t="n"/>
      <c r="H233" s="8" t="n"/>
      <c r="I233" s="7" t="n"/>
      <c r="J233" s="11" t="n"/>
      <c r="K233" s="12">
        <f>IF($A233="","",IF(COUNTIF(SKUs!$A$5:$A$204,$B233)=0,"⚠ this SKU is not on the SKUs tab",IF(NOT(ISNUMBER($D233)),"⚠ quantity is missing or is text",IF(AND($C233="Receipt",$D233&lt;0),"⚠ receipt with a negative quantity",IF(AND($C233="Issue",$D233&gt;0),"⚠ issue with a positive quantity",IF($F233&lt;0,"⚠ the balance goes negative on this row",""))))))</f>
        <v/>
      </c>
    </row>
    <row r="234">
      <c r="A234" s="7" t="n"/>
      <c r="B234" s="8" t="n"/>
      <c r="C234" s="8" t="n"/>
      <c r="D234" s="9" t="n"/>
      <c r="E234" s="8" t="n"/>
      <c r="F234" s="10">
        <f>IF($A234="","",IFERROR(VLOOKUP($B234,SKUs!$A$5:$L$204,8,FALSE),0)+SUMIFS($D$5:$D234,$B$5:$B234,$B234))</f>
        <v/>
      </c>
      <c r="G234" s="8" t="n"/>
      <c r="H234" s="8" t="n"/>
      <c r="I234" s="7" t="n"/>
      <c r="J234" s="11" t="n"/>
      <c r="K234" s="12">
        <f>IF($A234="","",IF(COUNTIF(SKUs!$A$5:$A$204,$B234)=0,"⚠ this SKU is not on the SKUs tab",IF(NOT(ISNUMBER($D234)),"⚠ quantity is missing or is text",IF(AND($C234="Receipt",$D234&lt;0),"⚠ receipt with a negative quantity",IF(AND($C234="Issue",$D234&gt;0),"⚠ issue with a positive quantity",IF($F234&lt;0,"⚠ the balance goes negative on this row",""))))))</f>
        <v/>
      </c>
    </row>
    <row r="235">
      <c r="A235" s="7" t="n"/>
      <c r="B235" s="8" t="n"/>
      <c r="C235" s="8" t="n"/>
      <c r="D235" s="9" t="n"/>
      <c r="E235" s="8" t="n"/>
      <c r="F235" s="10">
        <f>IF($A235="","",IFERROR(VLOOKUP($B235,SKUs!$A$5:$L$204,8,FALSE),0)+SUMIFS($D$5:$D235,$B$5:$B235,$B235))</f>
        <v/>
      </c>
      <c r="G235" s="8" t="n"/>
      <c r="H235" s="8" t="n"/>
      <c r="I235" s="7" t="n"/>
      <c r="J235" s="11" t="n"/>
      <c r="K235" s="12">
        <f>IF($A235="","",IF(COUNTIF(SKUs!$A$5:$A$204,$B235)=0,"⚠ this SKU is not on the SKUs tab",IF(NOT(ISNUMBER($D235)),"⚠ quantity is missing or is text",IF(AND($C235="Receipt",$D235&lt;0),"⚠ receipt with a negative quantity",IF(AND($C235="Issue",$D235&gt;0),"⚠ issue with a positive quantity",IF($F235&lt;0,"⚠ the balance goes negative on this row",""))))))</f>
        <v/>
      </c>
    </row>
    <row r="236">
      <c r="A236" s="7" t="n"/>
      <c r="B236" s="8" t="n"/>
      <c r="C236" s="8" t="n"/>
      <c r="D236" s="9" t="n"/>
      <c r="E236" s="8" t="n"/>
      <c r="F236" s="10">
        <f>IF($A236="","",IFERROR(VLOOKUP($B236,SKUs!$A$5:$L$204,8,FALSE),0)+SUMIFS($D$5:$D236,$B$5:$B236,$B236))</f>
        <v/>
      </c>
      <c r="G236" s="8" t="n"/>
      <c r="H236" s="8" t="n"/>
      <c r="I236" s="7" t="n"/>
      <c r="J236" s="11" t="n"/>
      <c r="K236" s="12">
        <f>IF($A236="","",IF(COUNTIF(SKUs!$A$5:$A$204,$B236)=0,"⚠ this SKU is not on the SKUs tab",IF(NOT(ISNUMBER($D236)),"⚠ quantity is missing or is text",IF(AND($C236="Receipt",$D236&lt;0),"⚠ receipt with a negative quantity",IF(AND($C236="Issue",$D236&gt;0),"⚠ issue with a positive quantity",IF($F236&lt;0,"⚠ the balance goes negative on this row",""))))))</f>
        <v/>
      </c>
    </row>
    <row r="237">
      <c r="A237" s="7" t="n"/>
      <c r="B237" s="8" t="n"/>
      <c r="C237" s="8" t="n"/>
      <c r="D237" s="9" t="n"/>
      <c r="E237" s="8" t="n"/>
      <c r="F237" s="10">
        <f>IF($A237="","",IFERROR(VLOOKUP($B237,SKUs!$A$5:$L$204,8,FALSE),0)+SUMIFS($D$5:$D237,$B$5:$B237,$B237))</f>
        <v/>
      </c>
      <c r="G237" s="8" t="n"/>
      <c r="H237" s="8" t="n"/>
      <c r="I237" s="7" t="n"/>
      <c r="J237" s="11" t="n"/>
      <c r="K237" s="12">
        <f>IF($A237="","",IF(COUNTIF(SKUs!$A$5:$A$204,$B237)=0,"⚠ this SKU is not on the SKUs tab",IF(NOT(ISNUMBER($D237)),"⚠ quantity is missing or is text",IF(AND($C237="Receipt",$D237&lt;0),"⚠ receipt with a negative quantity",IF(AND($C237="Issue",$D237&gt;0),"⚠ issue with a positive quantity",IF($F237&lt;0,"⚠ the balance goes negative on this row",""))))))</f>
        <v/>
      </c>
    </row>
    <row r="238">
      <c r="A238" s="7" t="n"/>
      <c r="B238" s="8" t="n"/>
      <c r="C238" s="8" t="n"/>
      <c r="D238" s="9" t="n"/>
      <c r="E238" s="8" t="n"/>
      <c r="F238" s="10">
        <f>IF($A238="","",IFERROR(VLOOKUP($B238,SKUs!$A$5:$L$204,8,FALSE),0)+SUMIFS($D$5:$D238,$B$5:$B238,$B238))</f>
        <v/>
      </c>
      <c r="G238" s="8" t="n"/>
      <c r="H238" s="8" t="n"/>
      <c r="I238" s="7" t="n"/>
      <c r="J238" s="11" t="n"/>
      <c r="K238" s="12">
        <f>IF($A238="","",IF(COUNTIF(SKUs!$A$5:$A$204,$B238)=0,"⚠ this SKU is not on the SKUs tab",IF(NOT(ISNUMBER($D238)),"⚠ quantity is missing or is text",IF(AND($C238="Receipt",$D238&lt;0),"⚠ receipt with a negative quantity",IF(AND($C238="Issue",$D238&gt;0),"⚠ issue with a positive quantity",IF($F238&lt;0,"⚠ the balance goes negative on this row",""))))))</f>
        <v/>
      </c>
    </row>
    <row r="239">
      <c r="A239" s="7" t="n"/>
      <c r="B239" s="8" t="n"/>
      <c r="C239" s="8" t="n"/>
      <c r="D239" s="9" t="n"/>
      <c r="E239" s="8" t="n"/>
      <c r="F239" s="10">
        <f>IF($A239="","",IFERROR(VLOOKUP($B239,SKUs!$A$5:$L$204,8,FALSE),0)+SUMIFS($D$5:$D239,$B$5:$B239,$B239))</f>
        <v/>
      </c>
      <c r="G239" s="8" t="n"/>
      <c r="H239" s="8" t="n"/>
      <c r="I239" s="7" t="n"/>
      <c r="J239" s="11" t="n"/>
      <c r="K239" s="12">
        <f>IF($A239="","",IF(COUNTIF(SKUs!$A$5:$A$204,$B239)=0,"⚠ this SKU is not on the SKUs tab",IF(NOT(ISNUMBER($D239)),"⚠ quantity is missing or is text",IF(AND($C239="Receipt",$D239&lt;0),"⚠ receipt with a negative quantity",IF(AND($C239="Issue",$D239&gt;0),"⚠ issue with a positive quantity",IF($F239&lt;0,"⚠ the balance goes negative on this row",""))))))</f>
        <v/>
      </c>
    </row>
    <row r="240">
      <c r="A240" s="7" t="n"/>
      <c r="B240" s="8" t="n"/>
      <c r="C240" s="8" t="n"/>
      <c r="D240" s="9" t="n"/>
      <c r="E240" s="8" t="n"/>
      <c r="F240" s="10">
        <f>IF($A240="","",IFERROR(VLOOKUP($B240,SKUs!$A$5:$L$204,8,FALSE),0)+SUMIFS($D$5:$D240,$B$5:$B240,$B240))</f>
        <v/>
      </c>
      <c r="G240" s="8" t="n"/>
      <c r="H240" s="8" t="n"/>
      <c r="I240" s="7" t="n"/>
      <c r="J240" s="11" t="n"/>
      <c r="K240" s="12">
        <f>IF($A240="","",IF(COUNTIF(SKUs!$A$5:$A$204,$B240)=0,"⚠ this SKU is not on the SKUs tab",IF(NOT(ISNUMBER($D240)),"⚠ quantity is missing or is text",IF(AND($C240="Receipt",$D240&lt;0),"⚠ receipt with a negative quantity",IF(AND($C240="Issue",$D240&gt;0),"⚠ issue with a positive quantity",IF($F240&lt;0,"⚠ the balance goes negative on this row",""))))))</f>
        <v/>
      </c>
    </row>
    <row r="241">
      <c r="A241" s="7" t="n"/>
      <c r="B241" s="8" t="n"/>
      <c r="C241" s="8" t="n"/>
      <c r="D241" s="9" t="n"/>
      <c r="E241" s="8" t="n"/>
      <c r="F241" s="10">
        <f>IF($A241="","",IFERROR(VLOOKUP($B241,SKUs!$A$5:$L$204,8,FALSE),0)+SUMIFS($D$5:$D241,$B$5:$B241,$B241))</f>
        <v/>
      </c>
      <c r="G241" s="8" t="n"/>
      <c r="H241" s="8" t="n"/>
      <c r="I241" s="7" t="n"/>
      <c r="J241" s="11" t="n"/>
      <c r="K241" s="12">
        <f>IF($A241="","",IF(COUNTIF(SKUs!$A$5:$A$204,$B241)=0,"⚠ this SKU is not on the SKUs tab",IF(NOT(ISNUMBER($D241)),"⚠ quantity is missing or is text",IF(AND($C241="Receipt",$D241&lt;0),"⚠ receipt with a negative quantity",IF(AND($C241="Issue",$D241&gt;0),"⚠ issue with a positive quantity",IF($F241&lt;0,"⚠ the balance goes negative on this row",""))))))</f>
        <v/>
      </c>
    </row>
    <row r="242">
      <c r="A242" s="7" t="n"/>
      <c r="B242" s="8" t="n"/>
      <c r="C242" s="8" t="n"/>
      <c r="D242" s="9" t="n"/>
      <c r="E242" s="8" t="n"/>
      <c r="F242" s="10">
        <f>IF($A242="","",IFERROR(VLOOKUP($B242,SKUs!$A$5:$L$204,8,FALSE),0)+SUMIFS($D$5:$D242,$B$5:$B242,$B242))</f>
        <v/>
      </c>
      <c r="G242" s="8" t="n"/>
      <c r="H242" s="8" t="n"/>
      <c r="I242" s="7" t="n"/>
      <c r="J242" s="11" t="n"/>
      <c r="K242" s="12">
        <f>IF($A242="","",IF(COUNTIF(SKUs!$A$5:$A$204,$B242)=0,"⚠ this SKU is not on the SKUs tab",IF(NOT(ISNUMBER($D242)),"⚠ quantity is missing or is text",IF(AND($C242="Receipt",$D242&lt;0),"⚠ receipt with a negative quantity",IF(AND($C242="Issue",$D242&gt;0),"⚠ issue with a positive quantity",IF($F242&lt;0,"⚠ the balance goes negative on this row",""))))))</f>
        <v/>
      </c>
    </row>
    <row r="243">
      <c r="A243" s="7" t="n"/>
      <c r="B243" s="8" t="n"/>
      <c r="C243" s="8" t="n"/>
      <c r="D243" s="9" t="n"/>
      <c r="E243" s="8" t="n"/>
      <c r="F243" s="10">
        <f>IF($A243="","",IFERROR(VLOOKUP($B243,SKUs!$A$5:$L$204,8,FALSE),0)+SUMIFS($D$5:$D243,$B$5:$B243,$B243))</f>
        <v/>
      </c>
      <c r="G243" s="8" t="n"/>
      <c r="H243" s="8" t="n"/>
      <c r="I243" s="7" t="n"/>
      <c r="J243" s="11" t="n"/>
      <c r="K243" s="12">
        <f>IF($A243="","",IF(COUNTIF(SKUs!$A$5:$A$204,$B243)=0,"⚠ this SKU is not on the SKUs tab",IF(NOT(ISNUMBER($D243)),"⚠ quantity is missing or is text",IF(AND($C243="Receipt",$D243&lt;0),"⚠ receipt with a negative quantity",IF(AND($C243="Issue",$D243&gt;0),"⚠ issue with a positive quantity",IF($F243&lt;0,"⚠ the balance goes negative on this row",""))))))</f>
        <v/>
      </c>
    </row>
    <row r="244">
      <c r="A244" s="7" t="n"/>
      <c r="B244" s="8" t="n"/>
      <c r="C244" s="8" t="n"/>
      <c r="D244" s="9" t="n"/>
      <c r="E244" s="8" t="n"/>
      <c r="F244" s="10">
        <f>IF($A244="","",IFERROR(VLOOKUP($B244,SKUs!$A$5:$L$204,8,FALSE),0)+SUMIFS($D$5:$D244,$B$5:$B244,$B244))</f>
        <v/>
      </c>
      <c r="G244" s="8" t="n"/>
      <c r="H244" s="8" t="n"/>
      <c r="I244" s="7" t="n"/>
      <c r="J244" s="11" t="n"/>
      <c r="K244" s="12">
        <f>IF($A244="","",IF(COUNTIF(SKUs!$A$5:$A$204,$B244)=0,"⚠ this SKU is not on the SKUs tab",IF(NOT(ISNUMBER($D244)),"⚠ quantity is missing or is text",IF(AND($C244="Receipt",$D244&lt;0),"⚠ receipt with a negative quantity",IF(AND($C244="Issue",$D244&gt;0),"⚠ issue with a positive quantity",IF($F244&lt;0,"⚠ the balance goes negative on this row",""))))))</f>
        <v/>
      </c>
    </row>
    <row r="245">
      <c r="A245" s="7" t="n"/>
      <c r="B245" s="8" t="n"/>
      <c r="C245" s="8" t="n"/>
      <c r="D245" s="9" t="n"/>
      <c r="E245" s="8" t="n"/>
      <c r="F245" s="10">
        <f>IF($A245="","",IFERROR(VLOOKUP($B245,SKUs!$A$5:$L$204,8,FALSE),0)+SUMIFS($D$5:$D245,$B$5:$B245,$B245))</f>
        <v/>
      </c>
      <c r="G245" s="8" t="n"/>
      <c r="H245" s="8" t="n"/>
      <c r="I245" s="7" t="n"/>
      <c r="J245" s="11" t="n"/>
      <c r="K245" s="12">
        <f>IF($A245="","",IF(COUNTIF(SKUs!$A$5:$A$204,$B245)=0,"⚠ this SKU is not on the SKUs tab",IF(NOT(ISNUMBER($D245)),"⚠ quantity is missing or is text",IF(AND($C245="Receipt",$D245&lt;0),"⚠ receipt with a negative quantity",IF(AND($C245="Issue",$D245&gt;0),"⚠ issue with a positive quantity",IF($F245&lt;0,"⚠ the balance goes negative on this row",""))))))</f>
        <v/>
      </c>
    </row>
    <row r="246">
      <c r="A246" s="7" t="n"/>
      <c r="B246" s="8" t="n"/>
      <c r="C246" s="8" t="n"/>
      <c r="D246" s="9" t="n"/>
      <c r="E246" s="8" t="n"/>
      <c r="F246" s="10">
        <f>IF($A246="","",IFERROR(VLOOKUP($B246,SKUs!$A$5:$L$204,8,FALSE),0)+SUMIFS($D$5:$D246,$B$5:$B246,$B246))</f>
        <v/>
      </c>
      <c r="G246" s="8" t="n"/>
      <c r="H246" s="8" t="n"/>
      <c r="I246" s="7" t="n"/>
      <c r="J246" s="11" t="n"/>
      <c r="K246" s="12">
        <f>IF($A246="","",IF(COUNTIF(SKUs!$A$5:$A$204,$B246)=0,"⚠ this SKU is not on the SKUs tab",IF(NOT(ISNUMBER($D246)),"⚠ quantity is missing or is text",IF(AND($C246="Receipt",$D246&lt;0),"⚠ receipt with a negative quantity",IF(AND($C246="Issue",$D246&gt;0),"⚠ issue with a positive quantity",IF($F246&lt;0,"⚠ the balance goes negative on this row",""))))))</f>
        <v/>
      </c>
    </row>
    <row r="247">
      <c r="A247" s="7" t="n"/>
      <c r="B247" s="8" t="n"/>
      <c r="C247" s="8" t="n"/>
      <c r="D247" s="9" t="n"/>
      <c r="E247" s="8" t="n"/>
      <c r="F247" s="10">
        <f>IF($A247="","",IFERROR(VLOOKUP($B247,SKUs!$A$5:$L$204,8,FALSE),0)+SUMIFS($D$5:$D247,$B$5:$B247,$B247))</f>
        <v/>
      </c>
      <c r="G247" s="8" t="n"/>
      <c r="H247" s="8" t="n"/>
      <c r="I247" s="7" t="n"/>
      <c r="J247" s="11" t="n"/>
      <c r="K247" s="12">
        <f>IF($A247="","",IF(COUNTIF(SKUs!$A$5:$A$204,$B247)=0,"⚠ this SKU is not on the SKUs tab",IF(NOT(ISNUMBER($D247)),"⚠ quantity is missing or is text",IF(AND($C247="Receipt",$D247&lt;0),"⚠ receipt with a negative quantity",IF(AND($C247="Issue",$D247&gt;0),"⚠ issue with a positive quantity",IF($F247&lt;0,"⚠ the balance goes negative on this row",""))))))</f>
        <v/>
      </c>
    </row>
    <row r="248">
      <c r="A248" s="7" t="n"/>
      <c r="B248" s="8" t="n"/>
      <c r="C248" s="8" t="n"/>
      <c r="D248" s="9" t="n"/>
      <c r="E248" s="8" t="n"/>
      <c r="F248" s="10">
        <f>IF($A248="","",IFERROR(VLOOKUP($B248,SKUs!$A$5:$L$204,8,FALSE),0)+SUMIFS($D$5:$D248,$B$5:$B248,$B248))</f>
        <v/>
      </c>
      <c r="G248" s="8" t="n"/>
      <c r="H248" s="8" t="n"/>
      <c r="I248" s="7" t="n"/>
      <c r="J248" s="11" t="n"/>
      <c r="K248" s="12">
        <f>IF($A248="","",IF(COUNTIF(SKUs!$A$5:$A$204,$B248)=0,"⚠ this SKU is not on the SKUs tab",IF(NOT(ISNUMBER($D248)),"⚠ quantity is missing or is text",IF(AND($C248="Receipt",$D248&lt;0),"⚠ receipt with a negative quantity",IF(AND($C248="Issue",$D248&gt;0),"⚠ issue with a positive quantity",IF($F248&lt;0,"⚠ the balance goes negative on this row",""))))))</f>
        <v/>
      </c>
    </row>
    <row r="249">
      <c r="A249" s="7" t="n"/>
      <c r="B249" s="8" t="n"/>
      <c r="C249" s="8" t="n"/>
      <c r="D249" s="9" t="n"/>
      <c r="E249" s="8" t="n"/>
      <c r="F249" s="10">
        <f>IF($A249="","",IFERROR(VLOOKUP($B249,SKUs!$A$5:$L$204,8,FALSE),0)+SUMIFS($D$5:$D249,$B$5:$B249,$B249))</f>
        <v/>
      </c>
      <c r="G249" s="8" t="n"/>
      <c r="H249" s="8" t="n"/>
      <c r="I249" s="7" t="n"/>
      <c r="J249" s="11" t="n"/>
      <c r="K249" s="12">
        <f>IF($A249="","",IF(COUNTIF(SKUs!$A$5:$A$204,$B249)=0,"⚠ this SKU is not on the SKUs tab",IF(NOT(ISNUMBER($D249)),"⚠ quantity is missing or is text",IF(AND($C249="Receipt",$D249&lt;0),"⚠ receipt with a negative quantity",IF(AND($C249="Issue",$D249&gt;0),"⚠ issue with a positive quantity",IF($F249&lt;0,"⚠ the balance goes negative on this row",""))))))</f>
        <v/>
      </c>
    </row>
    <row r="250">
      <c r="A250" s="7" t="n"/>
      <c r="B250" s="8" t="n"/>
      <c r="C250" s="8" t="n"/>
      <c r="D250" s="9" t="n"/>
      <c r="E250" s="8" t="n"/>
      <c r="F250" s="10">
        <f>IF($A250="","",IFERROR(VLOOKUP($B250,SKUs!$A$5:$L$204,8,FALSE),0)+SUMIFS($D$5:$D250,$B$5:$B250,$B250))</f>
        <v/>
      </c>
      <c r="G250" s="8" t="n"/>
      <c r="H250" s="8" t="n"/>
      <c r="I250" s="7" t="n"/>
      <c r="J250" s="11" t="n"/>
      <c r="K250" s="12">
        <f>IF($A250="","",IF(COUNTIF(SKUs!$A$5:$A$204,$B250)=0,"⚠ this SKU is not on the SKUs tab",IF(NOT(ISNUMBER($D250)),"⚠ quantity is missing or is text",IF(AND($C250="Receipt",$D250&lt;0),"⚠ receipt with a negative quantity",IF(AND($C250="Issue",$D250&gt;0),"⚠ issue with a positive quantity",IF($F250&lt;0,"⚠ the balance goes negative on this row",""))))))</f>
        <v/>
      </c>
    </row>
    <row r="251">
      <c r="A251" s="7" t="n"/>
      <c r="B251" s="8" t="n"/>
      <c r="C251" s="8" t="n"/>
      <c r="D251" s="9" t="n"/>
      <c r="E251" s="8" t="n"/>
      <c r="F251" s="10">
        <f>IF($A251="","",IFERROR(VLOOKUP($B251,SKUs!$A$5:$L$204,8,FALSE),0)+SUMIFS($D$5:$D251,$B$5:$B251,$B251))</f>
        <v/>
      </c>
      <c r="G251" s="8" t="n"/>
      <c r="H251" s="8" t="n"/>
      <c r="I251" s="7" t="n"/>
      <c r="J251" s="11" t="n"/>
      <c r="K251" s="12">
        <f>IF($A251="","",IF(COUNTIF(SKUs!$A$5:$A$204,$B251)=0,"⚠ this SKU is not on the SKUs tab",IF(NOT(ISNUMBER($D251)),"⚠ quantity is missing or is text",IF(AND($C251="Receipt",$D251&lt;0),"⚠ receipt with a negative quantity",IF(AND($C251="Issue",$D251&gt;0),"⚠ issue with a positive quantity",IF($F251&lt;0,"⚠ the balance goes negative on this row",""))))))</f>
        <v/>
      </c>
    </row>
    <row r="252">
      <c r="A252" s="7" t="n"/>
      <c r="B252" s="8" t="n"/>
      <c r="C252" s="8" t="n"/>
      <c r="D252" s="9" t="n"/>
      <c r="E252" s="8" t="n"/>
      <c r="F252" s="10">
        <f>IF($A252="","",IFERROR(VLOOKUP($B252,SKUs!$A$5:$L$204,8,FALSE),0)+SUMIFS($D$5:$D252,$B$5:$B252,$B252))</f>
        <v/>
      </c>
      <c r="G252" s="8" t="n"/>
      <c r="H252" s="8" t="n"/>
      <c r="I252" s="7" t="n"/>
      <c r="J252" s="11" t="n"/>
      <c r="K252" s="12">
        <f>IF($A252="","",IF(COUNTIF(SKUs!$A$5:$A$204,$B252)=0,"⚠ this SKU is not on the SKUs tab",IF(NOT(ISNUMBER($D252)),"⚠ quantity is missing or is text",IF(AND($C252="Receipt",$D252&lt;0),"⚠ receipt with a negative quantity",IF(AND($C252="Issue",$D252&gt;0),"⚠ issue with a positive quantity",IF($F252&lt;0,"⚠ the balance goes negative on this row",""))))))</f>
        <v/>
      </c>
    </row>
    <row r="253">
      <c r="A253" s="7" t="n"/>
      <c r="B253" s="8" t="n"/>
      <c r="C253" s="8" t="n"/>
      <c r="D253" s="9" t="n"/>
      <c r="E253" s="8" t="n"/>
      <c r="F253" s="10">
        <f>IF($A253="","",IFERROR(VLOOKUP($B253,SKUs!$A$5:$L$204,8,FALSE),0)+SUMIFS($D$5:$D253,$B$5:$B253,$B253))</f>
        <v/>
      </c>
      <c r="G253" s="8" t="n"/>
      <c r="H253" s="8" t="n"/>
      <c r="I253" s="7" t="n"/>
      <c r="J253" s="11" t="n"/>
      <c r="K253" s="12">
        <f>IF($A253="","",IF(COUNTIF(SKUs!$A$5:$A$204,$B253)=0,"⚠ this SKU is not on the SKUs tab",IF(NOT(ISNUMBER($D253)),"⚠ quantity is missing or is text",IF(AND($C253="Receipt",$D253&lt;0),"⚠ receipt with a negative quantity",IF(AND($C253="Issue",$D253&gt;0),"⚠ issue with a positive quantity",IF($F253&lt;0,"⚠ the balance goes negative on this row",""))))))</f>
        <v/>
      </c>
    </row>
    <row r="254">
      <c r="A254" s="7" t="n"/>
      <c r="B254" s="8" t="n"/>
      <c r="C254" s="8" t="n"/>
      <c r="D254" s="9" t="n"/>
      <c r="E254" s="8" t="n"/>
      <c r="F254" s="10">
        <f>IF($A254="","",IFERROR(VLOOKUP($B254,SKUs!$A$5:$L$204,8,FALSE),0)+SUMIFS($D$5:$D254,$B$5:$B254,$B254))</f>
        <v/>
      </c>
      <c r="G254" s="8" t="n"/>
      <c r="H254" s="8" t="n"/>
      <c r="I254" s="7" t="n"/>
      <c r="J254" s="11" t="n"/>
      <c r="K254" s="12">
        <f>IF($A254="","",IF(COUNTIF(SKUs!$A$5:$A$204,$B254)=0,"⚠ this SKU is not on the SKUs tab",IF(NOT(ISNUMBER($D254)),"⚠ quantity is missing or is text",IF(AND($C254="Receipt",$D254&lt;0),"⚠ receipt with a negative quantity",IF(AND($C254="Issue",$D254&gt;0),"⚠ issue with a positive quantity",IF($F254&lt;0,"⚠ the balance goes negative on this row",""))))))</f>
        <v/>
      </c>
    </row>
    <row r="255">
      <c r="A255" s="7" t="n"/>
      <c r="B255" s="8" t="n"/>
      <c r="C255" s="8" t="n"/>
      <c r="D255" s="9" t="n"/>
      <c r="E255" s="8" t="n"/>
      <c r="F255" s="10">
        <f>IF($A255="","",IFERROR(VLOOKUP($B255,SKUs!$A$5:$L$204,8,FALSE),0)+SUMIFS($D$5:$D255,$B$5:$B255,$B255))</f>
        <v/>
      </c>
      <c r="G255" s="8" t="n"/>
      <c r="H255" s="8" t="n"/>
      <c r="I255" s="7" t="n"/>
      <c r="J255" s="11" t="n"/>
      <c r="K255" s="12">
        <f>IF($A255="","",IF(COUNTIF(SKUs!$A$5:$A$204,$B255)=0,"⚠ this SKU is not on the SKUs tab",IF(NOT(ISNUMBER($D255)),"⚠ quantity is missing or is text",IF(AND($C255="Receipt",$D255&lt;0),"⚠ receipt with a negative quantity",IF(AND($C255="Issue",$D255&gt;0),"⚠ issue with a positive quantity",IF($F255&lt;0,"⚠ the balance goes negative on this row",""))))))</f>
        <v/>
      </c>
    </row>
    <row r="256">
      <c r="A256" s="7" t="n"/>
      <c r="B256" s="8" t="n"/>
      <c r="C256" s="8" t="n"/>
      <c r="D256" s="9" t="n"/>
      <c r="E256" s="8" t="n"/>
      <c r="F256" s="10">
        <f>IF($A256="","",IFERROR(VLOOKUP($B256,SKUs!$A$5:$L$204,8,FALSE),0)+SUMIFS($D$5:$D256,$B$5:$B256,$B256))</f>
        <v/>
      </c>
      <c r="G256" s="8" t="n"/>
      <c r="H256" s="8" t="n"/>
      <c r="I256" s="7" t="n"/>
      <c r="J256" s="11" t="n"/>
      <c r="K256" s="12">
        <f>IF($A256="","",IF(COUNTIF(SKUs!$A$5:$A$204,$B256)=0,"⚠ this SKU is not on the SKUs tab",IF(NOT(ISNUMBER($D256)),"⚠ quantity is missing or is text",IF(AND($C256="Receipt",$D256&lt;0),"⚠ receipt with a negative quantity",IF(AND($C256="Issue",$D256&gt;0),"⚠ issue with a positive quantity",IF($F256&lt;0,"⚠ the balance goes negative on this row",""))))))</f>
        <v/>
      </c>
    </row>
    <row r="257">
      <c r="A257" s="7" t="n"/>
      <c r="B257" s="8" t="n"/>
      <c r="C257" s="8" t="n"/>
      <c r="D257" s="9" t="n"/>
      <c r="E257" s="8" t="n"/>
      <c r="F257" s="10">
        <f>IF($A257="","",IFERROR(VLOOKUP($B257,SKUs!$A$5:$L$204,8,FALSE),0)+SUMIFS($D$5:$D257,$B$5:$B257,$B257))</f>
        <v/>
      </c>
      <c r="G257" s="8" t="n"/>
      <c r="H257" s="8" t="n"/>
      <c r="I257" s="7" t="n"/>
      <c r="J257" s="11" t="n"/>
      <c r="K257" s="12">
        <f>IF($A257="","",IF(COUNTIF(SKUs!$A$5:$A$204,$B257)=0,"⚠ this SKU is not on the SKUs tab",IF(NOT(ISNUMBER($D257)),"⚠ quantity is missing or is text",IF(AND($C257="Receipt",$D257&lt;0),"⚠ receipt with a negative quantity",IF(AND($C257="Issue",$D257&gt;0),"⚠ issue with a positive quantity",IF($F257&lt;0,"⚠ the balance goes negative on this row",""))))))</f>
        <v/>
      </c>
    </row>
    <row r="258">
      <c r="A258" s="7" t="n"/>
      <c r="B258" s="8" t="n"/>
      <c r="C258" s="8" t="n"/>
      <c r="D258" s="9" t="n"/>
      <c r="E258" s="8" t="n"/>
      <c r="F258" s="10">
        <f>IF($A258="","",IFERROR(VLOOKUP($B258,SKUs!$A$5:$L$204,8,FALSE),0)+SUMIFS($D$5:$D258,$B$5:$B258,$B258))</f>
        <v/>
      </c>
      <c r="G258" s="8" t="n"/>
      <c r="H258" s="8" t="n"/>
      <c r="I258" s="7" t="n"/>
      <c r="J258" s="11" t="n"/>
      <c r="K258" s="12">
        <f>IF($A258="","",IF(COUNTIF(SKUs!$A$5:$A$204,$B258)=0,"⚠ this SKU is not on the SKUs tab",IF(NOT(ISNUMBER($D258)),"⚠ quantity is missing or is text",IF(AND($C258="Receipt",$D258&lt;0),"⚠ receipt with a negative quantity",IF(AND($C258="Issue",$D258&gt;0),"⚠ issue with a positive quantity",IF($F258&lt;0,"⚠ the balance goes negative on this row",""))))))</f>
        <v/>
      </c>
    </row>
    <row r="259">
      <c r="A259" s="7" t="n"/>
      <c r="B259" s="8" t="n"/>
      <c r="C259" s="8" t="n"/>
      <c r="D259" s="9" t="n"/>
      <c r="E259" s="8" t="n"/>
      <c r="F259" s="10">
        <f>IF($A259="","",IFERROR(VLOOKUP($B259,SKUs!$A$5:$L$204,8,FALSE),0)+SUMIFS($D$5:$D259,$B$5:$B259,$B259))</f>
        <v/>
      </c>
      <c r="G259" s="8" t="n"/>
      <c r="H259" s="8" t="n"/>
      <c r="I259" s="7" t="n"/>
      <c r="J259" s="11" t="n"/>
      <c r="K259" s="12">
        <f>IF($A259="","",IF(COUNTIF(SKUs!$A$5:$A$204,$B259)=0,"⚠ this SKU is not on the SKUs tab",IF(NOT(ISNUMBER($D259)),"⚠ quantity is missing or is text",IF(AND($C259="Receipt",$D259&lt;0),"⚠ receipt with a negative quantity",IF(AND($C259="Issue",$D259&gt;0),"⚠ issue with a positive quantity",IF($F259&lt;0,"⚠ the balance goes negative on this row",""))))))</f>
        <v/>
      </c>
    </row>
    <row r="260">
      <c r="A260" s="7" t="n"/>
      <c r="B260" s="8" t="n"/>
      <c r="C260" s="8" t="n"/>
      <c r="D260" s="9" t="n"/>
      <c r="E260" s="8" t="n"/>
      <c r="F260" s="10">
        <f>IF($A260="","",IFERROR(VLOOKUP($B260,SKUs!$A$5:$L$204,8,FALSE),0)+SUMIFS($D$5:$D260,$B$5:$B260,$B260))</f>
        <v/>
      </c>
      <c r="G260" s="8" t="n"/>
      <c r="H260" s="8" t="n"/>
      <c r="I260" s="7" t="n"/>
      <c r="J260" s="11" t="n"/>
      <c r="K260" s="12">
        <f>IF($A260="","",IF(COUNTIF(SKUs!$A$5:$A$204,$B260)=0,"⚠ this SKU is not on the SKUs tab",IF(NOT(ISNUMBER($D260)),"⚠ quantity is missing or is text",IF(AND($C260="Receipt",$D260&lt;0),"⚠ receipt with a negative quantity",IF(AND($C260="Issue",$D260&gt;0),"⚠ issue with a positive quantity",IF($F260&lt;0,"⚠ the balance goes negative on this row",""))))))</f>
        <v/>
      </c>
    </row>
    <row r="261">
      <c r="A261" s="7" t="n"/>
      <c r="B261" s="8" t="n"/>
      <c r="C261" s="8" t="n"/>
      <c r="D261" s="9" t="n"/>
      <c r="E261" s="8" t="n"/>
      <c r="F261" s="10">
        <f>IF($A261="","",IFERROR(VLOOKUP($B261,SKUs!$A$5:$L$204,8,FALSE),0)+SUMIFS($D$5:$D261,$B$5:$B261,$B261))</f>
        <v/>
      </c>
      <c r="G261" s="8" t="n"/>
      <c r="H261" s="8" t="n"/>
      <c r="I261" s="7" t="n"/>
      <c r="J261" s="11" t="n"/>
      <c r="K261" s="12">
        <f>IF($A261="","",IF(COUNTIF(SKUs!$A$5:$A$204,$B261)=0,"⚠ this SKU is not on the SKUs tab",IF(NOT(ISNUMBER($D261)),"⚠ quantity is missing or is text",IF(AND($C261="Receipt",$D261&lt;0),"⚠ receipt with a negative quantity",IF(AND($C261="Issue",$D261&gt;0),"⚠ issue with a positive quantity",IF($F261&lt;0,"⚠ the balance goes negative on this row",""))))))</f>
        <v/>
      </c>
    </row>
    <row r="262">
      <c r="A262" s="7" t="n"/>
      <c r="B262" s="8" t="n"/>
      <c r="C262" s="8" t="n"/>
      <c r="D262" s="9" t="n"/>
      <c r="E262" s="8" t="n"/>
      <c r="F262" s="10">
        <f>IF($A262="","",IFERROR(VLOOKUP($B262,SKUs!$A$5:$L$204,8,FALSE),0)+SUMIFS($D$5:$D262,$B$5:$B262,$B262))</f>
        <v/>
      </c>
      <c r="G262" s="8" t="n"/>
      <c r="H262" s="8" t="n"/>
      <c r="I262" s="7" t="n"/>
      <c r="J262" s="11" t="n"/>
      <c r="K262" s="12">
        <f>IF($A262="","",IF(COUNTIF(SKUs!$A$5:$A$204,$B262)=0,"⚠ this SKU is not on the SKUs tab",IF(NOT(ISNUMBER($D262)),"⚠ quantity is missing or is text",IF(AND($C262="Receipt",$D262&lt;0),"⚠ receipt with a negative quantity",IF(AND($C262="Issue",$D262&gt;0),"⚠ issue with a positive quantity",IF($F262&lt;0,"⚠ the balance goes negative on this row",""))))))</f>
        <v/>
      </c>
    </row>
    <row r="263">
      <c r="A263" s="7" t="n"/>
      <c r="B263" s="8" t="n"/>
      <c r="C263" s="8" t="n"/>
      <c r="D263" s="9" t="n"/>
      <c r="E263" s="8" t="n"/>
      <c r="F263" s="10">
        <f>IF($A263="","",IFERROR(VLOOKUP($B263,SKUs!$A$5:$L$204,8,FALSE),0)+SUMIFS($D$5:$D263,$B$5:$B263,$B263))</f>
        <v/>
      </c>
      <c r="G263" s="8" t="n"/>
      <c r="H263" s="8" t="n"/>
      <c r="I263" s="7" t="n"/>
      <c r="J263" s="11" t="n"/>
      <c r="K263" s="12">
        <f>IF($A263="","",IF(COUNTIF(SKUs!$A$5:$A$204,$B263)=0,"⚠ this SKU is not on the SKUs tab",IF(NOT(ISNUMBER($D263)),"⚠ quantity is missing or is text",IF(AND($C263="Receipt",$D263&lt;0),"⚠ receipt with a negative quantity",IF(AND($C263="Issue",$D263&gt;0),"⚠ issue with a positive quantity",IF($F263&lt;0,"⚠ the balance goes negative on this row",""))))))</f>
        <v/>
      </c>
    </row>
    <row r="264">
      <c r="A264" s="7" t="n"/>
      <c r="B264" s="8" t="n"/>
      <c r="C264" s="8" t="n"/>
      <c r="D264" s="9" t="n"/>
      <c r="E264" s="8" t="n"/>
      <c r="F264" s="10">
        <f>IF($A264="","",IFERROR(VLOOKUP($B264,SKUs!$A$5:$L$204,8,FALSE),0)+SUMIFS($D$5:$D264,$B$5:$B264,$B264))</f>
        <v/>
      </c>
      <c r="G264" s="8" t="n"/>
      <c r="H264" s="8" t="n"/>
      <c r="I264" s="7" t="n"/>
      <c r="J264" s="11" t="n"/>
      <c r="K264" s="12">
        <f>IF($A264="","",IF(COUNTIF(SKUs!$A$5:$A$204,$B264)=0,"⚠ this SKU is not on the SKUs tab",IF(NOT(ISNUMBER($D264)),"⚠ quantity is missing or is text",IF(AND($C264="Receipt",$D264&lt;0),"⚠ receipt with a negative quantity",IF(AND($C264="Issue",$D264&gt;0),"⚠ issue with a positive quantity",IF($F264&lt;0,"⚠ the balance goes negative on this row",""))))))</f>
        <v/>
      </c>
    </row>
    <row r="265">
      <c r="A265" s="7" t="n"/>
      <c r="B265" s="8" t="n"/>
      <c r="C265" s="8" t="n"/>
      <c r="D265" s="9" t="n"/>
      <c r="E265" s="8" t="n"/>
      <c r="F265" s="10">
        <f>IF($A265="","",IFERROR(VLOOKUP($B265,SKUs!$A$5:$L$204,8,FALSE),0)+SUMIFS($D$5:$D265,$B$5:$B265,$B265))</f>
        <v/>
      </c>
      <c r="G265" s="8" t="n"/>
      <c r="H265" s="8" t="n"/>
      <c r="I265" s="7" t="n"/>
      <c r="J265" s="11" t="n"/>
      <c r="K265" s="12">
        <f>IF($A265="","",IF(COUNTIF(SKUs!$A$5:$A$204,$B265)=0,"⚠ this SKU is not on the SKUs tab",IF(NOT(ISNUMBER($D265)),"⚠ quantity is missing or is text",IF(AND($C265="Receipt",$D265&lt;0),"⚠ receipt with a negative quantity",IF(AND($C265="Issue",$D265&gt;0),"⚠ issue with a positive quantity",IF($F265&lt;0,"⚠ the balance goes negative on this row",""))))))</f>
        <v/>
      </c>
    </row>
    <row r="266">
      <c r="A266" s="7" t="n"/>
      <c r="B266" s="8" t="n"/>
      <c r="C266" s="8" t="n"/>
      <c r="D266" s="9" t="n"/>
      <c r="E266" s="8" t="n"/>
      <c r="F266" s="10">
        <f>IF($A266="","",IFERROR(VLOOKUP($B266,SKUs!$A$5:$L$204,8,FALSE),0)+SUMIFS($D$5:$D266,$B$5:$B266,$B266))</f>
        <v/>
      </c>
      <c r="G266" s="8" t="n"/>
      <c r="H266" s="8" t="n"/>
      <c r="I266" s="7" t="n"/>
      <c r="J266" s="11" t="n"/>
      <c r="K266" s="12">
        <f>IF($A266="","",IF(COUNTIF(SKUs!$A$5:$A$204,$B266)=0,"⚠ this SKU is not on the SKUs tab",IF(NOT(ISNUMBER($D266)),"⚠ quantity is missing or is text",IF(AND($C266="Receipt",$D266&lt;0),"⚠ receipt with a negative quantity",IF(AND($C266="Issue",$D266&gt;0),"⚠ issue with a positive quantity",IF($F266&lt;0,"⚠ the balance goes negative on this row",""))))))</f>
        <v/>
      </c>
    </row>
    <row r="267">
      <c r="A267" s="7" t="n"/>
      <c r="B267" s="8" t="n"/>
      <c r="C267" s="8" t="n"/>
      <c r="D267" s="9" t="n"/>
      <c r="E267" s="8" t="n"/>
      <c r="F267" s="10">
        <f>IF($A267="","",IFERROR(VLOOKUP($B267,SKUs!$A$5:$L$204,8,FALSE),0)+SUMIFS($D$5:$D267,$B$5:$B267,$B267))</f>
        <v/>
      </c>
      <c r="G267" s="8" t="n"/>
      <c r="H267" s="8" t="n"/>
      <c r="I267" s="7" t="n"/>
      <c r="J267" s="11" t="n"/>
      <c r="K267" s="12">
        <f>IF($A267="","",IF(COUNTIF(SKUs!$A$5:$A$204,$B267)=0,"⚠ this SKU is not on the SKUs tab",IF(NOT(ISNUMBER($D267)),"⚠ quantity is missing or is text",IF(AND($C267="Receipt",$D267&lt;0),"⚠ receipt with a negative quantity",IF(AND($C267="Issue",$D267&gt;0),"⚠ issue with a positive quantity",IF($F267&lt;0,"⚠ the balance goes negative on this row",""))))))</f>
        <v/>
      </c>
    </row>
    <row r="268">
      <c r="A268" s="7" t="n"/>
      <c r="B268" s="8" t="n"/>
      <c r="C268" s="8" t="n"/>
      <c r="D268" s="9" t="n"/>
      <c r="E268" s="8" t="n"/>
      <c r="F268" s="10">
        <f>IF($A268="","",IFERROR(VLOOKUP($B268,SKUs!$A$5:$L$204,8,FALSE),0)+SUMIFS($D$5:$D268,$B$5:$B268,$B268))</f>
        <v/>
      </c>
      <c r="G268" s="8" t="n"/>
      <c r="H268" s="8" t="n"/>
      <c r="I268" s="7" t="n"/>
      <c r="J268" s="11" t="n"/>
      <c r="K268" s="12">
        <f>IF($A268="","",IF(COUNTIF(SKUs!$A$5:$A$204,$B268)=0,"⚠ this SKU is not on the SKUs tab",IF(NOT(ISNUMBER($D268)),"⚠ quantity is missing or is text",IF(AND($C268="Receipt",$D268&lt;0),"⚠ receipt with a negative quantity",IF(AND($C268="Issue",$D268&gt;0),"⚠ issue with a positive quantity",IF($F268&lt;0,"⚠ the balance goes negative on this row",""))))))</f>
        <v/>
      </c>
    </row>
    <row r="269">
      <c r="A269" s="7" t="n"/>
      <c r="B269" s="8" t="n"/>
      <c r="C269" s="8" t="n"/>
      <c r="D269" s="9" t="n"/>
      <c r="E269" s="8" t="n"/>
      <c r="F269" s="10">
        <f>IF($A269="","",IFERROR(VLOOKUP($B269,SKUs!$A$5:$L$204,8,FALSE),0)+SUMIFS($D$5:$D269,$B$5:$B269,$B269))</f>
        <v/>
      </c>
      <c r="G269" s="8" t="n"/>
      <c r="H269" s="8" t="n"/>
      <c r="I269" s="7" t="n"/>
      <c r="J269" s="11" t="n"/>
      <c r="K269" s="12">
        <f>IF($A269="","",IF(COUNTIF(SKUs!$A$5:$A$204,$B269)=0,"⚠ this SKU is not on the SKUs tab",IF(NOT(ISNUMBER($D269)),"⚠ quantity is missing or is text",IF(AND($C269="Receipt",$D269&lt;0),"⚠ receipt with a negative quantity",IF(AND($C269="Issue",$D269&gt;0),"⚠ issue with a positive quantity",IF($F269&lt;0,"⚠ the balance goes negative on this row",""))))))</f>
        <v/>
      </c>
    </row>
    <row r="270">
      <c r="A270" s="7" t="n"/>
      <c r="B270" s="8" t="n"/>
      <c r="C270" s="8" t="n"/>
      <c r="D270" s="9" t="n"/>
      <c r="E270" s="8" t="n"/>
      <c r="F270" s="10">
        <f>IF($A270="","",IFERROR(VLOOKUP($B270,SKUs!$A$5:$L$204,8,FALSE),0)+SUMIFS($D$5:$D270,$B$5:$B270,$B270))</f>
        <v/>
      </c>
      <c r="G270" s="8" t="n"/>
      <c r="H270" s="8" t="n"/>
      <c r="I270" s="7" t="n"/>
      <c r="J270" s="11" t="n"/>
      <c r="K270" s="12">
        <f>IF($A270="","",IF(COUNTIF(SKUs!$A$5:$A$204,$B270)=0,"⚠ this SKU is not on the SKUs tab",IF(NOT(ISNUMBER($D270)),"⚠ quantity is missing or is text",IF(AND($C270="Receipt",$D270&lt;0),"⚠ receipt with a negative quantity",IF(AND($C270="Issue",$D270&gt;0),"⚠ issue with a positive quantity",IF($F270&lt;0,"⚠ the balance goes negative on this row",""))))))</f>
        <v/>
      </c>
    </row>
    <row r="271">
      <c r="A271" s="7" t="n"/>
      <c r="B271" s="8" t="n"/>
      <c r="C271" s="8" t="n"/>
      <c r="D271" s="9" t="n"/>
      <c r="E271" s="8" t="n"/>
      <c r="F271" s="10">
        <f>IF($A271="","",IFERROR(VLOOKUP($B271,SKUs!$A$5:$L$204,8,FALSE),0)+SUMIFS($D$5:$D271,$B$5:$B271,$B271))</f>
        <v/>
      </c>
      <c r="G271" s="8" t="n"/>
      <c r="H271" s="8" t="n"/>
      <c r="I271" s="7" t="n"/>
      <c r="J271" s="11" t="n"/>
      <c r="K271" s="12">
        <f>IF($A271="","",IF(COUNTIF(SKUs!$A$5:$A$204,$B271)=0,"⚠ this SKU is not on the SKUs tab",IF(NOT(ISNUMBER($D271)),"⚠ quantity is missing or is text",IF(AND($C271="Receipt",$D271&lt;0),"⚠ receipt with a negative quantity",IF(AND($C271="Issue",$D271&gt;0),"⚠ issue with a positive quantity",IF($F271&lt;0,"⚠ the balance goes negative on this row",""))))))</f>
        <v/>
      </c>
    </row>
    <row r="272">
      <c r="A272" s="7" t="n"/>
      <c r="B272" s="8" t="n"/>
      <c r="C272" s="8" t="n"/>
      <c r="D272" s="9" t="n"/>
      <c r="E272" s="8" t="n"/>
      <c r="F272" s="10">
        <f>IF($A272="","",IFERROR(VLOOKUP($B272,SKUs!$A$5:$L$204,8,FALSE),0)+SUMIFS($D$5:$D272,$B$5:$B272,$B272))</f>
        <v/>
      </c>
      <c r="G272" s="8" t="n"/>
      <c r="H272" s="8" t="n"/>
      <c r="I272" s="7" t="n"/>
      <c r="J272" s="11" t="n"/>
      <c r="K272" s="12">
        <f>IF($A272="","",IF(COUNTIF(SKUs!$A$5:$A$204,$B272)=0,"⚠ this SKU is not on the SKUs tab",IF(NOT(ISNUMBER($D272)),"⚠ quantity is missing or is text",IF(AND($C272="Receipt",$D272&lt;0),"⚠ receipt with a negative quantity",IF(AND($C272="Issue",$D272&gt;0),"⚠ issue with a positive quantity",IF($F272&lt;0,"⚠ the balance goes negative on this row",""))))))</f>
        <v/>
      </c>
    </row>
    <row r="273">
      <c r="A273" s="7" t="n"/>
      <c r="B273" s="8" t="n"/>
      <c r="C273" s="8" t="n"/>
      <c r="D273" s="9" t="n"/>
      <c r="E273" s="8" t="n"/>
      <c r="F273" s="10">
        <f>IF($A273="","",IFERROR(VLOOKUP($B273,SKUs!$A$5:$L$204,8,FALSE),0)+SUMIFS($D$5:$D273,$B$5:$B273,$B273))</f>
        <v/>
      </c>
      <c r="G273" s="8" t="n"/>
      <c r="H273" s="8" t="n"/>
      <c r="I273" s="7" t="n"/>
      <c r="J273" s="11" t="n"/>
      <c r="K273" s="12">
        <f>IF($A273="","",IF(COUNTIF(SKUs!$A$5:$A$204,$B273)=0,"⚠ this SKU is not on the SKUs tab",IF(NOT(ISNUMBER($D273)),"⚠ quantity is missing or is text",IF(AND($C273="Receipt",$D273&lt;0),"⚠ receipt with a negative quantity",IF(AND($C273="Issue",$D273&gt;0),"⚠ issue with a positive quantity",IF($F273&lt;0,"⚠ the balance goes negative on this row",""))))))</f>
        <v/>
      </c>
    </row>
    <row r="274">
      <c r="A274" s="7" t="n"/>
      <c r="B274" s="8" t="n"/>
      <c r="C274" s="8" t="n"/>
      <c r="D274" s="9" t="n"/>
      <c r="E274" s="8" t="n"/>
      <c r="F274" s="10">
        <f>IF($A274="","",IFERROR(VLOOKUP($B274,SKUs!$A$5:$L$204,8,FALSE),0)+SUMIFS($D$5:$D274,$B$5:$B274,$B274))</f>
        <v/>
      </c>
      <c r="G274" s="8" t="n"/>
      <c r="H274" s="8" t="n"/>
      <c r="I274" s="7" t="n"/>
      <c r="J274" s="11" t="n"/>
      <c r="K274" s="12">
        <f>IF($A274="","",IF(COUNTIF(SKUs!$A$5:$A$204,$B274)=0,"⚠ this SKU is not on the SKUs tab",IF(NOT(ISNUMBER($D274)),"⚠ quantity is missing or is text",IF(AND($C274="Receipt",$D274&lt;0),"⚠ receipt with a negative quantity",IF(AND($C274="Issue",$D274&gt;0),"⚠ issue with a positive quantity",IF($F274&lt;0,"⚠ the balance goes negative on this row",""))))))</f>
        <v/>
      </c>
    </row>
    <row r="275">
      <c r="A275" s="7" t="n"/>
      <c r="B275" s="8" t="n"/>
      <c r="C275" s="8" t="n"/>
      <c r="D275" s="9" t="n"/>
      <c r="E275" s="8" t="n"/>
      <c r="F275" s="10">
        <f>IF($A275="","",IFERROR(VLOOKUP($B275,SKUs!$A$5:$L$204,8,FALSE),0)+SUMIFS($D$5:$D275,$B$5:$B275,$B275))</f>
        <v/>
      </c>
      <c r="G275" s="8" t="n"/>
      <c r="H275" s="8" t="n"/>
      <c r="I275" s="7" t="n"/>
      <c r="J275" s="11" t="n"/>
      <c r="K275" s="12">
        <f>IF($A275="","",IF(COUNTIF(SKUs!$A$5:$A$204,$B275)=0,"⚠ this SKU is not on the SKUs tab",IF(NOT(ISNUMBER($D275)),"⚠ quantity is missing or is text",IF(AND($C275="Receipt",$D275&lt;0),"⚠ receipt with a negative quantity",IF(AND($C275="Issue",$D275&gt;0),"⚠ issue with a positive quantity",IF($F275&lt;0,"⚠ the balance goes negative on this row",""))))))</f>
        <v/>
      </c>
    </row>
    <row r="276">
      <c r="A276" s="7" t="n"/>
      <c r="B276" s="8" t="n"/>
      <c r="C276" s="8" t="n"/>
      <c r="D276" s="9" t="n"/>
      <c r="E276" s="8" t="n"/>
      <c r="F276" s="10">
        <f>IF($A276="","",IFERROR(VLOOKUP($B276,SKUs!$A$5:$L$204,8,FALSE),0)+SUMIFS($D$5:$D276,$B$5:$B276,$B276))</f>
        <v/>
      </c>
      <c r="G276" s="8" t="n"/>
      <c r="H276" s="8" t="n"/>
      <c r="I276" s="7" t="n"/>
      <c r="J276" s="11" t="n"/>
      <c r="K276" s="12">
        <f>IF($A276="","",IF(COUNTIF(SKUs!$A$5:$A$204,$B276)=0,"⚠ this SKU is not on the SKUs tab",IF(NOT(ISNUMBER($D276)),"⚠ quantity is missing or is text",IF(AND($C276="Receipt",$D276&lt;0),"⚠ receipt with a negative quantity",IF(AND($C276="Issue",$D276&gt;0),"⚠ issue with a positive quantity",IF($F276&lt;0,"⚠ the balance goes negative on this row",""))))))</f>
        <v/>
      </c>
    </row>
    <row r="277">
      <c r="A277" s="7" t="n"/>
      <c r="B277" s="8" t="n"/>
      <c r="C277" s="8" t="n"/>
      <c r="D277" s="9" t="n"/>
      <c r="E277" s="8" t="n"/>
      <c r="F277" s="10">
        <f>IF($A277="","",IFERROR(VLOOKUP($B277,SKUs!$A$5:$L$204,8,FALSE),0)+SUMIFS($D$5:$D277,$B$5:$B277,$B277))</f>
        <v/>
      </c>
      <c r="G277" s="8" t="n"/>
      <c r="H277" s="8" t="n"/>
      <c r="I277" s="7" t="n"/>
      <c r="J277" s="11" t="n"/>
      <c r="K277" s="12">
        <f>IF($A277="","",IF(COUNTIF(SKUs!$A$5:$A$204,$B277)=0,"⚠ this SKU is not on the SKUs tab",IF(NOT(ISNUMBER($D277)),"⚠ quantity is missing or is text",IF(AND($C277="Receipt",$D277&lt;0),"⚠ receipt with a negative quantity",IF(AND($C277="Issue",$D277&gt;0),"⚠ issue with a positive quantity",IF($F277&lt;0,"⚠ the balance goes negative on this row",""))))))</f>
        <v/>
      </c>
    </row>
    <row r="278">
      <c r="A278" s="7" t="n"/>
      <c r="B278" s="8" t="n"/>
      <c r="C278" s="8" t="n"/>
      <c r="D278" s="9" t="n"/>
      <c r="E278" s="8" t="n"/>
      <c r="F278" s="10">
        <f>IF($A278="","",IFERROR(VLOOKUP($B278,SKUs!$A$5:$L$204,8,FALSE),0)+SUMIFS($D$5:$D278,$B$5:$B278,$B278))</f>
        <v/>
      </c>
      <c r="G278" s="8" t="n"/>
      <c r="H278" s="8" t="n"/>
      <c r="I278" s="7" t="n"/>
      <c r="J278" s="11" t="n"/>
      <c r="K278" s="12">
        <f>IF($A278="","",IF(COUNTIF(SKUs!$A$5:$A$204,$B278)=0,"⚠ this SKU is not on the SKUs tab",IF(NOT(ISNUMBER($D278)),"⚠ quantity is missing or is text",IF(AND($C278="Receipt",$D278&lt;0),"⚠ receipt with a negative quantity",IF(AND($C278="Issue",$D278&gt;0),"⚠ issue with a positive quantity",IF($F278&lt;0,"⚠ the balance goes negative on this row",""))))))</f>
        <v/>
      </c>
    </row>
    <row r="279">
      <c r="A279" s="7" t="n"/>
      <c r="B279" s="8" t="n"/>
      <c r="C279" s="8" t="n"/>
      <c r="D279" s="9" t="n"/>
      <c r="E279" s="8" t="n"/>
      <c r="F279" s="10">
        <f>IF($A279="","",IFERROR(VLOOKUP($B279,SKUs!$A$5:$L$204,8,FALSE),0)+SUMIFS($D$5:$D279,$B$5:$B279,$B279))</f>
        <v/>
      </c>
      <c r="G279" s="8" t="n"/>
      <c r="H279" s="8" t="n"/>
      <c r="I279" s="7" t="n"/>
      <c r="J279" s="11" t="n"/>
      <c r="K279" s="12">
        <f>IF($A279="","",IF(COUNTIF(SKUs!$A$5:$A$204,$B279)=0,"⚠ this SKU is not on the SKUs tab",IF(NOT(ISNUMBER($D279)),"⚠ quantity is missing or is text",IF(AND($C279="Receipt",$D279&lt;0),"⚠ receipt with a negative quantity",IF(AND($C279="Issue",$D279&gt;0),"⚠ issue with a positive quantity",IF($F279&lt;0,"⚠ the balance goes negative on this row",""))))))</f>
        <v/>
      </c>
    </row>
    <row r="280">
      <c r="A280" s="7" t="n"/>
      <c r="B280" s="8" t="n"/>
      <c r="C280" s="8" t="n"/>
      <c r="D280" s="9" t="n"/>
      <c r="E280" s="8" t="n"/>
      <c r="F280" s="10">
        <f>IF($A280="","",IFERROR(VLOOKUP($B280,SKUs!$A$5:$L$204,8,FALSE),0)+SUMIFS($D$5:$D280,$B$5:$B280,$B280))</f>
        <v/>
      </c>
      <c r="G280" s="8" t="n"/>
      <c r="H280" s="8" t="n"/>
      <c r="I280" s="7" t="n"/>
      <c r="J280" s="11" t="n"/>
      <c r="K280" s="12">
        <f>IF($A280="","",IF(COUNTIF(SKUs!$A$5:$A$204,$B280)=0,"⚠ this SKU is not on the SKUs tab",IF(NOT(ISNUMBER($D280)),"⚠ quantity is missing or is text",IF(AND($C280="Receipt",$D280&lt;0),"⚠ receipt with a negative quantity",IF(AND($C280="Issue",$D280&gt;0),"⚠ issue with a positive quantity",IF($F280&lt;0,"⚠ the balance goes negative on this row",""))))))</f>
        <v/>
      </c>
    </row>
    <row r="281">
      <c r="A281" s="7" t="n"/>
      <c r="B281" s="8" t="n"/>
      <c r="C281" s="8" t="n"/>
      <c r="D281" s="9" t="n"/>
      <c r="E281" s="8" t="n"/>
      <c r="F281" s="10">
        <f>IF($A281="","",IFERROR(VLOOKUP($B281,SKUs!$A$5:$L$204,8,FALSE),0)+SUMIFS($D$5:$D281,$B$5:$B281,$B281))</f>
        <v/>
      </c>
      <c r="G281" s="8" t="n"/>
      <c r="H281" s="8" t="n"/>
      <c r="I281" s="7" t="n"/>
      <c r="J281" s="11" t="n"/>
      <c r="K281" s="12">
        <f>IF($A281="","",IF(COUNTIF(SKUs!$A$5:$A$204,$B281)=0,"⚠ this SKU is not on the SKUs tab",IF(NOT(ISNUMBER($D281)),"⚠ quantity is missing or is text",IF(AND($C281="Receipt",$D281&lt;0),"⚠ receipt with a negative quantity",IF(AND($C281="Issue",$D281&gt;0),"⚠ issue with a positive quantity",IF($F281&lt;0,"⚠ the balance goes negative on this row",""))))))</f>
        <v/>
      </c>
    </row>
    <row r="282">
      <c r="A282" s="7" t="n"/>
      <c r="B282" s="8" t="n"/>
      <c r="C282" s="8" t="n"/>
      <c r="D282" s="9" t="n"/>
      <c r="E282" s="8" t="n"/>
      <c r="F282" s="10">
        <f>IF($A282="","",IFERROR(VLOOKUP($B282,SKUs!$A$5:$L$204,8,FALSE),0)+SUMIFS($D$5:$D282,$B$5:$B282,$B282))</f>
        <v/>
      </c>
      <c r="G282" s="8" t="n"/>
      <c r="H282" s="8" t="n"/>
      <c r="I282" s="7" t="n"/>
      <c r="J282" s="11" t="n"/>
      <c r="K282" s="12">
        <f>IF($A282="","",IF(COUNTIF(SKUs!$A$5:$A$204,$B282)=0,"⚠ this SKU is not on the SKUs tab",IF(NOT(ISNUMBER($D282)),"⚠ quantity is missing or is text",IF(AND($C282="Receipt",$D282&lt;0),"⚠ receipt with a negative quantity",IF(AND($C282="Issue",$D282&gt;0),"⚠ issue with a positive quantity",IF($F282&lt;0,"⚠ the balance goes negative on this row",""))))))</f>
        <v/>
      </c>
    </row>
    <row r="283">
      <c r="A283" s="7" t="n"/>
      <c r="B283" s="8" t="n"/>
      <c r="C283" s="8" t="n"/>
      <c r="D283" s="9" t="n"/>
      <c r="E283" s="8" t="n"/>
      <c r="F283" s="10">
        <f>IF($A283="","",IFERROR(VLOOKUP($B283,SKUs!$A$5:$L$204,8,FALSE),0)+SUMIFS($D$5:$D283,$B$5:$B283,$B283))</f>
        <v/>
      </c>
      <c r="G283" s="8" t="n"/>
      <c r="H283" s="8" t="n"/>
      <c r="I283" s="7" t="n"/>
      <c r="J283" s="11" t="n"/>
      <c r="K283" s="12">
        <f>IF($A283="","",IF(COUNTIF(SKUs!$A$5:$A$204,$B283)=0,"⚠ this SKU is not on the SKUs tab",IF(NOT(ISNUMBER($D283)),"⚠ quantity is missing or is text",IF(AND($C283="Receipt",$D283&lt;0),"⚠ receipt with a negative quantity",IF(AND($C283="Issue",$D283&gt;0),"⚠ issue with a positive quantity",IF($F283&lt;0,"⚠ the balance goes negative on this row",""))))))</f>
        <v/>
      </c>
    </row>
    <row r="284">
      <c r="A284" s="7" t="n"/>
      <c r="B284" s="8" t="n"/>
      <c r="C284" s="8" t="n"/>
      <c r="D284" s="9" t="n"/>
      <c r="E284" s="8" t="n"/>
      <c r="F284" s="10">
        <f>IF($A284="","",IFERROR(VLOOKUP($B284,SKUs!$A$5:$L$204,8,FALSE),0)+SUMIFS($D$5:$D284,$B$5:$B284,$B284))</f>
        <v/>
      </c>
      <c r="G284" s="8" t="n"/>
      <c r="H284" s="8" t="n"/>
      <c r="I284" s="7" t="n"/>
      <c r="J284" s="11" t="n"/>
      <c r="K284" s="12">
        <f>IF($A284="","",IF(COUNTIF(SKUs!$A$5:$A$204,$B284)=0,"⚠ this SKU is not on the SKUs tab",IF(NOT(ISNUMBER($D284)),"⚠ quantity is missing or is text",IF(AND($C284="Receipt",$D284&lt;0),"⚠ receipt with a negative quantity",IF(AND($C284="Issue",$D284&gt;0),"⚠ issue with a positive quantity",IF($F284&lt;0,"⚠ the balance goes negative on this row",""))))))</f>
        <v/>
      </c>
    </row>
    <row r="285">
      <c r="A285" s="7" t="n"/>
      <c r="B285" s="8" t="n"/>
      <c r="C285" s="8" t="n"/>
      <c r="D285" s="9" t="n"/>
      <c r="E285" s="8" t="n"/>
      <c r="F285" s="10">
        <f>IF($A285="","",IFERROR(VLOOKUP($B285,SKUs!$A$5:$L$204,8,FALSE),0)+SUMIFS($D$5:$D285,$B$5:$B285,$B285))</f>
        <v/>
      </c>
      <c r="G285" s="8" t="n"/>
      <c r="H285" s="8" t="n"/>
      <c r="I285" s="7" t="n"/>
      <c r="J285" s="11" t="n"/>
      <c r="K285" s="12">
        <f>IF($A285="","",IF(COUNTIF(SKUs!$A$5:$A$204,$B285)=0,"⚠ this SKU is not on the SKUs tab",IF(NOT(ISNUMBER($D285)),"⚠ quantity is missing or is text",IF(AND($C285="Receipt",$D285&lt;0),"⚠ receipt with a negative quantity",IF(AND($C285="Issue",$D285&gt;0),"⚠ issue with a positive quantity",IF($F285&lt;0,"⚠ the balance goes negative on this row",""))))))</f>
        <v/>
      </c>
    </row>
    <row r="286">
      <c r="A286" s="7" t="n"/>
      <c r="B286" s="8" t="n"/>
      <c r="C286" s="8" t="n"/>
      <c r="D286" s="9" t="n"/>
      <c r="E286" s="8" t="n"/>
      <c r="F286" s="10">
        <f>IF($A286="","",IFERROR(VLOOKUP($B286,SKUs!$A$5:$L$204,8,FALSE),0)+SUMIFS($D$5:$D286,$B$5:$B286,$B286))</f>
        <v/>
      </c>
      <c r="G286" s="8" t="n"/>
      <c r="H286" s="8" t="n"/>
      <c r="I286" s="7" t="n"/>
      <c r="J286" s="11" t="n"/>
      <c r="K286" s="12">
        <f>IF($A286="","",IF(COUNTIF(SKUs!$A$5:$A$204,$B286)=0,"⚠ this SKU is not on the SKUs tab",IF(NOT(ISNUMBER($D286)),"⚠ quantity is missing or is text",IF(AND($C286="Receipt",$D286&lt;0),"⚠ receipt with a negative quantity",IF(AND($C286="Issue",$D286&gt;0),"⚠ issue with a positive quantity",IF($F286&lt;0,"⚠ the balance goes negative on this row",""))))))</f>
        <v/>
      </c>
    </row>
    <row r="287">
      <c r="A287" s="7" t="n"/>
      <c r="B287" s="8" t="n"/>
      <c r="C287" s="8" t="n"/>
      <c r="D287" s="9" t="n"/>
      <c r="E287" s="8" t="n"/>
      <c r="F287" s="10">
        <f>IF($A287="","",IFERROR(VLOOKUP($B287,SKUs!$A$5:$L$204,8,FALSE),0)+SUMIFS($D$5:$D287,$B$5:$B287,$B287))</f>
        <v/>
      </c>
      <c r="G287" s="8" t="n"/>
      <c r="H287" s="8" t="n"/>
      <c r="I287" s="7" t="n"/>
      <c r="J287" s="11" t="n"/>
      <c r="K287" s="12">
        <f>IF($A287="","",IF(COUNTIF(SKUs!$A$5:$A$204,$B287)=0,"⚠ this SKU is not on the SKUs tab",IF(NOT(ISNUMBER($D287)),"⚠ quantity is missing or is text",IF(AND($C287="Receipt",$D287&lt;0),"⚠ receipt with a negative quantity",IF(AND($C287="Issue",$D287&gt;0),"⚠ issue with a positive quantity",IF($F287&lt;0,"⚠ the balance goes negative on this row",""))))))</f>
        <v/>
      </c>
    </row>
    <row r="288">
      <c r="A288" s="7" t="n"/>
      <c r="B288" s="8" t="n"/>
      <c r="C288" s="8" t="n"/>
      <c r="D288" s="9" t="n"/>
      <c r="E288" s="8" t="n"/>
      <c r="F288" s="10">
        <f>IF($A288="","",IFERROR(VLOOKUP($B288,SKUs!$A$5:$L$204,8,FALSE),0)+SUMIFS($D$5:$D288,$B$5:$B288,$B288))</f>
        <v/>
      </c>
      <c r="G288" s="8" t="n"/>
      <c r="H288" s="8" t="n"/>
      <c r="I288" s="7" t="n"/>
      <c r="J288" s="11" t="n"/>
      <c r="K288" s="12">
        <f>IF($A288="","",IF(COUNTIF(SKUs!$A$5:$A$204,$B288)=0,"⚠ this SKU is not on the SKUs tab",IF(NOT(ISNUMBER($D288)),"⚠ quantity is missing or is text",IF(AND($C288="Receipt",$D288&lt;0),"⚠ receipt with a negative quantity",IF(AND($C288="Issue",$D288&gt;0),"⚠ issue with a positive quantity",IF($F288&lt;0,"⚠ the balance goes negative on this row",""))))))</f>
        <v/>
      </c>
    </row>
    <row r="289">
      <c r="A289" s="7" t="n"/>
      <c r="B289" s="8" t="n"/>
      <c r="C289" s="8" t="n"/>
      <c r="D289" s="9" t="n"/>
      <c r="E289" s="8" t="n"/>
      <c r="F289" s="10">
        <f>IF($A289="","",IFERROR(VLOOKUP($B289,SKUs!$A$5:$L$204,8,FALSE),0)+SUMIFS($D$5:$D289,$B$5:$B289,$B289))</f>
        <v/>
      </c>
      <c r="G289" s="8" t="n"/>
      <c r="H289" s="8" t="n"/>
      <c r="I289" s="7" t="n"/>
      <c r="J289" s="11" t="n"/>
      <c r="K289" s="12">
        <f>IF($A289="","",IF(COUNTIF(SKUs!$A$5:$A$204,$B289)=0,"⚠ this SKU is not on the SKUs tab",IF(NOT(ISNUMBER($D289)),"⚠ quantity is missing or is text",IF(AND($C289="Receipt",$D289&lt;0),"⚠ receipt with a negative quantity",IF(AND($C289="Issue",$D289&gt;0),"⚠ issue with a positive quantity",IF($F289&lt;0,"⚠ the balance goes negative on this row",""))))))</f>
        <v/>
      </c>
    </row>
    <row r="290">
      <c r="A290" s="7" t="n"/>
      <c r="B290" s="8" t="n"/>
      <c r="C290" s="8" t="n"/>
      <c r="D290" s="9" t="n"/>
      <c r="E290" s="8" t="n"/>
      <c r="F290" s="10">
        <f>IF($A290="","",IFERROR(VLOOKUP($B290,SKUs!$A$5:$L$204,8,FALSE),0)+SUMIFS($D$5:$D290,$B$5:$B290,$B290))</f>
        <v/>
      </c>
      <c r="G290" s="8" t="n"/>
      <c r="H290" s="8" t="n"/>
      <c r="I290" s="7" t="n"/>
      <c r="J290" s="11" t="n"/>
      <c r="K290" s="12">
        <f>IF($A290="","",IF(COUNTIF(SKUs!$A$5:$A$204,$B290)=0,"⚠ this SKU is not on the SKUs tab",IF(NOT(ISNUMBER($D290)),"⚠ quantity is missing or is text",IF(AND($C290="Receipt",$D290&lt;0),"⚠ receipt with a negative quantity",IF(AND($C290="Issue",$D290&gt;0),"⚠ issue with a positive quantity",IF($F290&lt;0,"⚠ the balance goes negative on this row",""))))))</f>
        <v/>
      </c>
    </row>
    <row r="291">
      <c r="A291" s="7" t="n"/>
      <c r="B291" s="8" t="n"/>
      <c r="C291" s="8" t="n"/>
      <c r="D291" s="9" t="n"/>
      <c r="E291" s="8" t="n"/>
      <c r="F291" s="10">
        <f>IF($A291="","",IFERROR(VLOOKUP($B291,SKUs!$A$5:$L$204,8,FALSE),0)+SUMIFS($D$5:$D291,$B$5:$B291,$B291))</f>
        <v/>
      </c>
      <c r="G291" s="8" t="n"/>
      <c r="H291" s="8" t="n"/>
      <c r="I291" s="7" t="n"/>
      <c r="J291" s="11" t="n"/>
      <c r="K291" s="12">
        <f>IF($A291="","",IF(COUNTIF(SKUs!$A$5:$A$204,$B291)=0,"⚠ this SKU is not on the SKUs tab",IF(NOT(ISNUMBER($D291)),"⚠ quantity is missing or is text",IF(AND($C291="Receipt",$D291&lt;0),"⚠ receipt with a negative quantity",IF(AND($C291="Issue",$D291&gt;0),"⚠ issue with a positive quantity",IF($F291&lt;0,"⚠ the balance goes negative on this row",""))))))</f>
        <v/>
      </c>
    </row>
    <row r="292">
      <c r="A292" s="7" t="n"/>
      <c r="B292" s="8" t="n"/>
      <c r="C292" s="8" t="n"/>
      <c r="D292" s="9" t="n"/>
      <c r="E292" s="8" t="n"/>
      <c r="F292" s="10">
        <f>IF($A292="","",IFERROR(VLOOKUP($B292,SKUs!$A$5:$L$204,8,FALSE),0)+SUMIFS($D$5:$D292,$B$5:$B292,$B292))</f>
        <v/>
      </c>
      <c r="G292" s="8" t="n"/>
      <c r="H292" s="8" t="n"/>
      <c r="I292" s="7" t="n"/>
      <c r="J292" s="11" t="n"/>
      <c r="K292" s="12">
        <f>IF($A292="","",IF(COUNTIF(SKUs!$A$5:$A$204,$B292)=0,"⚠ this SKU is not on the SKUs tab",IF(NOT(ISNUMBER($D292)),"⚠ quantity is missing or is text",IF(AND($C292="Receipt",$D292&lt;0),"⚠ receipt with a negative quantity",IF(AND($C292="Issue",$D292&gt;0),"⚠ issue with a positive quantity",IF($F292&lt;0,"⚠ the balance goes negative on this row",""))))))</f>
        <v/>
      </c>
    </row>
    <row r="293">
      <c r="A293" s="7" t="n"/>
      <c r="B293" s="8" t="n"/>
      <c r="C293" s="8" t="n"/>
      <c r="D293" s="9" t="n"/>
      <c r="E293" s="8" t="n"/>
      <c r="F293" s="10">
        <f>IF($A293="","",IFERROR(VLOOKUP($B293,SKUs!$A$5:$L$204,8,FALSE),0)+SUMIFS($D$5:$D293,$B$5:$B293,$B293))</f>
        <v/>
      </c>
      <c r="G293" s="8" t="n"/>
      <c r="H293" s="8" t="n"/>
      <c r="I293" s="7" t="n"/>
      <c r="J293" s="11" t="n"/>
      <c r="K293" s="12">
        <f>IF($A293="","",IF(COUNTIF(SKUs!$A$5:$A$204,$B293)=0,"⚠ this SKU is not on the SKUs tab",IF(NOT(ISNUMBER($D293)),"⚠ quantity is missing or is text",IF(AND($C293="Receipt",$D293&lt;0),"⚠ receipt with a negative quantity",IF(AND($C293="Issue",$D293&gt;0),"⚠ issue with a positive quantity",IF($F293&lt;0,"⚠ the balance goes negative on this row",""))))))</f>
        <v/>
      </c>
    </row>
    <row r="294">
      <c r="A294" s="7" t="n"/>
      <c r="B294" s="8" t="n"/>
      <c r="C294" s="8" t="n"/>
      <c r="D294" s="9" t="n"/>
      <c r="E294" s="8" t="n"/>
      <c r="F294" s="10">
        <f>IF($A294="","",IFERROR(VLOOKUP($B294,SKUs!$A$5:$L$204,8,FALSE),0)+SUMIFS($D$5:$D294,$B$5:$B294,$B294))</f>
        <v/>
      </c>
      <c r="G294" s="8" t="n"/>
      <c r="H294" s="8" t="n"/>
      <c r="I294" s="7" t="n"/>
      <c r="J294" s="11" t="n"/>
      <c r="K294" s="12">
        <f>IF($A294="","",IF(COUNTIF(SKUs!$A$5:$A$204,$B294)=0,"⚠ this SKU is not on the SKUs tab",IF(NOT(ISNUMBER($D294)),"⚠ quantity is missing or is text",IF(AND($C294="Receipt",$D294&lt;0),"⚠ receipt with a negative quantity",IF(AND($C294="Issue",$D294&gt;0),"⚠ issue with a positive quantity",IF($F294&lt;0,"⚠ the balance goes negative on this row",""))))))</f>
        <v/>
      </c>
    </row>
    <row r="295">
      <c r="A295" s="7" t="n"/>
      <c r="B295" s="8" t="n"/>
      <c r="C295" s="8" t="n"/>
      <c r="D295" s="9" t="n"/>
      <c r="E295" s="8" t="n"/>
      <c r="F295" s="10">
        <f>IF($A295="","",IFERROR(VLOOKUP($B295,SKUs!$A$5:$L$204,8,FALSE),0)+SUMIFS($D$5:$D295,$B$5:$B295,$B295))</f>
        <v/>
      </c>
      <c r="G295" s="8" t="n"/>
      <c r="H295" s="8" t="n"/>
      <c r="I295" s="7" t="n"/>
      <c r="J295" s="11" t="n"/>
      <c r="K295" s="12">
        <f>IF($A295="","",IF(COUNTIF(SKUs!$A$5:$A$204,$B295)=0,"⚠ this SKU is not on the SKUs tab",IF(NOT(ISNUMBER($D295)),"⚠ quantity is missing or is text",IF(AND($C295="Receipt",$D295&lt;0),"⚠ receipt with a negative quantity",IF(AND($C295="Issue",$D295&gt;0),"⚠ issue with a positive quantity",IF($F295&lt;0,"⚠ the balance goes negative on this row",""))))))</f>
        <v/>
      </c>
    </row>
    <row r="296">
      <c r="A296" s="7" t="n"/>
      <c r="B296" s="8" t="n"/>
      <c r="C296" s="8" t="n"/>
      <c r="D296" s="9" t="n"/>
      <c r="E296" s="8" t="n"/>
      <c r="F296" s="10">
        <f>IF($A296="","",IFERROR(VLOOKUP($B296,SKUs!$A$5:$L$204,8,FALSE),0)+SUMIFS($D$5:$D296,$B$5:$B296,$B296))</f>
        <v/>
      </c>
      <c r="G296" s="8" t="n"/>
      <c r="H296" s="8" t="n"/>
      <c r="I296" s="7" t="n"/>
      <c r="J296" s="11" t="n"/>
      <c r="K296" s="12">
        <f>IF($A296="","",IF(COUNTIF(SKUs!$A$5:$A$204,$B296)=0,"⚠ this SKU is not on the SKUs tab",IF(NOT(ISNUMBER($D296)),"⚠ quantity is missing or is text",IF(AND($C296="Receipt",$D296&lt;0),"⚠ receipt with a negative quantity",IF(AND($C296="Issue",$D296&gt;0),"⚠ issue with a positive quantity",IF($F296&lt;0,"⚠ the balance goes negative on this row",""))))))</f>
        <v/>
      </c>
    </row>
    <row r="297">
      <c r="A297" s="7" t="n"/>
      <c r="B297" s="8" t="n"/>
      <c r="C297" s="8" t="n"/>
      <c r="D297" s="9" t="n"/>
      <c r="E297" s="8" t="n"/>
      <c r="F297" s="10">
        <f>IF($A297="","",IFERROR(VLOOKUP($B297,SKUs!$A$5:$L$204,8,FALSE),0)+SUMIFS($D$5:$D297,$B$5:$B297,$B297))</f>
        <v/>
      </c>
      <c r="G297" s="8" t="n"/>
      <c r="H297" s="8" t="n"/>
      <c r="I297" s="7" t="n"/>
      <c r="J297" s="11" t="n"/>
      <c r="K297" s="12">
        <f>IF($A297="","",IF(COUNTIF(SKUs!$A$5:$A$204,$B297)=0,"⚠ this SKU is not on the SKUs tab",IF(NOT(ISNUMBER($D297)),"⚠ quantity is missing or is text",IF(AND($C297="Receipt",$D297&lt;0),"⚠ receipt with a negative quantity",IF(AND($C297="Issue",$D297&gt;0),"⚠ issue with a positive quantity",IF($F297&lt;0,"⚠ the balance goes negative on this row",""))))))</f>
        <v/>
      </c>
    </row>
    <row r="298">
      <c r="A298" s="7" t="n"/>
      <c r="B298" s="8" t="n"/>
      <c r="C298" s="8" t="n"/>
      <c r="D298" s="9" t="n"/>
      <c r="E298" s="8" t="n"/>
      <c r="F298" s="10">
        <f>IF($A298="","",IFERROR(VLOOKUP($B298,SKUs!$A$5:$L$204,8,FALSE),0)+SUMIFS($D$5:$D298,$B$5:$B298,$B298))</f>
        <v/>
      </c>
      <c r="G298" s="8" t="n"/>
      <c r="H298" s="8" t="n"/>
      <c r="I298" s="7" t="n"/>
      <c r="J298" s="11" t="n"/>
      <c r="K298" s="12">
        <f>IF($A298="","",IF(COUNTIF(SKUs!$A$5:$A$204,$B298)=0,"⚠ this SKU is not on the SKUs tab",IF(NOT(ISNUMBER($D298)),"⚠ quantity is missing or is text",IF(AND($C298="Receipt",$D298&lt;0),"⚠ receipt with a negative quantity",IF(AND($C298="Issue",$D298&gt;0),"⚠ issue with a positive quantity",IF($F298&lt;0,"⚠ the balance goes negative on this row",""))))))</f>
        <v/>
      </c>
    </row>
    <row r="299">
      <c r="A299" s="7" t="n"/>
      <c r="B299" s="8" t="n"/>
      <c r="C299" s="8" t="n"/>
      <c r="D299" s="9" t="n"/>
      <c r="E299" s="8" t="n"/>
      <c r="F299" s="10">
        <f>IF($A299="","",IFERROR(VLOOKUP($B299,SKUs!$A$5:$L$204,8,FALSE),0)+SUMIFS($D$5:$D299,$B$5:$B299,$B299))</f>
        <v/>
      </c>
      <c r="G299" s="8" t="n"/>
      <c r="H299" s="8" t="n"/>
      <c r="I299" s="7" t="n"/>
      <c r="J299" s="11" t="n"/>
      <c r="K299" s="12">
        <f>IF($A299="","",IF(COUNTIF(SKUs!$A$5:$A$204,$B299)=0,"⚠ this SKU is not on the SKUs tab",IF(NOT(ISNUMBER($D299)),"⚠ quantity is missing or is text",IF(AND($C299="Receipt",$D299&lt;0),"⚠ receipt with a negative quantity",IF(AND($C299="Issue",$D299&gt;0),"⚠ issue with a positive quantity",IF($F299&lt;0,"⚠ the balance goes negative on this row",""))))))</f>
        <v/>
      </c>
    </row>
    <row r="300">
      <c r="A300" s="7" t="n"/>
      <c r="B300" s="8" t="n"/>
      <c r="C300" s="8" t="n"/>
      <c r="D300" s="9" t="n"/>
      <c r="E300" s="8" t="n"/>
      <c r="F300" s="10">
        <f>IF($A300="","",IFERROR(VLOOKUP($B300,SKUs!$A$5:$L$204,8,FALSE),0)+SUMIFS($D$5:$D300,$B$5:$B300,$B300))</f>
        <v/>
      </c>
      <c r="G300" s="8" t="n"/>
      <c r="H300" s="8" t="n"/>
      <c r="I300" s="7" t="n"/>
      <c r="J300" s="11" t="n"/>
      <c r="K300" s="12">
        <f>IF($A300="","",IF(COUNTIF(SKUs!$A$5:$A$204,$B300)=0,"⚠ this SKU is not on the SKUs tab",IF(NOT(ISNUMBER($D300)),"⚠ quantity is missing or is text",IF(AND($C300="Receipt",$D300&lt;0),"⚠ receipt with a negative quantity",IF(AND($C300="Issue",$D300&gt;0),"⚠ issue with a positive quantity",IF($F300&lt;0,"⚠ the balance goes negative on this row",""))))))</f>
        <v/>
      </c>
    </row>
    <row r="301">
      <c r="A301" s="7" t="n"/>
      <c r="B301" s="8" t="n"/>
      <c r="C301" s="8" t="n"/>
      <c r="D301" s="9" t="n"/>
      <c r="E301" s="8" t="n"/>
      <c r="F301" s="10">
        <f>IF($A301="","",IFERROR(VLOOKUP($B301,SKUs!$A$5:$L$204,8,FALSE),0)+SUMIFS($D$5:$D301,$B$5:$B301,$B301))</f>
        <v/>
      </c>
      <c r="G301" s="8" t="n"/>
      <c r="H301" s="8" t="n"/>
      <c r="I301" s="7" t="n"/>
      <c r="J301" s="11" t="n"/>
      <c r="K301" s="12">
        <f>IF($A301="","",IF(COUNTIF(SKUs!$A$5:$A$204,$B301)=0,"⚠ this SKU is not on the SKUs tab",IF(NOT(ISNUMBER($D301)),"⚠ quantity is missing or is text",IF(AND($C301="Receipt",$D301&lt;0),"⚠ receipt with a negative quantity",IF(AND($C301="Issue",$D301&gt;0),"⚠ issue with a positive quantity",IF($F301&lt;0,"⚠ the balance goes negative on this row",""))))))</f>
        <v/>
      </c>
    </row>
    <row r="302">
      <c r="A302" s="7" t="n"/>
      <c r="B302" s="8" t="n"/>
      <c r="C302" s="8" t="n"/>
      <c r="D302" s="9" t="n"/>
      <c r="E302" s="8" t="n"/>
      <c r="F302" s="10">
        <f>IF($A302="","",IFERROR(VLOOKUP($B302,SKUs!$A$5:$L$204,8,FALSE),0)+SUMIFS($D$5:$D302,$B$5:$B302,$B302))</f>
        <v/>
      </c>
      <c r="G302" s="8" t="n"/>
      <c r="H302" s="8" t="n"/>
      <c r="I302" s="7" t="n"/>
      <c r="J302" s="11" t="n"/>
      <c r="K302" s="12">
        <f>IF($A302="","",IF(COUNTIF(SKUs!$A$5:$A$204,$B302)=0,"⚠ this SKU is not on the SKUs tab",IF(NOT(ISNUMBER($D302)),"⚠ quantity is missing or is text",IF(AND($C302="Receipt",$D302&lt;0),"⚠ receipt with a negative quantity",IF(AND($C302="Issue",$D302&gt;0),"⚠ issue with a positive quantity",IF($F302&lt;0,"⚠ the balance goes negative on this row",""))))))</f>
        <v/>
      </c>
    </row>
    <row r="303">
      <c r="A303" s="7" t="n"/>
      <c r="B303" s="8" t="n"/>
      <c r="C303" s="8" t="n"/>
      <c r="D303" s="9" t="n"/>
      <c r="E303" s="8" t="n"/>
      <c r="F303" s="10">
        <f>IF($A303="","",IFERROR(VLOOKUP($B303,SKUs!$A$5:$L$204,8,FALSE),0)+SUMIFS($D$5:$D303,$B$5:$B303,$B303))</f>
        <v/>
      </c>
      <c r="G303" s="8" t="n"/>
      <c r="H303" s="8" t="n"/>
      <c r="I303" s="7" t="n"/>
      <c r="J303" s="11" t="n"/>
      <c r="K303" s="12">
        <f>IF($A303="","",IF(COUNTIF(SKUs!$A$5:$A$204,$B303)=0,"⚠ this SKU is not on the SKUs tab",IF(NOT(ISNUMBER($D303)),"⚠ quantity is missing or is text",IF(AND($C303="Receipt",$D303&lt;0),"⚠ receipt with a negative quantity",IF(AND($C303="Issue",$D303&gt;0),"⚠ issue with a positive quantity",IF($F303&lt;0,"⚠ the balance goes negative on this row",""))))))</f>
        <v/>
      </c>
    </row>
    <row r="304">
      <c r="A304" s="7" t="n"/>
      <c r="B304" s="8" t="n"/>
      <c r="C304" s="8" t="n"/>
      <c r="D304" s="9" t="n"/>
      <c r="E304" s="8" t="n"/>
      <c r="F304" s="10">
        <f>IF($A304="","",IFERROR(VLOOKUP($B304,SKUs!$A$5:$L$204,8,FALSE),0)+SUMIFS($D$5:$D304,$B$5:$B304,$B304))</f>
        <v/>
      </c>
      <c r="G304" s="8" t="n"/>
      <c r="H304" s="8" t="n"/>
      <c r="I304" s="7" t="n"/>
      <c r="J304" s="11" t="n"/>
      <c r="K304" s="12">
        <f>IF($A304="","",IF(COUNTIF(SKUs!$A$5:$A$204,$B304)=0,"⚠ this SKU is not on the SKUs tab",IF(NOT(ISNUMBER($D304)),"⚠ quantity is missing or is text",IF(AND($C304="Receipt",$D304&lt;0),"⚠ receipt with a negative quantity",IF(AND($C304="Issue",$D304&gt;0),"⚠ issue with a positive quantity",IF($F304&lt;0,"⚠ the balance goes negative on this row",""))))))</f>
        <v/>
      </c>
    </row>
    <row r="305">
      <c r="A305" s="7" t="n"/>
      <c r="B305" s="8" t="n"/>
      <c r="C305" s="8" t="n"/>
      <c r="D305" s="9" t="n"/>
      <c r="E305" s="8" t="n"/>
      <c r="F305" s="10">
        <f>IF($A305="","",IFERROR(VLOOKUP($B305,SKUs!$A$5:$L$204,8,FALSE),0)+SUMIFS($D$5:$D305,$B$5:$B305,$B305))</f>
        <v/>
      </c>
      <c r="G305" s="8" t="n"/>
      <c r="H305" s="8" t="n"/>
      <c r="I305" s="7" t="n"/>
      <c r="J305" s="11" t="n"/>
      <c r="K305" s="12">
        <f>IF($A305="","",IF(COUNTIF(SKUs!$A$5:$A$204,$B305)=0,"⚠ this SKU is not on the SKUs tab",IF(NOT(ISNUMBER($D305)),"⚠ quantity is missing or is text",IF(AND($C305="Receipt",$D305&lt;0),"⚠ receipt with a negative quantity",IF(AND($C305="Issue",$D305&gt;0),"⚠ issue with a positive quantity",IF($F305&lt;0,"⚠ the balance goes negative on this row",""))))))</f>
        <v/>
      </c>
    </row>
    <row r="306">
      <c r="A306" s="7" t="n"/>
      <c r="B306" s="8" t="n"/>
      <c r="C306" s="8" t="n"/>
      <c r="D306" s="9" t="n"/>
      <c r="E306" s="8" t="n"/>
      <c r="F306" s="10">
        <f>IF($A306="","",IFERROR(VLOOKUP($B306,SKUs!$A$5:$L$204,8,FALSE),0)+SUMIFS($D$5:$D306,$B$5:$B306,$B306))</f>
        <v/>
      </c>
      <c r="G306" s="8" t="n"/>
      <c r="H306" s="8" t="n"/>
      <c r="I306" s="7" t="n"/>
      <c r="J306" s="11" t="n"/>
      <c r="K306" s="12">
        <f>IF($A306="","",IF(COUNTIF(SKUs!$A$5:$A$204,$B306)=0,"⚠ this SKU is not on the SKUs tab",IF(NOT(ISNUMBER($D306)),"⚠ quantity is missing or is text",IF(AND($C306="Receipt",$D306&lt;0),"⚠ receipt with a negative quantity",IF(AND($C306="Issue",$D306&gt;0),"⚠ issue with a positive quantity",IF($F306&lt;0,"⚠ the balance goes negative on this row",""))))))</f>
        <v/>
      </c>
    </row>
    <row r="307">
      <c r="A307" s="7" t="n"/>
      <c r="B307" s="8" t="n"/>
      <c r="C307" s="8" t="n"/>
      <c r="D307" s="9" t="n"/>
      <c r="E307" s="8" t="n"/>
      <c r="F307" s="10">
        <f>IF($A307="","",IFERROR(VLOOKUP($B307,SKUs!$A$5:$L$204,8,FALSE),0)+SUMIFS($D$5:$D307,$B$5:$B307,$B307))</f>
        <v/>
      </c>
      <c r="G307" s="8" t="n"/>
      <c r="H307" s="8" t="n"/>
      <c r="I307" s="7" t="n"/>
      <c r="J307" s="11" t="n"/>
      <c r="K307" s="12">
        <f>IF($A307="","",IF(COUNTIF(SKUs!$A$5:$A$204,$B307)=0,"⚠ this SKU is not on the SKUs tab",IF(NOT(ISNUMBER($D307)),"⚠ quantity is missing or is text",IF(AND($C307="Receipt",$D307&lt;0),"⚠ receipt with a negative quantity",IF(AND($C307="Issue",$D307&gt;0),"⚠ issue with a positive quantity",IF($F307&lt;0,"⚠ the balance goes negative on this row",""))))))</f>
        <v/>
      </c>
    </row>
    <row r="308">
      <c r="A308" s="7" t="n"/>
      <c r="B308" s="8" t="n"/>
      <c r="C308" s="8" t="n"/>
      <c r="D308" s="9" t="n"/>
      <c r="E308" s="8" t="n"/>
      <c r="F308" s="10">
        <f>IF($A308="","",IFERROR(VLOOKUP($B308,SKUs!$A$5:$L$204,8,FALSE),0)+SUMIFS($D$5:$D308,$B$5:$B308,$B308))</f>
        <v/>
      </c>
      <c r="G308" s="8" t="n"/>
      <c r="H308" s="8" t="n"/>
      <c r="I308" s="7" t="n"/>
      <c r="J308" s="11" t="n"/>
      <c r="K308" s="12">
        <f>IF($A308="","",IF(COUNTIF(SKUs!$A$5:$A$204,$B308)=0,"⚠ this SKU is not on the SKUs tab",IF(NOT(ISNUMBER($D308)),"⚠ quantity is missing or is text",IF(AND($C308="Receipt",$D308&lt;0),"⚠ receipt with a negative quantity",IF(AND($C308="Issue",$D308&gt;0),"⚠ issue with a positive quantity",IF($F308&lt;0,"⚠ the balance goes negative on this row",""))))))</f>
        <v/>
      </c>
    </row>
    <row r="309">
      <c r="A309" s="7" t="n"/>
      <c r="B309" s="8" t="n"/>
      <c r="C309" s="8" t="n"/>
      <c r="D309" s="9" t="n"/>
      <c r="E309" s="8" t="n"/>
      <c r="F309" s="10">
        <f>IF($A309="","",IFERROR(VLOOKUP($B309,SKUs!$A$5:$L$204,8,FALSE),0)+SUMIFS($D$5:$D309,$B$5:$B309,$B309))</f>
        <v/>
      </c>
      <c r="G309" s="8" t="n"/>
      <c r="H309" s="8" t="n"/>
      <c r="I309" s="7" t="n"/>
      <c r="J309" s="11" t="n"/>
      <c r="K309" s="12">
        <f>IF($A309="","",IF(COUNTIF(SKUs!$A$5:$A$204,$B309)=0,"⚠ this SKU is not on the SKUs tab",IF(NOT(ISNUMBER($D309)),"⚠ quantity is missing or is text",IF(AND($C309="Receipt",$D309&lt;0),"⚠ receipt with a negative quantity",IF(AND($C309="Issue",$D309&gt;0),"⚠ issue with a positive quantity",IF($F309&lt;0,"⚠ the balance goes negative on this row",""))))))</f>
        <v/>
      </c>
    </row>
    <row r="310">
      <c r="A310" s="7" t="n"/>
      <c r="B310" s="8" t="n"/>
      <c r="C310" s="8" t="n"/>
      <c r="D310" s="9" t="n"/>
      <c r="E310" s="8" t="n"/>
      <c r="F310" s="10">
        <f>IF($A310="","",IFERROR(VLOOKUP($B310,SKUs!$A$5:$L$204,8,FALSE),0)+SUMIFS($D$5:$D310,$B$5:$B310,$B310))</f>
        <v/>
      </c>
      <c r="G310" s="8" t="n"/>
      <c r="H310" s="8" t="n"/>
      <c r="I310" s="7" t="n"/>
      <c r="J310" s="11" t="n"/>
      <c r="K310" s="12">
        <f>IF($A310="","",IF(COUNTIF(SKUs!$A$5:$A$204,$B310)=0,"⚠ this SKU is not on the SKUs tab",IF(NOT(ISNUMBER($D310)),"⚠ quantity is missing or is text",IF(AND($C310="Receipt",$D310&lt;0),"⚠ receipt with a negative quantity",IF(AND($C310="Issue",$D310&gt;0),"⚠ issue with a positive quantity",IF($F310&lt;0,"⚠ the balance goes negative on this row",""))))))</f>
        <v/>
      </c>
    </row>
    <row r="311">
      <c r="A311" s="7" t="n"/>
      <c r="B311" s="8" t="n"/>
      <c r="C311" s="8" t="n"/>
      <c r="D311" s="9" t="n"/>
      <c r="E311" s="8" t="n"/>
      <c r="F311" s="10">
        <f>IF($A311="","",IFERROR(VLOOKUP($B311,SKUs!$A$5:$L$204,8,FALSE),0)+SUMIFS($D$5:$D311,$B$5:$B311,$B311))</f>
        <v/>
      </c>
      <c r="G311" s="8" t="n"/>
      <c r="H311" s="8" t="n"/>
      <c r="I311" s="7" t="n"/>
      <c r="J311" s="11" t="n"/>
      <c r="K311" s="12">
        <f>IF($A311="","",IF(COUNTIF(SKUs!$A$5:$A$204,$B311)=0,"⚠ this SKU is not on the SKUs tab",IF(NOT(ISNUMBER($D311)),"⚠ quantity is missing or is text",IF(AND($C311="Receipt",$D311&lt;0),"⚠ receipt with a negative quantity",IF(AND($C311="Issue",$D311&gt;0),"⚠ issue with a positive quantity",IF($F311&lt;0,"⚠ the balance goes negative on this row",""))))))</f>
        <v/>
      </c>
    </row>
    <row r="312">
      <c r="A312" s="7" t="n"/>
      <c r="B312" s="8" t="n"/>
      <c r="C312" s="8" t="n"/>
      <c r="D312" s="9" t="n"/>
      <c r="E312" s="8" t="n"/>
      <c r="F312" s="10">
        <f>IF($A312="","",IFERROR(VLOOKUP($B312,SKUs!$A$5:$L$204,8,FALSE),0)+SUMIFS($D$5:$D312,$B$5:$B312,$B312))</f>
        <v/>
      </c>
      <c r="G312" s="8" t="n"/>
      <c r="H312" s="8" t="n"/>
      <c r="I312" s="7" t="n"/>
      <c r="J312" s="11" t="n"/>
      <c r="K312" s="12">
        <f>IF($A312="","",IF(COUNTIF(SKUs!$A$5:$A$204,$B312)=0,"⚠ this SKU is not on the SKUs tab",IF(NOT(ISNUMBER($D312)),"⚠ quantity is missing or is text",IF(AND($C312="Receipt",$D312&lt;0),"⚠ receipt with a negative quantity",IF(AND($C312="Issue",$D312&gt;0),"⚠ issue with a positive quantity",IF($F312&lt;0,"⚠ the balance goes negative on this row",""))))))</f>
        <v/>
      </c>
    </row>
    <row r="313">
      <c r="A313" s="7" t="n"/>
      <c r="B313" s="8" t="n"/>
      <c r="C313" s="8" t="n"/>
      <c r="D313" s="9" t="n"/>
      <c r="E313" s="8" t="n"/>
      <c r="F313" s="10">
        <f>IF($A313="","",IFERROR(VLOOKUP($B313,SKUs!$A$5:$L$204,8,FALSE),0)+SUMIFS($D$5:$D313,$B$5:$B313,$B313))</f>
        <v/>
      </c>
      <c r="G313" s="8" t="n"/>
      <c r="H313" s="8" t="n"/>
      <c r="I313" s="7" t="n"/>
      <c r="J313" s="11" t="n"/>
      <c r="K313" s="12">
        <f>IF($A313="","",IF(COUNTIF(SKUs!$A$5:$A$204,$B313)=0,"⚠ this SKU is not on the SKUs tab",IF(NOT(ISNUMBER($D313)),"⚠ quantity is missing or is text",IF(AND($C313="Receipt",$D313&lt;0),"⚠ receipt with a negative quantity",IF(AND($C313="Issue",$D313&gt;0),"⚠ issue with a positive quantity",IF($F313&lt;0,"⚠ the balance goes negative on this row",""))))))</f>
        <v/>
      </c>
    </row>
    <row r="314">
      <c r="A314" s="7" t="n"/>
      <c r="B314" s="8" t="n"/>
      <c r="C314" s="8" t="n"/>
      <c r="D314" s="9" t="n"/>
      <c r="E314" s="8" t="n"/>
      <c r="F314" s="10">
        <f>IF($A314="","",IFERROR(VLOOKUP($B314,SKUs!$A$5:$L$204,8,FALSE),0)+SUMIFS($D$5:$D314,$B$5:$B314,$B314))</f>
        <v/>
      </c>
      <c r="G314" s="8" t="n"/>
      <c r="H314" s="8" t="n"/>
      <c r="I314" s="7" t="n"/>
      <c r="J314" s="11" t="n"/>
      <c r="K314" s="12">
        <f>IF($A314="","",IF(COUNTIF(SKUs!$A$5:$A$204,$B314)=0,"⚠ this SKU is not on the SKUs tab",IF(NOT(ISNUMBER($D314)),"⚠ quantity is missing or is text",IF(AND($C314="Receipt",$D314&lt;0),"⚠ receipt with a negative quantity",IF(AND($C314="Issue",$D314&gt;0),"⚠ issue with a positive quantity",IF($F314&lt;0,"⚠ the balance goes negative on this row",""))))))</f>
        <v/>
      </c>
    </row>
    <row r="315">
      <c r="A315" s="7" t="n"/>
      <c r="B315" s="8" t="n"/>
      <c r="C315" s="8" t="n"/>
      <c r="D315" s="9" t="n"/>
      <c r="E315" s="8" t="n"/>
      <c r="F315" s="10">
        <f>IF($A315="","",IFERROR(VLOOKUP($B315,SKUs!$A$5:$L$204,8,FALSE),0)+SUMIFS($D$5:$D315,$B$5:$B315,$B315))</f>
        <v/>
      </c>
      <c r="G315" s="8" t="n"/>
      <c r="H315" s="8" t="n"/>
      <c r="I315" s="7" t="n"/>
      <c r="J315" s="11" t="n"/>
      <c r="K315" s="12">
        <f>IF($A315="","",IF(COUNTIF(SKUs!$A$5:$A$204,$B315)=0,"⚠ this SKU is not on the SKUs tab",IF(NOT(ISNUMBER($D315)),"⚠ quantity is missing or is text",IF(AND($C315="Receipt",$D315&lt;0),"⚠ receipt with a negative quantity",IF(AND($C315="Issue",$D315&gt;0),"⚠ issue with a positive quantity",IF($F315&lt;0,"⚠ the balance goes negative on this row",""))))))</f>
        <v/>
      </c>
    </row>
    <row r="316">
      <c r="A316" s="7" t="n"/>
      <c r="B316" s="8" t="n"/>
      <c r="C316" s="8" t="n"/>
      <c r="D316" s="9" t="n"/>
      <c r="E316" s="8" t="n"/>
      <c r="F316" s="10">
        <f>IF($A316="","",IFERROR(VLOOKUP($B316,SKUs!$A$5:$L$204,8,FALSE),0)+SUMIFS($D$5:$D316,$B$5:$B316,$B316))</f>
        <v/>
      </c>
      <c r="G316" s="8" t="n"/>
      <c r="H316" s="8" t="n"/>
      <c r="I316" s="7" t="n"/>
      <c r="J316" s="11" t="n"/>
      <c r="K316" s="12">
        <f>IF($A316="","",IF(COUNTIF(SKUs!$A$5:$A$204,$B316)=0,"⚠ this SKU is not on the SKUs tab",IF(NOT(ISNUMBER($D316)),"⚠ quantity is missing or is text",IF(AND($C316="Receipt",$D316&lt;0),"⚠ receipt with a negative quantity",IF(AND($C316="Issue",$D316&gt;0),"⚠ issue with a positive quantity",IF($F316&lt;0,"⚠ the balance goes negative on this row",""))))))</f>
        <v/>
      </c>
    </row>
    <row r="317">
      <c r="A317" s="7" t="n"/>
      <c r="B317" s="8" t="n"/>
      <c r="C317" s="8" t="n"/>
      <c r="D317" s="9" t="n"/>
      <c r="E317" s="8" t="n"/>
      <c r="F317" s="10">
        <f>IF($A317="","",IFERROR(VLOOKUP($B317,SKUs!$A$5:$L$204,8,FALSE),0)+SUMIFS($D$5:$D317,$B$5:$B317,$B317))</f>
        <v/>
      </c>
      <c r="G317" s="8" t="n"/>
      <c r="H317" s="8" t="n"/>
      <c r="I317" s="7" t="n"/>
      <c r="J317" s="11" t="n"/>
      <c r="K317" s="12">
        <f>IF($A317="","",IF(COUNTIF(SKUs!$A$5:$A$204,$B317)=0,"⚠ this SKU is not on the SKUs tab",IF(NOT(ISNUMBER($D317)),"⚠ quantity is missing or is text",IF(AND($C317="Receipt",$D317&lt;0),"⚠ receipt with a negative quantity",IF(AND($C317="Issue",$D317&gt;0),"⚠ issue with a positive quantity",IF($F317&lt;0,"⚠ the balance goes negative on this row",""))))))</f>
        <v/>
      </c>
    </row>
    <row r="318">
      <c r="A318" s="7" t="n"/>
      <c r="B318" s="8" t="n"/>
      <c r="C318" s="8" t="n"/>
      <c r="D318" s="9" t="n"/>
      <c r="E318" s="8" t="n"/>
      <c r="F318" s="10">
        <f>IF($A318="","",IFERROR(VLOOKUP($B318,SKUs!$A$5:$L$204,8,FALSE),0)+SUMIFS($D$5:$D318,$B$5:$B318,$B318))</f>
        <v/>
      </c>
      <c r="G318" s="8" t="n"/>
      <c r="H318" s="8" t="n"/>
      <c r="I318" s="7" t="n"/>
      <c r="J318" s="11" t="n"/>
      <c r="K318" s="12">
        <f>IF($A318="","",IF(COUNTIF(SKUs!$A$5:$A$204,$B318)=0,"⚠ this SKU is not on the SKUs tab",IF(NOT(ISNUMBER($D318)),"⚠ quantity is missing or is text",IF(AND($C318="Receipt",$D318&lt;0),"⚠ receipt with a negative quantity",IF(AND($C318="Issue",$D318&gt;0),"⚠ issue with a positive quantity",IF($F318&lt;0,"⚠ the balance goes negative on this row",""))))))</f>
        <v/>
      </c>
    </row>
    <row r="319">
      <c r="A319" s="7" t="n"/>
      <c r="B319" s="8" t="n"/>
      <c r="C319" s="8" t="n"/>
      <c r="D319" s="9" t="n"/>
      <c r="E319" s="8" t="n"/>
      <c r="F319" s="10">
        <f>IF($A319="","",IFERROR(VLOOKUP($B319,SKUs!$A$5:$L$204,8,FALSE),0)+SUMIFS($D$5:$D319,$B$5:$B319,$B319))</f>
        <v/>
      </c>
      <c r="G319" s="8" t="n"/>
      <c r="H319" s="8" t="n"/>
      <c r="I319" s="7" t="n"/>
      <c r="J319" s="11" t="n"/>
      <c r="K319" s="12">
        <f>IF($A319="","",IF(COUNTIF(SKUs!$A$5:$A$204,$B319)=0,"⚠ this SKU is not on the SKUs tab",IF(NOT(ISNUMBER($D319)),"⚠ quantity is missing or is text",IF(AND($C319="Receipt",$D319&lt;0),"⚠ receipt with a negative quantity",IF(AND($C319="Issue",$D319&gt;0),"⚠ issue with a positive quantity",IF($F319&lt;0,"⚠ the balance goes negative on this row",""))))))</f>
        <v/>
      </c>
    </row>
    <row r="320">
      <c r="A320" s="7" t="n"/>
      <c r="B320" s="8" t="n"/>
      <c r="C320" s="8" t="n"/>
      <c r="D320" s="9" t="n"/>
      <c r="E320" s="8" t="n"/>
      <c r="F320" s="10">
        <f>IF($A320="","",IFERROR(VLOOKUP($B320,SKUs!$A$5:$L$204,8,FALSE),0)+SUMIFS($D$5:$D320,$B$5:$B320,$B320))</f>
        <v/>
      </c>
      <c r="G320" s="8" t="n"/>
      <c r="H320" s="8" t="n"/>
      <c r="I320" s="7" t="n"/>
      <c r="J320" s="11" t="n"/>
      <c r="K320" s="12">
        <f>IF($A320="","",IF(COUNTIF(SKUs!$A$5:$A$204,$B320)=0,"⚠ this SKU is not on the SKUs tab",IF(NOT(ISNUMBER($D320)),"⚠ quantity is missing or is text",IF(AND($C320="Receipt",$D320&lt;0),"⚠ receipt with a negative quantity",IF(AND($C320="Issue",$D320&gt;0),"⚠ issue with a positive quantity",IF($F320&lt;0,"⚠ the balance goes negative on this row",""))))))</f>
        <v/>
      </c>
    </row>
    <row r="321">
      <c r="A321" s="7" t="n"/>
      <c r="B321" s="8" t="n"/>
      <c r="C321" s="8" t="n"/>
      <c r="D321" s="9" t="n"/>
      <c r="E321" s="8" t="n"/>
      <c r="F321" s="10">
        <f>IF($A321="","",IFERROR(VLOOKUP($B321,SKUs!$A$5:$L$204,8,FALSE),0)+SUMIFS($D$5:$D321,$B$5:$B321,$B321))</f>
        <v/>
      </c>
      <c r="G321" s="8" t="n"/>
      <c r="H321" s="8" t="n"/>
      <c r="I321" s="7" t="n"/>
      <c r="J321" s="11" t="n"/>
      <c r="K321" s="12">
        <f>IF($A321="","",IF(COUNTIF(SKUs!$A$5:$A$204,$B321)=0,"⚠ this SKU is not on the SKUs tab",IF(NOT(ISNUMBER($D321)),"⚠ quantity is missing or is text",IF(AND($C321="Receipt",$D321&lt;0),"⚠ receipt with a negative quantity",IF(AND($C321="Issue",$D321&gt;0),"⚠ issue with a positive quantity",IF($F321&lt;0,"⚠ the balance goes negative on this row",""))))))</f>
        <v/>
      </c>
    </row>
    <row r="322">
      <c r="A322" s="7" t="n"/>
      <c r="B322" s="8" t="n"/>
      <c r="C322" s="8" t="n"/>
      <c r="D322" s="9" t="n"/>
      <c r="E322" s="8" t="n"/>
      <c r="F322" s="10">
        <f>IF($A322="","",IFERROR(VLOOKUP($B322,SKUs!$A$5:$L$204,8,FALSE),0)+SUMIFS($D$5:$D322,$B$5:$B322,$B322))</f>
        <v/>
      </c>
      <c r="G322" s="8" t="n"/>
      <c r="H322" s="8" t="n"/>
      <c r="I322" s="7" t="n"/>
      <c r="J322" s="11" t="n"/>
      <c r="K322" s="12">
        <f>IF($A322="","",IF(COUNTIF(SKUs!$A$5:$A$204,$B322)=0,"⚠ this SKU is not on the SKUs tab",IF(NOT(ISNUMBER($D322)),"⚠ quantity is missing or is text",IF(AND($C322="Receipt",$D322&lt;0),"⚠ receipt with a negative quantity",IF(AND($C322="Issue",$D322&gt;0),"⚠ issue with a positive quantity",IF($F322&lt;0,"⚠ the balance goes negative on this row",""))))))</f>
        <v/>
      </c>
    </row>
    <row r="323">
      <c r="A323" s="7" t="n"/>
      <c r="B323" s="8" t="n"/>
      <c r="C323" s="8" t="n"/>
      <c r="D323" s="9" t="n"/>
      <c r="E323" s="8" t="n"/>
      <c r="F323" s="10">
        <f>IF($A323="","",IFERROR(VLOOKUP($B323,SKUs!$A$5:$L$204,8,FALSE),0)+SUMIFS($D$5:$D323,$B$5:$B323,$B323))</f>
        <v/>
      </c>
      <c r="G323" s="8" t="n"/>
      <c r="H323" s="8" t="n"/>
      <c r="I323" s="7" t="n"/>
      <c r="J323" s="11" t="n"/>
      <c r="K323" s="12">
        <f>IF($A323="","",IF(COUNTIF(SKUs!$A$5:$A$204,$B323)=0,"⚠ this SKU is not on the SKUs tab",IF(NOT(ISNUMBER($D323)),"⚠ quantity is missing or is text",IF(AND($C323="Receipt",$D323&lt;0),"⚠ receipt with a negative quantity",IF(AND($C323="Issue",$D323&gt;0),"⚠ issue with a positive quantity",IF($F323&lt;0,"⚠ the balance goes negative on this row",""))))))</f>
        <v/>
      </c>
    </row>
    <row r="324">
      <c r="A324" s="7" t="n"/>
      <c r="B324" s="8" t="n"/>
      <c r="C324" s="8" t="n"/>
      <c r="D324" s="9" t="n"/>
      <c r="E324" s="8" t="n"/>
      <c r="F324" s="10">
        <f>IF($A324="","",IFERROR(VLOOKUP($B324,SKUs!$A$5:$L$204,8,FALSE),0)+SUMIFS($D$5:$D324,$B$5:$B324,$B324))</f>
        <v/>
      </c>
      <c r="G324" s="8" t="n"/>
      <c r="H324" s="8" t="n"/>
      <c r="I324" s="7" t="n"/>
      <c r="J324" s="11" t="n"/>
      <c r="K324" s="12">
        <f>IF($A324="","",IF(COUNTIF(SKUs!$A$5:$A$204,$B324)=0,"⚠ this SKU is not on the SKUs tab",IF(NOT(ISNUMBER($D324)),"⚠ quantity is missing or is text",IF(AND($C324="Receipt",$D324&lt;0),"⚠ receipt with a negative quantity",IF(AND($C324="Issue",$D324&gt;0),"⚠ issue with a positive quantity",IF($F324&lt;0,"⚠ the balance goes negative on this row",""))))))</f>
        <v/>
      </c>
    </row>
    <row r="325">
      <c r="A325" s="7" t="n"/>
      <c r="B325" s="8" t="n"/>
      <c r="C325" s="8" t="n"/>
      <c r="D325" s="9" t="n"/>
      <c r="E325" s="8" t="n"/>
      <c r="F325" s="10">
        <f>IF($A325="","",IFERROR(VLOOKUP($B325,SKUs!$A$5:$L$204,8,FALSE),0)+SUMIFS($D$5:$D325,$B$5:$B325,$B325))</f>
        <v/>
      </c>
      <c r="G325" s="8" t="n"/>
      <c r="H325" s="8" t="n"/>
      <c r="I325" s="7" t="n"/>
      <c r="J325" s="11" t="n"/>
      <c r="K325" s="12">
        <f>IF($A325="","",IF(COUNTIF(SKUs!$A$5:$A$204,$B325)=0,"⚠ this SKU is not on the SKUs tab",IF(NOT(ISNUMBER($D325)),"⚠ quantity is missing or is text",IF(AND($C325="Receipt",$D325&lt;0),"⚠ receipt with a negative quantity",IF(AND($C325="Issue",$D325&gt;0),"⚠ issue with a positive quantity",IF($F325&lt;0,"⚠ the balance goes negative on this row",""))))))</f>
        <v/>
      </c>
    </row>
    <row r="326">
      <c r="A326" s="7" t="n"/>
      <c r="B326" s="8" t="n"/>
      <c r="C326" s="8" t="n"/>
      <c r="D326" s="9" t="n"/>
      <c r="E326" s="8" t="n"/>
      <c r="F326" s="10">
        <f>IF($A326="","",IFERROR(VLOOKUP($B326,SKUs!$A$5:$L$204,8,FALSE),0)+SUMIFS($D$5:$D326,$B$5:$B326,$B326))</f>
        <v/>
      </c>
      <c r="G326" s="8" t="n"/>
      <c r="H326" s="8" t="n"/>
      <c r="I326" s="7" t="n"/>
      <c r="J326" s="11" t="n"/>
      <c r="K326" s="12">
        <f>IF($A326="","",IF(COUNTIF(SKUs!$A$5:$A$204,$B326)=0,"⚠ this SKU is not on the SKUs tab",IF(NOT(ISNUMBER($D326)),"⚠ quantity is missing or is text",IF(AND($C326="Receipt",$D326&lt;0),"⚠ receipt with a negative quantity",IF(AND($C326="Issue",$D326&gt;0),"⚠ issue with a positive quantity",IF($F326&lt;0,"⚠ the balance goes negative on this row",""))))))</f>
        <v/>
      </c>
    </row>
    <row r="327">
      <c r="A327" s="7" t="n"/>
      <c r="B327" s="8" t="n"/>
      <c r="C327" s="8" t="n"/>
      <c r="D327" s="9" t="n"/>
      <c r="E327" s="8" t="n"/>
      <c r="F327" s="10">
        <f>IF($A327="","",IFERROR(VLOOKUP($B327,SKUs!$A$5:$L$204,8,FALSE),0)+SUMIFS($D$5:$D327,$B$5:$B327,$B327))</f>
        <v/>
      </c>
      <c r="G327" s="8" t="n"/>
      <c r="H327" s="8" t="n"/>
      <c r="I327" s="7" t="n"/>
      <c r="J327" s="11" t="n"/>
      <c r="K327" s="12">
        <f>IF($A327="","",IF(COUNTIF(SKUs!$A$5:$A$204,$B327)=0,"⚠ this SKU is not on the SKUs tab",IF(NOT(ISNUMBER($D327)),"⚠ quantity is missing or is text",IF(AND($C327="Receipt",$D327&lt;0),"⚠ receipt with a negative quantity",IF(AND($C327="Issue",$D327&gt;0),"⚠ issue with a positive quantity",IF($F327&lt;0,"⚠ the balance goes negative on this row",""))))))</f>
        <v/>
      </c>
    </row>
    <row r="328">
      <c r="A328" s="7" t="n"/>
      <c r="B328" s="8" t="n"/>
      <c r="C328" s="8" t="n"/>
      <c r="D328" s="9" t="n"/>
      <c r="E328" s="8" t="n"/>
      <c r="F328" s="10">
        <f>IF($A328="","",IFERROR(VLOOKUP($B328,SKUs!$A$5:$L$204,8,FALSE),0)+SUMIFS($D$5:$D328,$B$5:$B328,$B328))</f>
        <v/>
      </c>
      <c r="G328" s="8" t="n"/>
      <c r="H328" s="8" t="n"/>
      <c r="I328" s="7" t="n"/>
      <c r="J328" s="11" t="n"/>
      <c r="K328" s="12">
        <f>IF($A328="","",IF(COUNTIF(SKUs!$A$5:$A$204,$B328)=0,"⚠ this SKU is not on the SKUs tab",IF(NOT(ISNUMBER($D328)),"⚠ quantity is missing or is text",IF(AND($C328="Receipt",$D328&lt;0),"⚠ receipt with a negative quantity",IF(AND($C328="Issue",$D328&gt;0),"⚠ issue with a positive quantity",IF($F328&lt;0,"⚠ the balance goes negative on this row",""))))))</f>
        <v/>
      </c>
    </row>
    <row r="329">
      <c r="A329" s="7" t="n"/>
      <c r="B329" s="8" t="n"/>
      <c r="C329" s="8" t="n"/>
      <c r="D329" s="9" t="n"/>
      <c r="E329" s="8" t="n"/>
      <c r="F329" s="10">
        <f>IF($A329="","",IFERROR(VLOOKUP($B329,SKUs!$A$5:$L$204,8,FALSE),0)+SUMIFS($D$5:$D329,$B$5:$B329,$B329))</f>
        <v/>
      </c>
      <c r="G329" s="8" t="n"/>
      <c r="H329" s="8" t="n"/>
      <c r="I329" s="7" t="n"/>
      <c r="J329" s="11" t="n"/>
      <c r="K329" s="12">
        <f>IF($A329="","",IF(COUNTIF(SKUs!$A$5:$A$204,$B329)=0,"⚠ this SKU is not on the SKUs tab",IF(NOT(ISNUMBER($D329)),"⚠ quantity is missing or is text",IF(AND($C329="Receipt",$D329&lt;0),"⚠ receipt with a negative quantity",IF(AND($C329="Issue",$D329&gt;0),"⚠ issue with a positive quantity",IF($F329&lt;0,"⚠ the balance goes negative on this row",""))))))</f>
        <v/>
      </c>
    </row>
    <row r="330">
      <c r="A330" s="7" t="n"/>
      <c r="B330" s="8" t="n"/>
      <c r="C330" s="8" t="n"/>
      <c r="D330" s="9" t="n"/>
      <c r="E330" s="8" t="n"/>
      <c r="F330" s="10">
        <f>IF($A330="","",IFERROR(VLOOKUP($B330,SKUs!$A$5:$L$204,8,FALSE),0)+SUMIFS($D$5:$D330,$B$5:$B330,$B330))</f>
        <v/>
      </c>
      <c r="G330" s="8" t="n"/>
      <c r="H330" s="8" t="n"/>
      <c r="I330" s="7" t="n"/>
      <c r="J330" s="11" t="n"/>
      <c r="K330" s="12">
        <f>IF($A330="","",IF(COUNTIF(SKUs!$A$5:$A$204,$B330)=0,"⚠ this SKU is not on the SKUs tab",IF(NOT(ISNUMBER($D330)),"⚠ quantity is missing or is text",IF(AND($C330="Receipt",$D330&lt;0),"⚠ receipt with a negative quantity",IF(AND($C330="Issue",$D330&gt;0),"⚠ issue with a positive quantity",IF($F330&lt;0,"⚠ the balance goes negative on this row",""))))))</f>
        <v/>
      </c>
    </row>
    <row r="331">
      <c r="A331" s="7" t="n"/>
      <c r="B331" s="8" t="n"/>
      <c r="C331" s="8" t="n"/>
      <c r="D331" s="9" t="n"/>
      <c r="E331" s="8" t="n"/>
      <c r="F331" s="10">
        <f>IF($A331="","",IFERROR(VLOOKUP($B331,SKUs!$A$5:$L$204,8,FALSE),0)+SUMIFS($D$5:$D331,$B$5:$B331,$B331))</f>
        <v/>
      </c>
      <c r="G331" s="8" t="n"/>
      <c r="H331" s="8" t="n"/>
      <c r="I331" s="7" t="n"/>
      <c r="J331" s="11" t="n"/>
      <c r="K331" s="12">
        <f>IF($A331="","",IF(COUNTIF(SKUs!$A$5:$A$204,$B331)=0,"⚠ this SKU is not on the SKUs tab",IF(NOT(ISNUMBER($D331)),"⚠ quantity is missing or is text",IF(AND($C331="Receipt",$D331&lt;0),"⚠ receipt with a negative quantity",IF(AND($C331="Issue",$D331&gt;0),"⚠ issue with a positive quantity",IF($F331&lt;0,"⚠ the balance goes negative on this row",""))))))</f>
        <v/>
      </c>
    </row>
    <row r="332">
      <c r="A332" s="7" t="n"/>
      <c r="B332" s="8" t="n"/>
      <c r="C332" s="8" t="n"/>
      <c r="D332" s="9" t="n"/>
      <c r="E332" s="8" t="n"/>
      <c r="F332" s="10">
        <f>IF($A332="","",IFERROR(VLOOKUP($B332,SKUs!$A$5:$L$204,8,FALSE),0)+SUMIFS($D$5:$D332,$B$5:$B332,$B332))</f>
        <v/>
      </c>
      <c r="G332" s="8" t="n"/>
      <c r="H332" s="8" t="n"/>
      <c r="I332" s="7" t="n"/>
      <c r="J332" s="11" t="n"/>
      <c r="K332" s="12">
        <f>IF($A332="","",IF(COUNTIF(SKUs!$A$5:$A$204,$B332)=0,"⚠ this SKU is not on the SKUs tab",IF(NOT(ISNUMBER($D332)),"⚠ quantity is missing or is text",IF(AND($C332="Receipt",$D332&lt;0),"⚠ receipt with a negative quantity",IF(AND($C332="Issue",$D332&gt;0),"⚠ issue with a positive quantity",IF($F332&lt;0,"⚠ the balance goes negative on this row",""))))))</f>
        <v/>
      </c>
    </row>
    <row r="333">
      <c r="A333" s="7" t="n"/>
      <c r="B333" s="8" t="n"/>
      <c r="C333" s="8" t="n"/>
      <c r="D333" s="9" t="n"/>
      <c r="E333" s="8" t="n"/>
      <c r="F333" s="10">
        <f>IF($A333="","",IFERROR(VLOOKUP($B333,SKUs!$A$5:$L$204,8,FALSE),0)+SUMIFS($D$5:$D333,$B$5:$B333,$B333))</f>
        <v/>
      </c>
      <c r="G333" s="8" t="n"/>
      <c r="H333" s="8" t="n"/>
      <c r="I333" s="7" t="n"/>
      <c r="J333" s="11" t="n"/>
      <c r="K333" s="12">
        <f>IF($A333="","",IF(COUNTIF(SKUs!$A$5:$A$204,$B333)=0,"⚠ this SKU is not on the SKUs tab",IF(NOT(ISNUMBER($D333)),"⚠ quantity is missing or is text",IF(AND($C333="Receipt",$D333&lt;0),"⚠ receipt with a negative quantity",IF(AND($C333="Issue",$D333&gt;0),"⚠ issue with a positive quantity",IF($F333&lt;0,"⚠ the balance goes negative on this row",""))))))</f>
        <v/>
      </c>
    </row>
    <row r="334">
      <c r="A334" s="7" t="n"/>
      <c r="B334" s="8" t="n"/>
      <c r="C334" s="8" t="n"/>
      <c r="D334" s="9" t="n"/>
      <c r="E334" s="8" t="n"/>
      <c r="F334" s="10">
        <f>IF($A334="","",IFERROR(VLOOKUP($B334,SKUs!$A$5:$L$204,8,FALSE),0)+SUMIFS($D$5:$D334,$B$5:$B334,$B334))</f>
        <v/>
      </c>
      <c r="G334" s="8" t="n"/>
      <c r="H334" s="8" t="n"/>
      <c r="I334" s="7" t="n"/>
      <c r="J334" s="11" t="n"/>
      <c r="K334" s="12">
        <f>IF($A334="","",IF(COUNTIF(SKUs!$A$5:$A$204,$B334)=0,"⚠ this SKU is not on the SKUs tab",IF(NOT(ISNUMBER($D334)),"⚠ quantity is missing or is text",IF(AND($C334="Receipt",$D334&lt;0),"⚠ receipt with a negative quantity",IF(AND($C334="Issue",$D334&gt;0),"⚠ issue with a positive quantity",IF($F334&lt;0,"⚠ the balance goes negative on this row",""))))))</f>
        <v/>
      </c>
    </row>
    <row r="335">
      <c r="A335" s="7" t="n"/>
      <c r="B335" s="8" t="n"/>
      <c r="C335" s="8" t="n"/>
      <c r="D335" s="9" t="n"/>
      <c r="E335" s="8" t="n"/>
      <c r="F335" s="10">
        <f>IF($A335="","",IFERROR(VLOOKUP($B335,SKUs!$A$5:$L$204,8,FALSE),0)+SUMIFS($D$5:$D335,$B$5:$B335,$B335))</f>
        <v/>
      </c>
      <c r="G335" s="8" t="n"/>
      <c r="H335" s="8" t="n"/>
      <c r="I335" s="7" t="n"/>
      <c r="J335" s="11" t="n"/>
      <c r="K335" s="12">
        <f>IF($A335="","",IF(COUNTIF(SKUs!$A$5:$A$204,$B335)=0,"⚠ this SKU is not on the SKUs tab",IF(NOT(ISNUMBER($D335)),"⚠ quantity is missing or is text",IF(AND($C335="Receipt",$D335&lt;0),"⚠ receipt with a negative quantity",IF(AND($C335="Issue",$D335&gt;0),"⚠ issue with a positive quantity",IF($F335&lt;0,"⚠ the balance goes negative on this row",""))))))</f>
        <v/>
      </c>
    </row>
    <row r="336">
      <c r="A336" s="7" t="n"/>
      <c r="B336" s="8" t="n"/>
      <c r="C336" s="8" t="n"/>
      <c r="D336" s="9" t="n"/>
      <c r="E336" s="8" t="n"/>
      <c r="F336" s="10">
        <f>IF($A336="","",IFERROR(VLOOKUP($B336,SKUs!$A$5:$L$204,8,FALSE),0)+SUMIFS($D$5:$D336,$B$5:$B336,$B336))</f>
        <v/>
      </c>
      <c r="G336" s="8" t="n"/>
      <c r="H336" s="8" t="n"/>
      <c r="I336" s="7" t="n"/>
      <c r="J336" s="11" t="n"/>
      <c r="K336" s="12">
        <f>IF($A336="","",IF(COUNTIF(SKUs!$A$5:$A$204,$B336)=0,"⚠ this SKU is not on the SKUs tab",IF(NOT(ISNUMBER($D336)),"⚠ quantity is missing or is text",IF(AND($C336="Receipt",$D336&lt;0),"⚠ receipt with a negative quantity",IF(AND($C336="Issue",$D336&gt;0),"⚠ issue with a positive quantity",IF($F336&lt;0,"⚠ the balance goes negative on this row",""))))))</f>
        <v/>
      </c>
    </row>
    <row r="337">
      <c r="A337" s="7" t="n"/>
      <c r="B337" s="8" t="n"/>
      <c r="C337" s="8" t="n"/>
      <c r="D337" s="9" t="n"/>
      <c r="E337" s="8" t="n"/>
      <c r="F337" s="10">
        <f>IF($A337="","",IFERROR(VLOOKUP($B337,SKUs!$A$5:$L$204,8,FALSE),0)+SUMIFS($D$5:$D337,$B$5:$B337,$B337))</f>
        <v/>
      </c>
      <c r="G337" s="8" t="n"/>
      <c r="H337" s="8" t="n"/>
      <c r="I337" s="7" t="n"/>
      <c r="J337" s="11" t="n"/>
      <c r="K337" s="12">
        <f>IF($A337="","",IF(COUNTIF(SKUs!$A$5:$A$204,$B337)=0,"⚠ this SKU is not on the SKUs tab",IF(NOT(ISNUMBER($D337)),"⚠ quantity is missing or is text",IF(AND($C337="Receipt",$D337&lt;0),"⚠ receipt with a negative quantity",IF(AND($C337="Issue",$D337&gt;0),"⚠ issue with a positive quantity",IF($F337&lt;0,"⚠ the balance goes negative on this row",""))))))</f>
        <v/>
      </c>
    </row>
    <row r="338">
      <c r="A338" s="7" t="n"/>
      <c r="B338" s="8" t="n"/>
      <c r="C338" s="8" t="n"/>
      <c r="D338" s="9" t="n"/>
      <c r="E338" s="8" t="n"/>
      <c r="F338" s="10">
        <f>IF($A338="","",IFERROR(VLOOKUP($B338,SKUs!$A$5:$L$204,8,FALSE),0)+SUMIFS($D$5:$D338,$B$5:$B338,$B338))</f>
        <v/>
      </c>
      <c r="G338" s="8" t="n"/>
      <c r="H338" s="8" t="n"/>
      <c r="I338" s="7" t="n"/>
      <c r="J338" s="11" t="n"/>
      <c r="K338" s="12">
        <f>IF($A338="","",IF(COUNTIF(SKUs!$A$5:$A$204,$B338)=0,"⚠ this SKU is not on the SKUs tab",IF(NOT(ISNUMBER($D338)),"⚠ quantity is missing or is text",IF(AND($C338="Receipt",$D338&lt;0),"⚠ receipt with a negative quantity",IF(AND($C338="Issue",$D338&gt;0),"⚠ issue with a positive quantity",IF($F338&lt;0,"⚠ the balance goes negative on this row",""))))))</f>
        <v/>
      </c>
    </row>
    <row r="339">
      <c r="A339" s="7" t="n"/>
      <c r="B339" s="8" t="n"/>
      <c r="C339" s="8" t="n"/>
      <c r="D339" s="9" t="n"/>
      <c r="E339" s="8" t="n"/>
      <c r="F339" s="10">
        <f>IF($A339="","",IFERROR(VLOOKUP($B339,SKUs!$A$5:$L$204,8,FALSE),0)+SUMIFS($D$5:$D339,$B$5:$B339,$B339))</f>
        <v/>
      </c>
      <c r="G339" s="8" t="n"/>
      <c r="H339" s="8" t="n"/>
      <c r="I339" s="7" t="n"/>
      <c r="J339" s="11" t="n"/>
      <c r="K339" s="12">
        <f>IF($A339="","",IF(COUNTIF(SKUs!$A$5:$A$204,$B339)=0,"⚠ this SKU is not on the SKUs tab",IF(NOT(ISNUMBER($D339)),"⚠ quantity is missing or is text",IF(AND($C339="Receipt",$D339&lt;0),"⚠ receipt with a negative quantity",IF(AND($C339="Issue",$D339&gt;0),"⚠ issue with a positive quantity",IF($F339&lt;0,"⚠ the balance goes negative on this row",""))))))</f>
        <v/>
      </c>
    </row>
    <row r="340">
      <c r="A340" s="7" t="n"/>
      <c r="B340" s="8" t="n"/>
      <c r="C340" s="8" t="n"/>
      <c r="D340" s="9" t="n"/>
      <c r="E340" s="8" t="n"/>
      <c r="F340" s="10">
        <f>IF($A340="","",IFERROR(VLOOKUP($B340,SKUs!$A$5:$L$204,8,FALSE),0)+SUMIFS($D$5:$D340,$B$5:$B340,$B340))</f>
        <v/>
      </c>
      <c r="G340" s="8" t="n"/>
      <c r="H340" s="8" t="n"/>
      <c r="I340" s="7" t="n"/>
      <c r="J340" s="11" t="n"/>
      <c r="K340" s="12">
        <f>IF($A340="","",IF(COUNTIF(SKUs!$A$5:$A$204,$B340)=0,"⚠ this SKU is not on the SKUs tab",IF(NOT(ISNUMBER($D340)),"⚠ quantity is missing or is text",IF(AND($C340="Receipt",$D340&lt;0),"⚠ receipt with a negative quantity",IF(AND($C340="Issue",$D340&gt;0),"⚠ issue with a positive quantity",IF($F340&lt;0,"⚠ the balance goes negative on this row",""))))))</f>
        <v/>
      </c>
    </row>
    <row r="341">
      <c r="A341" s="7" t="n"/>
      <c r="B341" s="8" t="n"/>
      <c r="C341" s="8" t="n"/>
      <c r="D341" s="9" t="n"/>
      <c r="E341" s="8" t="n"/>
      <c r="F341" s="10">
        <f>IF($A341="","",IFERROR(VLOOKUP($B341,SKUs!$A$5:$L$204,8,FALSE),0)+SUMIFS($D$5:$D341,$B$5:$B341,$B341))</f>
        <v/>
      </c>
      <c r="G341" s="8" t="n"/>
      <c r="H341" s="8" t="n"/>
      <c r="I341" s="7" t="n"/>
      <c r="J341" s="11" t="n"/>
      <c r="K341" s="12">
        <f>IF($A341="","",IF(COUNTIF(SKUs!$A$5:$A$204,$B341)=0,"⚠ this SKU is not on the SKUs tab",IF(NOT(ISNUMBER($D341)),"⚠ quantity is missing or is text",IF(AND($C341="Receipt",$D341&lt;0),"⚠ receipt with a negative quantity",IF(AND($C341="Issue",$D341&gt;0),"⚠ issue with a positive quantity",IF($F341&lt;0,"⚠ the balance goes negative on this row",""))))))</f>
        <v/>
      </c>
    </row>
    <row r="342">
      <c r="A342" s="7" t="n"/>
      <c r="B342" s="8" t="n"/>
      <c r="C342" s="8" t="n"/>
      <c r="D342" s="9" t="n"/>
      <c r="E342" s="8" t="n"/>
      <c r="F342" s="10">
        <f>IF($A342="","",IFERROR(VLOOKUP($B342,SKUs!$A$5:$L$204,8,FALSE),0)+SUMIFS($D$5:$D342,$B$5:$B342,$B342))</f>
        <v/>
      </c>
      <c r="G342" s="8" t="n"/>
      <c r="H342" s="8" t="n"/>
      <c r="I342" s="7" t="n"/>
      <c r="J342" s="11" t="n"/>
      <c r="K342" s="12">
        <f>IF($A342="","",IF(COUNTIF(SKUs!$A$5:$A$204,$B342)=0,"⚠ this SKU is not on the SKUs tab",IF(NOT(ISNUMBER($D342)),"⚠ quantity is missing or is text",IF(AND($C342="Receipt",$D342&lt;0),"⚠ receipt with a negative quantity",IF(AND($C342="Issue",$D342&gt;0),"⚠ issue with a positive quantity",IF($F342&lt;0,"⚠ the balance goes negative on this row",""))))))</f>
        <v/>
      </c>
    </row>
    <row r="343">
      <c r="A343" s="7" t="n"/>
      <c r="B343" s="8" t="n"/>
      <c r="C343" s="8" t="n"/>
      <c r="D343" s="9" t="n"/>
      <c r="E343" s="8" t="n"/>
      <c r="F343" s="10">
        <f>IF($A343="","",IFERROR(VLOOKUP($B343,SKUs!$A$5:$L$204,8,FALSE),0)+SUMIFS($D$5:$D343,$B$5:$B343,$B343))</f>
        <v/>
      </c>
      <c r="G343" s="8" t="n"/>
      <c r="H343" s="8" t="n"/>
      <c r="I343" s="7" t="n"/>
      <c r="J343" s="11" t="n"/>
      <c r="K343" s="12">
        <f>IF($A343="","",IF(COUNTIF(SKUs!$A$5:$A$204,$B343)=0,"⚠ this SKU is not on the SKUs tab",IF(NOT(ISNUMBER($D343)),"⚠ quantity is missing or is text",IF(AND($C343="Receipt",$D343&lt;0),"⚠ receipt with a negative quantity",IF(AND($C343="Issue",$D343&gt;0),"⚠ issue with a positive quantity",IF($F343&lt;0,"⚠ the balance goes negative on this row",""))))))</f>
        <v/>
      </c>
    </row>
    <row r="344">
      <c r="A344" s="7" t="n"/>
      <c r="B344" s="8" t="n"/>
      <c r="C344" s="8" t="n"/>
      <c r="D344" s="9" t="n"/>
      <c r="E344" s="8" t="n"/>
      <c r="F344" s="10">
        <f>IF($A344="","",IFERROR(VLOOKUP($B344,SKUs!$A$5:$L$204,8,FALSE),0)+SUMIFS($D$5:$D344,$B$5:$B344,$B344))</f>
        <v/>
      </c>
      <c r="G344" s="8" t="n"/>
      <c r="H344" s="8" t="n"/>
      <c r="I344" s="7" t="n"/>
      <c r="J344" s="11" t="n"/>
      <c r="K344" s="12">
        <f>IF($A344="","",IF(COUNTIF(SKUs!$A$5:$A$204,$B344)=0,"⚠ this SKU is not on the SKUs tab",IF(NOT(ISNUMBER($D344)),"⚠ quantity is missing or is text",IF(AND($C344="Receipt",$D344&lt;0),"⚠ receipt with a negative quantity",IF(AND($C344="Issue",$D344&gt;0),"⚠ issue with a positive quantity",IF($F344&lt;0,"⚠ the balance goes negative on this row",""))))))</f>
        <v/>
      </c>
    </row>
    <row r="345">
      <c r="A345" s="7" t="n"/>
      <c r="B345" s="8" t="n"/>
      <c r="C345" s="8" t="n"/>
      <c r="D345" s="9" t="n"/>
      <c r="E345" s="8" t="n"/>
      <c r="F345" s="10">
        <f>IF($A345="","",IFERROR(VLOOKUP($B345,SKUs!$A$5:$L$204,8,FALSE),0)+SUMIFS($D$5:$D345,$B$5:$B345,$B345))</f>
        <v/>
      </c>
      <c r="G345" s="8" t="n"/>
      <c r="H345" s="8" t="n"/>
      <c r="I345" s="7" t="n"/>
      <c r="J345" s="11" t="n"/>
      <c r="K345" s="12">
        <f>IF($A345="","",IF(COUNTIF(SKUs!$A$5:$A$204,$B345)=0,"⚠ this SKU is not on the SKUs tab",IF(NOT(ISNUMBER($D345)),"⚠ quantity is missing or is text",IF(AND($C345="Receipt",$D345&lt;0),"⚠ receipt with a negative quantity",IF(AND($C345="Issue",$D345&gt;0),"⚠ issue with a positive quantity",IF($F345&lt;0,"⚠ the balance goes negative on this row",""))))))</f>
        <v/>
      </c>
    </row>
    <row r="346">
      <c r="A346" s="7" t="n"/>
      <c r="B346" s="8" t="n"/>
      <c r="C346" s="8" t="n"/>
      <c r="D346" s="9" t="n"/>
      <c r="E346" s="8" t="n"/>
      <c r="F346" s="10">
        <f>IF($A346="","",IFERROR(VLOOKUP($B346,SKUs!$A$5:$L$204,8,FALSE),0)+SUMIFS($D$5:$D346,$B$5:$B346,$B346))</f>
        <v/>
      </c>
      <c r="G346" s="8" t="n"/>
      <c r="H346" s="8" t="n"/>
      <c r="I346" s="7" t="n"/>
      <c r="J346" s="11" t="n"/>
      <c r="K346" s="12">
        <f>IF($A346="","",IF(COUNTIF(SKUs!$A$5:$A$204,$B346)=0,"⚠ this SKU is not on the SKUs tab",IF(NOT(ISNUMBER($D346)),"⚠ quantity is missing or is text",IF(AND($C346="Receipt",$D346&lt;0),"⚠ receipt with a negative quantity",IF(AND($C346="Issue",$D346&gt;0),"⚠ issue with a positive quantity",IF($F346&lt;0,"⚠ the balance goes negative on this row",""))))))</f>
        <v/>
      </c>
    </row>
    <row r="347">
      <c r="A347" s="7" t="n"/>
      <c r="B347" s="8" t="n"/>
      <c r="C347" s="8" t="n"/>
      <c r="D347" s="9" t="n"/>
      <c r="E347" s="8" t="n"/>
      <c r="F347" s="10">
        <f>IF($A347="","",IFERROR(VLOOKUP($B347,SKUs!$A$5:$L$204,8,FALSE),0)+SUMIFS($D$5:$D347,$B$5:$B347,$B347))</f>
        <v/>
      </c>
      <c r="G347" s="8" t="n"/>
      <c r="H347" s="8" t="n"/>
      <c r="I347" s="7" t="n"/>
      <c r="J347" s="11" t="n"/>
      <c r="K347" s="12">
        <f>IF($A347="","",IF(COUNTIF(SKUs!$A$5:$A$204,$B347)=0,"⚠ this SKU is not on the SKUs tab",IF(NOT(ISNUMBER($D347)),"⚠ quantity is missing or is text",IF(AND($C347="Receipt",$D347&lt;0),"⚠ receipt with a negative quantity",IF(AND($C347="Issue",$D347&gt;0),"⚠ issue with a positive quantity",IF($F347&lt;0,"⚠ the balance goes negative on this row",""))))))</f>
        <v/>
      </c>
    </row>
    <row r="348">
      <c r="A348" s="7" t="n"/>
      <c r="B348" s="8" t="n"/>
      <c r="C348" s="8" t="n"/>
      <c r="D348" s="9" t="n"/>
      <c r="E348" s="8" t="n"/>
      <c r="F348" s="10">
        <f>IF($A348="","",IFERROR(VLOOKUP($B348,SKUs!$A$5:$L$204,8,FALSE),0)+SUMIFS($D$5:$D348,$B$5:$B348,$B348))</f>
        <v/>
      </c>
      <c r="G348" s="8" t="n"/>
      <c r="H348" s="8" t="n"/>
      <c r="I348" s="7" t="n"/>
      <c r="J348" s="11" t="n"/>
      <c r="K348" s="12">
        <f>IF($A348="","",IF(COUNTIF(SKUs!$A$5:$A$204,$B348)=0,"⚠ this SKU is not on the SKUs tab",IF(NOT(ISNUMBER($D348)),"⚠ quantity is missing or is text",IF(AND($C348="Receipt",$D348&lt;0),"⚠ receipt with a negative quantity",IF(AND($C348="Issue",$D348&gt;0),"⚠ issue with a positive quantity",IF($F348&lt;0,"⚠ the balance goes negative on this row",""))))))</f>
        <v/>
      </c>
    </row>
    <row r="349">
      <c r="A349" s="7" t="n"/>
      <c r="B349" s="8" t="n"/>
      <c r="C349" s="8" t="n"/>
      <c r="D349" s="9" t="n"/>
      <c r="E349" s="8" t="n"/>
      <c r="F349" s="10">
        <f>IF($A349="","",IFERROR(VLOOKUP($B349,SKUs!$A$5:$L$204,8,FALSE),0)+SUMIFS($D$5:$D349,$B$5:$B349,$B349))</f>
        <v/>
      </c>
      <c r="G349" s="8" t="n"/>
      <c r="H349" s="8" t="n"/>
      <c r="I349" s="7" t="n"/>
      <c r="J349" s="11" t="n"/>
      <c r="K349" s="12">
        <f>IF($A349="","",IF(COUNTIF(SKUs!$A$5:$A$204,$B349)=0,"⚠ this SKU is not on the SKUs tab",IF(NOT(ISNUMBER($D349)),"⚠ quantity is missing or is text",IF(AND($C349="Receipt",$D349&lt;0),"⚠ receipt with a negative quantity",IF(AND($C349="Issue",$D349&gt;0),"⚠ issue with a positive quantity",IF($F349&lt;0,"⚠ the balance goes negative on this row",""))))))</f>
        <v/>
      </c>
    </row>
    <row r="350">
      <c r="A350" s="7" t="n"/>
      <c r="B350" s="8" t="n"/>
      <c r="C350" s="8" t="n"/>
      <c r="D350" s="9" t="n"/>
      <c r="E350" s="8" t="n"/>
      <c r="F350" s="10">
        <f>IF($A350="","",IFERROR(VLOOKUP($B350,SKUs!$A$5:$L$204,8,FALSE),0)+SUMIFS($D$5:$D350,$B$5:$B350,$B350))</f>
        <v/>
      </c>
      <c r="G350" s="8" t="n"/>
      <c r="H350" s="8" t="n"/>
      <c r="I350" s="7" t="n"/>
      <c r="J350" s="11" t="n"/>
      <c r="K350" s="12">
        <f>IF($A350="","",IF(COUNTIF(SKUs!$A$5:$A$204,$B350)=0,"⚠ this SKU is not on the SKUs tab",IF(NOT(ISNUMBER($D350)),"⚠ quantity is missing or is text",IF(AND($C350="Receipt",$D350&lt;0),"⚠ receipt with a negative quantity",IF(AND($C350="Issue",$D350&gt;0),"⚠ issue with a positive quantity",IF($F350&lt;0,"⚠ the balance goes negative on this row",""))))))</f>
        <v/>
      </c>
    </row>
    <row r="351">
      <c r="A351" s="7" t="n"/>
      <c r="B351" s="8" t="n"/>
      <c r="C351" s="8" t="n"/>
      <c r="D351" s="9" t="n"/>
      <c r="E351" s="8" t="n"/>
      <c r="F351" s="10">
        <f>IF($A351="","",IFERROR(VLOOKUP($B351,SKUs!$A$5:$L$204,8,FALSE),0)+SUMIFS($D$5:$D351,$B$5:$B351,$B351))</f>
        <v/>
      </c>
      <c r="G351" s="8" t="n"/>
      <c r="H351" s="8" t="n"/>
      <c r="I351" s="7" t="n"/>
      <c r="J351" s="11" t="n"/>
      <c r="K351" s="12">
        <f>IF($A351="","",IF(COUNTIF(SKUs!$A$5:$A$204,$B351)=0,"⚠ this SKU is not on the SKUs tab",IF(NOT(ISNUMBER($D351)),"⚠ quantity is missing or is text",IF(AND($C351="Receipt",$D351&lt;0),"⚠ receipt with a negative quantity",IF(AND($C351="Issue",$D351&gt;0),"⚠ issue with a positive quantity",IF($F351&lt;0,"⚠ the balance goes negative on this row",""))))))</f>
        <v/>
      </c>
    </row>
    <row r="352">
      <c r="A352" s="7" t="n"/>
      <c r="B352" s="8" t="n"/>
      <c r="C352" s="8" t="n"/>
      <c r="D352" s="9" t="n"/>
      <c r="E352" s="8" t="n"/>
      <c r="F352" s="10">
        <f>IF($A352="","",IFERROR(VLOOKUP($B352,SKUs!$A$5:$L$204,8,FALSE),0)+SUMIFS($D$5:$D352,$B$5:$B352,$B352))</f>
        <v/>
      </c>
      <c r="G352" s="8" t="n"/>
      <c r="H352" s="8" t="n"/>
      <c r="I352" s="7" t="n"/>
      <c r="J352" s="11" t="n"/>
      <c r="K352" s="12">
        <f>IF($A352="","",IF(COUNTIF(SKUs!$A$5:$A$204,$B352)=0,"⚠ this SKU is not on the SKUs tab",IF(NOT(ISNUMBER($D352)),"⚠ quantity is missing or is text",IF(AND($C352="Receipt",$D352&lt;0),"⚠ receipt with a negative quantity",IF(AND($C352="Issue",$D352&gt;0),"⚠ issue with a positive quantity",IF($F352&lt;0,"⚠ the balance goes negative on this row",""))))))</f>
        <v/>
      </c>
    </row>
    <row r="353">
      <c r="A353" s="7" t="n"/>
      <c r="B353" s="8" t="n"/>
      <c r="C353" s="8" t="n"/>
      <c r="D353" s="9" t="n"/>
      <c r="E353" s="8" t="n"/>
      <c r="F353" s="10">
        <f>IF($A353="","",IFERROR(VLOOKUP($B353,SKUs!$A$5:$L$204,8,FALSE),0)+SUMIFS($D$5:$D353,$B$5:$B353,$B353))</f>
        <v/>
      </c>
      <c r="G353" s="8" t="n"/>
      <c r="H353" s="8" t="n"/>
      <c r="I353" s="7" t="n"/>
      <c r="J353" s="11" t="n"/>
      <c r="K353" s="12">
        <f>IF($A353="","",IF(COUNTIF(SKUs!$A$5:$A$204,$B353)=0,"⚠ this SKU is not on the SKUs tab",IF(NOT(ISNUMBER($D353)),"⚠ quantity is missing or is text",IF(AND($C353="Receipt",$D353&lt;0),"⚠ receipt with a negative quantity",IF(AND($C353="Issue",$D353&gt;0),"⚠ issue with a positive quantity",IF($F353&lt;0,"⚠ the balance goes negative on this row",""))))))</f>
        <v/>
      </c>
    </row>
    <row r="354">
      <c r="A354" s="7" t="n"/>
      <c r="B354" s="8" t="n"/>
      <c r="C354" s="8" t="n"/>
      <c r="D354" s="9" t="n"/>
      <c r="E354" s="8" t="n"/>
      <c r="F354" s="10">
        <f>IF($A354="","",IFERROR(VLOOKUP($B354,SKUs!$A$5:$L$204,8,FALSE),0)+SUMIFS($D$5:$D354,$B$5:$B354,$B354))</f>
        <v/>
      </c>
      <c r="G354" s="8" t="n"/>
      <c r="H354" s="8" t="n"/>
      <c r="I354" s="7" t="n"/>
      <c r="J354" s="11" t="n"/>
      <c r="K354" s="12">
        <f>IF($A354="","",IF(COUNTIF(SKUs!$A$5:$A$204,$B354)=0,"⚠ this SKU is not on the SKUs tab",IF(NOT(ISNUMBER($D354)),"⚠ quantity is missing or is text",IF(AND($C354="Receipt",$D354&lt;0),"⚠ receipt with a negative quantity",IF(AND($C354="Issue",$D354&gt;0),"⚠ issue with a positive quantity",IF($F354&lt;0,"⚠ the balance goes negative on this row",""))))))</f>
        <v/>
      </c>
    </row>
    <row r="355">
      <c r="A355" s="7" t="n"/>
      <c r="B355" s="8" t="n"/>
      <c r="C355" s="8" t="n"/>
      <c r="D355" s="9" t="n"/>
      <c r="E355" s="8" t="n"/>
      <c r="F355" s="10">
        <f>IF($A355="","",IFERROR(VLOOKUP($B355,SKUs!$A$5:$L$204,8,FALSE),0)+SUMIFS($D$5:$D355,$B$5:$B355,$B355))</f>
        <v/>
      </c>
      <c r="G355" s="8" t="n"/>
      <c r="H355" s="8" t="n"/>
      <c r="I355" s="7" t="n"/>
      <c r="J355" s="11" t="n"/>
      <c r="K355" s="12">
        <f>IF($A355="","",IF(COUNTIF(SKUs!$A$5:$A$204,$B355)=0,"⚠ this SKU is not on the SKUs tab",IF(NOT(ISNUMBER($D355)),"⚠ quantity is missing or is text",IF(AND($C355="Receipt",$D355&lt;0),"⚠ receipt with a negative quantity",IF(AND($C355="Issue",$D355&gt;0),"⚠ issue with a positive quantity",IF($F355&lt;0,"⚠ the balance goes negative on this row",""))))))</f>
        <v/>
      </c>
    </row>
    <row r="356">
      <c r="A356" s="7" t="n"/>
      <c r="B356" s="8" t="n"/>
      <c r="C356" s="8" t="n"/>
      <c r="D356" s="9" t="n"/>
      <c r="E356" s="8" t="n"/>
      <c r="F356" s="10">
        <f>IF($A356="","",IFERROR(VLOOKUP($B356,SKUs!$A$5:$L$204,8,FALSE),0)+SUMIFS($D$5:$D356,$B$5:$B356,$B356))</f>
        <v/>
      </c>
      <c r="G356" s="8" t="n"/>
      <c r="H356" s="8" t="n"/>
      <c r="I356" s="7" t="n"/>
      <c r="J356" s="11" t="n"/>
      <c r="K356" s="12">
        <f>IF($A356="","",IF(COUNTIF(SKUs!$A$5:$A$204,$B356)=0,"⚠ this SKU is not on the SKUs tab",IF(NOT(ISNUMBER($D356)),"⚠ quantity is missing or is text",IF(AND($C356="Receipt",$D356&lt;0),"⚠ receipt with a negative quantity",IF(AND($C356="Issue",$D356&gt;0),"⚠ issue with a positive quantity",IF($F356&lt;0,"⚠ the balance goes negative on this row",""))))))</f>
        <v/>
      </c>
    </row>
    <row r="357">
      <c r="A357" s="7" t="n"/>
      <c r="B357" s="8" t="n"/>
      <c r="C357" s="8" t="n"/>
      <c r="D357" s="9" t="n"/>
      <c r="E357" s="8" t="n"/>
      <c r="F357" s="10">
        <f>IF($A357="","",IFERROR(VLOOKUP($B357,SKUs!$A$5:$L$204,8,FALSE),0)+SUMIFS($D$5:$D357,$B$5:$B357,$B357))</f>
        <v/>
      </c>
      <c r="G357" s="8" t="n"/>
      <c r="H357" s="8" t="n"/>
      <c r="I357" s="7" t="n"/>
      <c r="J357" s="11" t="n"/>
      <c r="K357" s="12">
        <f>IF($A357="","",IF(COUNTIF(SKUs!$A$5:$A$204,$B357)=0,"⚠ this SKU is not on the SKUs tab",IF(NOT(ISNUMBER($D357)),"⚠ quantity is missing or is text",IF(AND($C357="Receipt",$D357&lt;0),"⚠ receipt with a negative quantity",IF(AND($C357="Issue",$D357&gt;0),"⚠ issue with a positive quantity",IF($F357&lt;0,"⚠ the balance goes negative on this row",""))))))</f>
        <v/>
      </c>
    </row>
    <row r="358">
      <c r="A358" s="7" t="n"/>
      <c r="B358" s="8" t="n"/>
      <c r="C358" s="8" t="n"/>
      <c r="D358" s="9" t="n"/>
      <c r="E358" s="8" t="n"/>
      <c r="F358" s="10">
        <f>IF($A358="","",IFERROR(VLOOKUP($B358,SKUs!$A$5:$L$204,8,FALSE),0)+SUMIFS($D$5:$D358,$B$5:$B358,$B358))</f>
        <v/>
      </c>
      <c r="G358" s="8" t="n"/>
      <c r="H358" s="8" t="n"/>
      <c r="I358" s="7" t="n"/>
      <c r="J358" s="11" t="n"/>
      <c r="K358" s="12">
        <f>IF($A358="","",IF(COUNTIF(SKUs!$A$5:$A$204,$B358)=0,"⚠ this SKU is not on the SKUs tab",IF(NOT(ISNUMBER($D358)),"⚠ quantity is missing or is text",IF(AND($C358="Receipt",$D358&lt;0),"⚠ receipt with a negative quantity",IF(AND($C358="Issue",$D358&gt;0),"⚠ issue with a positive quantity",IF($F358&lt;0,"⚠ the balance goes negative on this row",""))))))</f>
        <v/>
      </c>
    </row>
    <row r="359">
      <c r="A359" s="7" t="n"/>
      <c r="B359" s="8" t="n"/>
      <c r="C359" s="8" t="n"/>
      <c r="D359" s="9" t="n"/>
      <c r="E359" s="8" t="n"/>
      <c r="F359" s="10">
        <f>IF($A359="","",IFERROR(VLOOKUP($B359,SKUs!$A$5:$L$204,8,FALSE),0)+SUMIFS($D$5:$D359,$B$5:$B359,$B359))</f>
        <v/>
      </c>
      <c r="G359" s="8" t="n"/>
      <c r="H359" s="8" t="n"/>
      <c r="I359" s="7" t="n"/>
      <c r="J359" s="11" t="n"/>
      <c r="K359" s="12">
        <f>IF($A359="","",IF(COUNTIF(SKUs!$A$5:$A$204,$B359)=0,"⚠ this SKU is not on the SKUs tab",IF(NOT(ISNUMBER($D359)),"⚠ quantity is missing or is text",IF(AND($C359="Receipt",$D359&lt;0),"⚠ receipt with a negative quantity",IF(AND($C359="Issue",$D359&gt;0),"⚠ issue with a positive quantity",IF($F359&lt;0,"⚠ the balance goes negative on this row",""))))))</f>
        <v/>
      </c>
    </row>
    <row r="360">
      <c r="A360" s="7" t="n"/>
      <c r="B360" s="8" t="n"/>
      <c r="C360" s="8" t="n"/>
      <c r="D360" s="9" t="n"/>
      <c r="E360" s="8" t="n"/>
      <c r="F360" s="10">
        <f>IF($A360="","",IFERROR(VLOOKUP($B360,SKUs!$A$5:$L$204,8,FALSE),0)+SUMIFS($D$5:$D360,$B$5:$B360,$B360))</f>
        <v/>
      </c>
      <c r="G360" s="8" t="n"/>
      <c r="H360" s="8" t="n"/>
      <c r="I360" s="7" t="n"/>
      <c r="J360" s="11" t="n"/>
      <c r="K360" s="12">
        <f>IF($A360="","",IF(COUNTIF(SKUs!$A$5:$A$204,$B360)=0,"⚠ this SKU is not on the SKUs tab",IF(NOT(ISNUMBER($D360)),"⚠ quantity is missing or is text",IF(AND($C360="Receipt",$D360&lt;0),"⚠ receipt with a negative quantity",IF(AND($C360="Issue",$D360&gt;0),"⚠ issue with a positive quantity",IF($F360&lt;0,"⚠ the balance goes negative on this row",""))))))</f>
        <v/>
      </c>
    </row>
    <row r="361">
      <c r="A361" s="7" t="n"/>
      <c r="B361" s="8" t="n"/>
      <c r="C361" s="8" t="n"/>
      <c r="D361" s="9" t="n"/>
      <c r="E361" s="8" t="n"/>
      <c r="F361" s="10">
        <f>IF($A361="","",IFERROR(VLOOKUP($B361,SKUs!$A$5:$L$204,8,FALSE),0)+SUMIFS($D$5:$D361,$B$5:$B361,$B361))</f>
        <v/>
      </c>
      <c r="G361" s="8" t="n"/>
      <c r="H361" s="8" t="n"/>
      <c r="I361" s="7" t="n"/>
      <c r="J361" s="11" t="n"/>
      <c r="K361" s="12">
        <f>IF($A361="","",IF(COUNTIF(SKUs!$A$5:$A$204,$B361)=0,"⚠ this SKU is not on the SKUs tab",IF(NOT(ISNUMBER($D361)),"⚠ quantity is missing or is text",IF(AND($C361="Receipt",$D361&lt;0),"⚠ receipt with a negative quantity",IF(AND($C361="Issue",$D361&gt;0),"⚠ issue with a positive quantity",IF($F361&lt;0,"⚠ the balance goes negative on this row",""))))))</f>
        <v/>
      </c>
    </row>
    <row r="362">
      <c r="A362" s="7" t="n"/>
      <c r="B362" s="8" t="n"/>
      <c r="C362" s="8" t="n"/>
      <c r="D362" s="9" t="n"/>
      <c r="E362" s="8" t="n"/>
      <c r="F362" s="10">
        <f>IF($A362="","",IFERROR(VLOOKUP($B362,SKUs!$A$5:$L$204,8,FALSE),0)+SUMIFS($D$5:$D362,$B$5:$B362,$B362))</f>
        <v/>
      </c>
      <c r="G362" s="8" t="n"/>
      <c r="H362" s="8" t="n"/>
      <c r="I362" s="7" t="n"/>
      <c r="J362" s="11" t="n"/>
      <c r="K362" s="12">
        <f>IF($A362="","",IF(COUNTIF(SKUs!$A$5:$A$204,$B362)=0,"⚠ this SKU is not on the SKUs tab",IF(NOT(ISNUMBER($D362)),"⚠ quantity is missing or is text",IF(AND($C362="Receipt",$D362&lt;0),"⚠ receipt with a negative quantity",IF(AND($C362="Issue",$D362&gt;0),"⚠ issue with a positive quantity",IF($F362&lt;0,"⚠ the balance goes negative on this row",""))))))</f>
        <v/>
      </c>
    </row>
    <row r="363">
      <c r="A363" s="7" t="n"/>
      <c r="B363" s="8" t="n"/>
      <c r="C363" s="8" t="n"/>
      <c r="D363" s="9" t="n"/>
      <c r="E363" s="8" t="n"/>
      <c r="F363" s="10">
        <f>IF($A363="","",IFERROR(VLOOKUP($B363,SKUs!$A$5:$L$204,8,FALSE),0)+SUMIFS($D$5:$D363,$B$5:$B363,$B363))</f>
        <v/>
      </c>
      <c r="G363" s="8" t="n"/>
      <c r="H363" s="8" t="n"/>
      <c r="I363" s="7" t="n"/>
      <c r="J363" s="11" t="n"/>
      <c r="K363" s="12">
        <f>IF($A363="","",IF(COUNTIF(SKUs!$A$5:$A$204,$B363)=0,"⚠ this SKU is not on the SKUs tab",IF(NOT(ISNUMBER($D363)),"⚠ quantity is missing or is text",IF(AND($C363="Receipt",$D363&lt;0),"⚠ receipt with a negative quantity",IF(AND($C363="Issue",$D363&gt;0),"⚠ issue with a positive quantity",IF($F363&lt;0,"⚠ the balance goes negative on this row",""))))))</f>
        <v/>
      </c>
    </row>
    <row r="364">
      <c r="A364" s="7" t="n"/>
      <c r="B364" s="8" t="n"/>
      <c r="C364" s="8" t="n"/>
      <c r="D364" s="9" t="n"/>
      <c r="E364" s="8" t="n"/>
      <c r="F364" s="10">
        <f>IF($A364="","",IFERROR(VLOOKUP($B364,SKUs!$A$5:$L$204,8,FALSE),0)+SUMIFS($D$5:$D364,$B$5:$B364,$B364))</f>
        <v/>
      </c>
      <c r="G364" s="8" t="n"/>
      <c r="H364" s="8" t="n"/>
      <c r="I364" s="7" t="n"/>
      <c r="J364" s="11" t="n"/>
      <c r="K364" s="12">
        <f>IF($A364="","",IF(COUNTIF(SKUs!$A$5:$A$204,$B364)=0,"⚠ this SKU is not on the SKUs tab",IF(NOT(ISNUMBER($D364)),"⚠ quantity is missing or is text",IF(AND($C364="Receipt",$D364&lt;0),"⚠ receipt with a negative quantity",IF(AND($C364="Issue",$D364&gt;0),"⚠ issue with a positive quantity",IF($F364&lt;0,"⚠ the balance goes negative on this row",""))))))</f>
        <v/>
      </c>
    </row>
    <row r="365">
      <c r="A365" s="7" t="n"/>
      <c r="B365" s="8" t="n"/>
      <c r="C365" s="8" t="n"/>
      <c r="D365" s="9" t="n"/>
      <c r="E365" s="8" t="n"/>
      <c r="F365" s="10">
        <f>IF($A365="","",IFERROR(VLOOKUP($B365,SKUs!$A$5:$L$204,8,FALSE),0)+SUMIFS($D$5:$D365,$B$5:$B365,$B365))</f>
        <v/>
      </c>
      <c r="G365" s="8" t="n"/>
      <c r="H365" s="8" t="n"/>
      <c r="I365" s="7" t="n"/>
      <c r="J365" s="11" t="n"/>
      <c r="K365" s="12">
        <f>IF($A365="","",IF(COUNTIF(SKUs!$A$5:$A$204,$B365)=0,"⚠ this SKU is not on the SKUs tab",IF(NOT(ISNUMBER($D365)),"⚠ quantity is missing or is text",IF(AND($C365="Receipt",$D365&lt;0),"⚠ receipt with a negative quantity",IF(AND($C365="Issue",$D365&gt;0),"⚠ issue with a positive quantity",IF($F365&lt;0,"⚠ the balance goes negative on this row",""))))))</f>
        <v/>
      </c>
    </row>
    <row r="366">
      <c r="A366" s="7" t="n"/>
      <c r="B366" s="8" t="n"/>
      <c r="C366" s="8" t="n"/>
      <c r="D366" s="9" t="n"/>
      <c r="E366" s="8" t="n"/>
      <c r="F366" s="10">
        <f>IF($A366="","",IFERROR(VLOOKUP($B366,SKUs!$A$5:$L$204,8,FALSE),0)+SUMIFS($D$5:$D366,$B$5:$B366,$B366))</f>
        <v/>
      </c>
      <c r="G366" s="8" t="n"/>
      <c r="H366" s="8" t="n"/>
      <c r="I366" s="7" t="n"/>
      <c r="J366" s="11" t="n"/>
      <c r="K366" s="12">
        <f>IF($A366="","",IF(COUNTIF(SKUs!$A$5:$A$204,$B366)=0,"⚠ this SKU is not on the SKUs tab",IF(NOT(ISNUMBER($D366)),"⚠ quantity is missing or is text",IF(AND($C366="Receipt",$D366&lt;0),"⚠ receipt with a negative quantity",IF(AND($C366="Issue",$D366&gt;0),"⚠ issue with a positive quantity",IF($F366&lt;0,"⚠ the balance goes negative on this row",""))))))</f>
        <v/>
      </c>
    </row>
    <row r="367">
      <c r="A367" s="7" t="n"/>
      <c r="B367" s="8" t="n"/>
      <c r="C367" s="8" t="n"/>
      <c r="D367" s="9" t="n"/>
      <c r="E367" s="8" t="n"/>
      <c r="F367" s="10">
        <f>IF($A367="","",IFERROR(VLOOKUP($B367,SKUs!$A$5:$L$204,8,FALSE),0)+SUMIFS($D$5:$D367,$B$5:$B367,$B367))</f>
        <v/>
      </c>
      <c r="G367" s="8" t="n"/>
      <c r="H367" s="8" t="n"/>
      <c r="I367" s="7" t="n"/>
      <c r="J367" s="11" t="n"/>
      <c r="K367" s="12">
        <f>IF($A367="","",IF(COUNTIF(SKUs!$A$5:$A$204,$B367)=0,"⚠ this SKU is not on the SKUs tab",IF(NOT(ISNUMBER($D367)),"⚠ quantity is missing or is text",IF(AND($C367="Receipt",$D367&lt;0),"⚠ receipt with a negative quantity",IF(AND($C367="Issue",$D367&gt;0),"⚠ issue with a positive quantity",IF($F367&lt;0,"⚠ the balance goes negative on this row",""))))))</f>
        <v/>
      </c>
    </row>
    <row r="368">
      <c r="A368" s="7" t="n"/>
      <c r="B368" s="8" t="n"/>
      <c r="C368" s="8" t="n"/>
      <c r="D368" s="9" t="n"/>
      <c r="E368" s="8" t="n"/>
      <c r="F368" s="10">
        <f>IF($A368="","",IFERROR(VLOOKUP($B368,SKUs!$A$5:$L$204,8,FALSE),0)+SUMIFS($D$5:$D368,$B$5:$B368,$B368))</f>
        <v/>
      </c>
      <c r="G368" s="8" t="n"/>
      <c r="H368" s="8" t="n"/>
      <c r="I368" s="7" t="n"/>
      <c r="J368" s="11" t="n"/>
      <c r="K368" s="12">
        <f>IF($A368="","",IF(COUNTIF(SKUs!$A$5:$A$204,$B368)=0,"⚠ this SKU is not on the SKUs tab",IF(NOT(ISNUMBER($D368)),"⚠ quantity is missing or is text",IF(AND($C368="Receipt",$D368&lt;0),"⚠ receipt with a negative quantity",IF(AND($C368="Issue",$D368&gt;0),"⚠ issue with a positive quantity",IF($F368&lt;0,"⚠ the balance goes negative on this row",""))))))</f>
        <v/>
      </c>
    </row>
    <row r="369">
      <c r="A369" s="7" t="n"/>
      <c r="B369" s="8" t="n"/>
      <c r="C369" s="8" t="n"/>
      <c r="D369" s="9" t="n"/>
      <c r="E369" s="8" t="n"/>
      <c r="F369" s="10">
        <f>IF($A369="","",IFERROR(VLOOKUP($B369,SKUs!$A$5:$L$204,8,FALSE),0)+SUMIFS($D$5:$D369,$B$5:$B369,$B369))</f>
        <v/>
      </c>
      <c r="G369" s="8" t="n"/>
      <c r="H369" s="8" t="n"/>
      <c r="I369" s="7" t="n"/>
      <c r="J369" s="11" t="n"/>
      <c r="K369" s="12">
        <f>IF($A369="","",IF(COUNTIF(SKUs!$A$5:$A$204,$B369)=0,"⚠ this SKU is not on the SKUs tab",IF(NOT(ISNUMBER($D369)),"⚠ quantity is missing or is text",IF(AND($C369="Receipt",$D369&lt;0),"⚠ receipt with a negative quantity",IF(AND($C369="Issue",$D369&gt;0),"⚠ issue with a positive quantity",IF($F369&lt;0,"⚠ the balance goes negative on this row",""))))))</f>
        <v/>
      </c>
    </row>
    <row r="370">
      <c r="A370" s="7" t="n"/>
      <c r="B370" s="8" t="n"/>
      <c r="C370" s="8" t="n"/>
      <c r="D370" s="9" t="n"/>
      <c r="E370" s="8" t="n"/>
      <c r="F370" s="10">
        <f>IF($A370="","",IFERROR(VLOOKUP($B370,SKUs!$A$5:$L$204,8,FALSE),0)+SUMIFS($D$5:$D370,$B$5:$B370,$B370))</f>
        <v/>
      </c>
      <c r="G370" s="8" t="n"/>
      <c r="H370" s="8" t="n"/>
      <c r="I370" s="7" t="n"/>
      <c r="J370" s="11" t="n"/>
      <c r="K370" s="12">
        <f>IF($A370="","",IF(COUNTIF(SKUs!$A$5:$A$204,$B370)=0,"⚠ this SKU is not on the SKUs tab",IF(NOT(ISNUMBER($D370)),"⚠ quantity is missing or is text",IF(AND($C370="Receipt",$D370&lt;0),"⚠ receipt with a negative quantity",IF(AND($C370="Issue",$D370&gt;0),"⚠ issue with a positive quantity",IF($F370&lt;0,"⚠ the balance goes negative on this row",""))))))</f>
        <v/>
      </c>
    </row>
    <row r="371">
      <c r="A371" s="7" t="n"/>
      <c r="B371" s="8" t="n"/>
      <c r="C371" s="8" t="n"/>
      <c r="D371" s="9" t="n"/>
      <c r="E371" s="8" t="n"/>
      <c r="F371" s="10">
        <f>IF($A371="","",IFERROR(VLOOKUP($B371,SKUs!$A$5:$L$204,8,FALSE),0)+SUMIFS($D$5:$D371,$B$5:$B371,$B371))</f>
        <v/>
      </c>
      <c r="G371" s="8" t="n"/>
      <c r="H371" s="8" t="n"/>
      <c r="I371" s="7" t="n"/>
      <c r="J371" s="11" t="n"/>
      <c r="K371" s="12">
        <f>IF($A371="","",IF(COUNTIF(SKUs!$A$5:$A$204,$B371)=0,"⚠ this SKU is not on the SKUs tab",IF(NOT(ISNUMBER($D371)),"⚠ quantity is missing or is text",IF(AND($C371="Receipt",$D371&lt;0),"⚠ receipt with a negative quantity",IF(AND($C371="Issue",$D371&gt;0),"⚠ issue with a positive quantity",IF($F371&lt;0,"⚠ the balance goes negative on this row",""))))))</f>
        <v/>
      </c>
    </row>
    <row r="372">
      <c r="A372" s="7" t="n"/>
      <c r="B372" s="8" t="n"/>
      <c r="C372" s="8" t="n"/>
      <c r="D372" s="9" t="n"/>
      <c r="E372" s="8" t="n"/>
      <c r="F372" s="10">
        <f>IF($A372="","",IFERROR(VLOOKUP($B372,SKUs!$A$5:$L$204,8,FALSE),0)+SUMIFS($D$5:$D372,$B$5:$B372,$B372))</f>
        <v/>
      </c>
      <c r="G372" s="8" t="n"/>
      <c r="H372" s="8" t="n"/>
      <c r="I372" s="7" t="n"/>
      <c r="J372" s="11" t="n"/>
      <c r="K372" s="12">
        <f>IF($A372="","",IF(COUNTIF(SKUs!$A$5:$A$204,$B372)=0,"⚠ this SKU is not on the SKUs tab",IF(NOT(ISNUMBER($D372)),"⚠ quantity is missing or is text",IF(AND($C372="Receipt",$D372&lt;0),"⚠ receipt with a negative quantity",IF(AND($C372="Issue",$D372&gt;0),"⚠ issue with a positive quantity",IF($F372&lt;0,"⚠ the balance goes negative on this row",""))))))</f>
        <v/>
      </c>
    </row>
    <row r="373">
      <c r="A373" s="7" t="n"/>
      <c r="B373" s="8" t="n"/>
      <c r="C373" s="8" t="n"/>
      <c r="D373" s="9" t="n"/>
      <c r="E373" s="8" t="n"/>
      <c r="F373" s="10">
        <f>IF($A373="","",IFERROR(VLOOKUP($B373,SKUs!$A$5:$L$204,8,FALSE),0)+SUMIFS($D$5:$D373,$B$5:$B373,$B373))</f>
        <v/>
      </c>
      <c r="G373" s="8" t="n"/>
      <c r="H373" s="8" t="n"/>
      <c r="I373" s="7" t="n"/>
      <c r="J373" s="11" t="n"/>
      <c r="K373" s="12">
        <f>IF($A373="","",IF(COUNTIF(SKUs!$A$5:$A$204,$B373)=0,"⚠ this SKU is not on the SKUs tab",IF(NOT(ISNUMBER($D373)),"⚠ quantity is missing or is text",IF(AND($C373="Receipt",$D373&lt;0),"⚠ receipt with a negative quantity",IF(AND($C373="Issue",$D373&gt;0),"⚠ issue with a positive quantity",IF($F373&lt;0,"⚠ the balance goes negative on this row",""))))))</f>
        <v/>
      </c>
    </row>
    <row r="374">
      <c r="A374" s="7" t="n"/>
      <c r="B374" s="8" t="n"/>
      <c r="C374" s="8" t="n"/>
      <c r="D374" s="9" t="n"/>
      <c r="E374" s="8" t="n"/>
      <c r="F374" s="10">
        <f>IF($A374="","",IFERROR(VLOOKUP($B374,SKUs!$A$5:$L$204,8,FALSE),0)+SUMIFS($D$5:$D374,$B$5:$B374,$B374))</f>
        <v/>
      </c>
      <c r="G374" s="8" t="n"/>
      <c r="H374" s="8" t="n"/>
      <c r="I374" s="7" t="n"/>
      <c r="J374" s="11" t="n"/>
      <c r="K374" s="12">
        <f>IF($A374="","",IF(COUNTIF(SKUs!$A$5:$A$204,$B374)=0,"⚠ this SKU is not on the SKUs tab",IF(NOT(ISNUMBER($D374)),"⚠ quantity is missing or is text",IF(AND($C374="Receipt",$D374&lt;0),"⚠ receipt with a negative quantity",IF(AND($C374="Issue",$D374&gt;0),"⚠ issue with a positive quantity",IF($F374&lt;0,"⚠ the balance goes negative on this row",""))))))</f>
        <v/>
      </c>
    </row>
    <row r="375">
      <c r="A375" s="7" t="n"/>
      <c r="B375" s="8" t="n"/>
      <c r="C375" s="8" t="n"/>
      <c r="D375" s="9" t="n"/>
      <c r="E375" s="8" t="n"/>
      <c r="F375" s="10">
        <f>IF($A375="","",IFERROR(VLOOKUP($B375,SKUs!$A$5:$L$204,8,FALSE),0)+SUMIFS($D$5:$D375,$B$5:$B375,$B375))</f>
        <v/>
      </c>
      <c r="G375" s="8" t="n"/>
      <c r="H375" s="8" t="n"/>
      <c r="I375" s="7" t="n"/>
      <c r="J375" s="11" t="n"/>
      <c r="K375" s="12">
        <f>IF($A375="","",IF(COUNTIF(SKUs!$A$5:$A$204,$B375)=0,"⚠ this SKU is not on the SKUs tab",IF(NOT(ISNUMBER($D375)),"⚠ quantity is missing or is text",IF(AND($C375="Receipt",$D375&lt;0),"⚠ receipt with a negative quantity",IF(AND($C375="Issue",$D375&gt;0),"⚠ issue with a positive quantity",IF($F375&lt;0,"⚠ the balance goes negative on this row",""))))))</f>
        <v/>
      </c>
    </row>
    <row r="376">
      <c r="A376" s="7" t="n"/>
      <c r="B376" s="8" t="n"/>
      <c r="C376" s="8" t="n"/>
      <c r="D376" s="9" t="n"/>
      <c r="E376" s="8" t="n"/>
      <c r="F376" s="10">
        <f>IF($A376="","",IFERROR(VLOOKUP($B376,SKUs!$A$5:$L$204,8,FALSE),0)+SUMIFS($D$5:$D376,$B$5:$B376,$B376))</f>
        <v/>
      </c>
      <c r="G376" s="8" t="n"/>
      <c r="H376" s="8" t="n"/>
      <c r="I376" s="7" t="n"/>
      <c r="J376" s="11" t="n"/>
      <c r="K376" s="12">
        <f>IF($A376="","",IF(COUNTIF(SKUs!$A$5:$A$204,$B376)=0,"⚠ this SKU is not on the SKUs tab",IF(NOT(ISNUMBER($D376)),"⚠ quantity is missing or is text",IF(AND($C376="Receipt",$D376&lt;0),"⚠ receipt with a negative quantity",IF(AND($C376="Issue",$D376&gt;0),"⚠ issue with a positive quantity",IF($F376&lt;0,"⚠ the balance goes negative on this row",""))))))</f>
        <v/>
      </c>
    </row>
    <row r="377">
      <c r="A377" s="7" t="n"/>
      <c r="B377" s="8" t="n"/>
      <c r="C377" s="8" t="n"/>
      <c r="D377" s="9" t="n"/>
      <c r="E377" s="8" t="n"/>
      <c r="F377" s="10">
        <f>IF($A377="","",IFERROR(VLOOKUP($B377,SKUs!$A$5:$L$204,8,FALSE),0)+SUMIFS($D$5:$D377,$B$5:$B377,$B377))</f>
        <v/>
      </c>
      <c r="G377" s="8" t="n"/>
      <c r="H377" s="8" t="n"/>
      <c r="I377" s="7" t="n"/>
      <c r="J377" s="11" t="n"/>
      <c r="K377" s="12">
        <f>IF($A377="","",IF(COUNTIF(SKUs!$A$5:$A$204,$B377)=0,"⚠ this SKU is not on the SKUs tab",IF(NOT(ISNUMBER($D377)),"⚠ quantity is missing or is text",IF(AND($C377="Receipt",$D377&lt;0),"⚠ receipt with a negative quantity",IF(AND($C377="Issue",$D377&gt;0),"⚠ issue with a positive quantity",IF($F377&lt;0,"⚠ the balance goes negative on this row",""))))))</f>
        <v/>
      </c>
    </row>
    <row r="378">
      <c r="A378" s="7" t="n"/>
      <c r="B378" s="8" t="n"/>
      <c r="C378" s="8" t="n"/>
      <c r="D378" s="9" t="n"/>
      <c r="E378" s="8" t="n"/>
      <c r="F378" s="10">
        <f>IF($A378="","",IFERROR(VLOOKUP($B378,SKUs!$A$5:$L$204,8,FALSE),0)+SUMIFS($D$5:$D378,$B$5:$B378,$B378))</f>
        <v/>
      </c>
      <c r="G378" s="8" t="n"/>
      <c r="H378" s="8" t="n"/>
      <c r="I378" s="7" t="n"/>
      <c r="J378" s="11" t="n"/>
      <c r="K378" s="12">
        <f>IF($A378="","",IF(COUNTIF(SKUs!$A$5:$A$204,$B378)=0,"⚠ this SKU is not on the SKUs tab",IF(NOT(ISNUMBER($D378)),"⚠ quantity is missing or is text",IF(AND($C378="Receipt",$D378&lt;0),"⚠ receipt with a negative quantity",IF(AND($C378="Issue",$D378&gt;0),"⚠ issue with a positive quantity",IF($F378&lt;0,"⚠ the balance goes negative on this row",""))))))</f>
        <v/>
      </c>
    </row>
    <row r="379">
      <c r="A379" s="7" t="n"/>
      <c r="B379" s="8" t="n"/>
      <c r="C379" s="8" t="n"/>
      <c r="D379" s="9" t="n"/>
      <c r="E379" s="8" t="n"/>
      <c r="F379" s="10">
        <f>IF($A379="","",IFERROR(VLOOKUP($B379,SKUs!$A$5:$L$204,8,FALSE),0)+SUMIFS($D$5:$D379,$B$5:$B379,$B379))</f>
        <v/>
      </c>
      <c r="G379" s="8" t="n"/>
      <c r="H379" s="8" t="n"/>
      <c r="I379" s="7" t="n"/>
      <c r="J379" s="11" t="n"/>
      <c r="K379" s="12">
        <f>IF($A379="","",IF(COUNTIF(SKUs!$A$5:$A$204,$B379)=0,"⚠ this SKU is not on the SKUs tab",IF(NOT(ISNUMBER($D379)),"⚠ quantity is missing or is text",IF(AND($C379="Receipt",$D379&lt;0),"⚠ receipt with a negative quantity",IF(AND($C379="Issue",$D379&gt;0),"⚠ issue with a positive quantity",IF($F379&lt;0,"⚠ the balance goes negative on this row",""))))))</f>
        <v/>
      </c>
    </row>
    <row r="380">
      <c r="A380" s="7" t="n"/>
      <c r="B380" s="8" t="n"/>
      <c r="C380" s="8" t="n"/>
      <c r="D380" s="9" t="n"/>
      <c r="E380" s="8" t="n"/>
      <c r="F380" s="10">
        <f>IF($A380="","",IFERROR(VLOOKUP($B380,SKUs!$A$5:$L$204,8,FALSE),0)+SUMIFS($D$5:$D380,$B$5:$B380,$B380))</f>
        <v/>
      </c>
      <c r="G380" s="8" t="n"/>
      <c r="H380" s="8" t="n"/>
      <c r="I380" s="7" t="n"/>
      <c r="J380" s="11" t="n"/>
      <c r="K380" s="12">
        <f>IF($A380="","",IF(COUNTIF(SKUs!$A$5:$A$204,$B380)=0,"⚠ this SKU is not on the SKUs tab",IF(NOT(ISNUMBER($D380)),"⚠ quantity is missing or is text",IF(AND($C380="Receipt",$D380&lt;0),"⚠ receipt with a negative quantity",IF(AND($C380="Issue",$D380&gt;0),"⚠ issue with a positive quantity",IF($F380&lt;0,"⚠ the balance goes negative on this row",""))))))</f>
        <v/>
      </c>
    </row>
    <row r="381">
      <c r="A381" s="7" t="n"/>
      <c r="B381" s="8" t="n"/>
      <c r="C381" s="8" t="n"/>
      <c r="D381" s="9" t="n"/>
      <c r="E381" s="8" t="n"/>
      <c r="F381" s="10">
        <f>IF($A381="","",IFERROR(VLOOKUP($B381,SKUs!$A$5:$L$204,8,FALSE),0)+SUMIFS($D$5:$D381,$B$5:$B381,$B381))</f>
        <v/>
      </c>
      <c r="G381" s="8" t="n"/>
      <c r="H381" s="8" t="n"/>
      <c r="I381" s="7" t="n"/>
      <c r="J381" s="11" t="n"/>
      <c r="K381" s="12">
        <f>IF($A381="","",IF(COUNTIF(SKUs!$A$5:$A$204,$B381)=0,"⚠ this SKU is not on the SKUs tab",IF(NOT(ISNUMBER($D381)),"⚠ quantity is missing or is text",IF(AND($C381="Receipt",$D381&lt;0),"⚠ receipt with a negative quantity",IF(AND($C381="Issue",$D381&gt;0),"⚠ issue with a positive quantity",IF($F381&lt;0,"⚠ the balance goes negative on this row",""))))))</f>
        <v/>
      </c>
    </row>
    <row r="382">
      <c r="A382" s="7" t="n"/>
      <c r="B382" s="8" t="n"/>
      <c r="C382" s="8" t="n"/>
      <c r="D382" s="9" t="n"/>
      <c r="E382" s="8" t="n"/>
      <c r="F382" s="10">
        <f>IF($A382="","",IFERROR(VLOOKUP($B382,SKUs!$A$5:$L$204,8,FALSE),0)+SUMIFS($D$5:$D382,$B$5:$B382,$B382))</f>
        <v/>
      </c>
      <c r="G382" s="8" t="n"/>
      <c r="H382" s="8" t="n"/>
      <c r="I382" s="7" t="n"/>
      <c r="J382" s="11" t="n"/>
      <c r="K382" s="12">
        <f>IF($A382="","",IF(COUNTIF(SKUs!$A$5:$A$204,$B382)=0,"⚠ this SKU is not on the SKUs tab",IF(NOT(ISNUMBER($D382)),"⚠ quantity is missing or is text",IF(AND($C382="Receipt",$D382&lt;0),"⚠ receipt with a negative quantity",IF(AND($C382="Issue",$D382&gt;0),"⚠ issue with a positive quantity",IF($F382&lt;0,"⚠ the balance goes negative on this row",""))))))</f>
        <v/>
      </c>
    </row>
    <row r="383">
      <c r="A383" s="7" t="n"/>
      <c r="B383" s="8" t="n"/>
      <c r="C383" s="8" t="n"/>
      <c r="D383" s="9" t="n"/>
      <c r="E383" s="8" t="n"/>
      <c r="F383" s="10">
        <f>IF($A383="","",IFERROR(VLOOKUP($B383,SKUs!$A$5:$L$204,8,FALSE),0)+SUMIFS($D$5:$D383,$B$5:$B383,$B383))</f>
        <v/>
      </c>
      <c r="G383" s="8" t="n"/>
      <c r="H383" s="8" t="n"/>
      <c r="I383" s="7" t="n"/>
      <c r="J383" s="11" t="n"/>
      <c r="K383" s="12">
        <f>IF($A383="","",IF(COUNTIF(SKUs!$A$5:$A$204,$B383)=0,"⚠ this SKU is not on the SKUs tab",IF(NOT(ISNUMBER($D383)),"⚠ quantity is missing or is text",IF(AND($C383="Receipt",$D383&lt;0),"⚠ receipt with a negative quantity",IF(AND($C383="Issue",$D383&gt;0),"⚠ issue with a positive quantity",IF($F383&lt;0,"⚠ the balance goes negative on this row",""))))))</f>
        <v/>
      </c>
    </row>
    <row r="384">
      <c r="A384" s="7" t="n"/>
      <c r="B384" s="8" t="n"/>
      <c r="C384" s="8" t="n"/>
      <c r="D384" s="9" t="n"/>
      <c r="E384" s="8" t="n"/>
      <c r="F384" s="10">
        <f>IF($A384="","",IFERROR(VLOOKUP($B384,SKUs!$A$5:$L$204,8,FALSE),0)+SUMIFS($D$5:$D384,$B$5:$B384,$B384))</f>
        <v/>
      </c>
      <c r="G384" s="8" t="n"/>
      <c r="H384" s="8" t="n"/>
      <c r="I384" s="7" t="n"/>
      <c r="J384" s="11" t="n"/>
      <c r="K384" s="12">
        <f>IF($A384="","",IF(COUNTIF(SKUs!$A$5:$A$204,$B384)=0,"⚠ this SKU is not on the SKUs tab",IF(NOT(ISNUMBER($D384)),"⚠ quantity is missing or is text",IF(AND($C384="Receipt",$D384&lt;0),"⚠ receipt with a negative quantity",IF(AND($C384="Issue",$D384&gt;0),"⚠ issue with a positive quantity",IF($F384&lt;0,"⚠ the balance goes negative on this row",""))))))</f>
        <v/>
      </c>
    </row>
    <row r="385">
      <c r="A385" s="7" t="n"/>
      <c r="B385" s="8" t="n"/>
      <c r="C385" s="8" t="n"/>
      <c r="D385" s="9" t="n"/>
      <c r="E385" s="8" t="n"/>
      <c r="F385" s="10">
        <f>IF($A385="","",IFERROR(VLOOKUP($B385,SKUs!$A$5:$L$204,8,FALSE),0)+SUMIFS($D$5:$D385,$B$5:$B385,$B385))</f>
        <v/>
      </c>
      <c r="G385" s="8" t="n"/>
      <c r="H385" s="8" t="n"/>
      <c r="I385" s="7" t="n"/>
      <c r="J385" s="11" t="n"/>
      <c r="K385" s="12">
        <f>IF($A385="","",IF(COUNTIF(SKUs!$A$5:$A$204,$B385)=0,"⚠ this SKU is not on the SKUs tab",IF(NOT(ISNUMBER($D385)),"⚠ quantity is missing or is text",IF(AND($C385="Receipt",$D385&lt;0),"⚠ receipt with a negative quantity",IF(AND($C385="Issue",$D385&gt;0),"⚠ issue with a positive quantity",IF($F385&lt;0,"⚠ the balance goes negative on this row",""))))))</f>
        <v/>
      </c>
    </row>
    <row r="386">
      <c r="A386" s="7" t="n"/>
      <c r="B386" s="8" t="n"/>
      <c r="C386" s="8" t="n"/>
      <c r="D386" s="9" t="n"/>
      <c r="E386" s="8" t="n"/>
      <c r="F386" s="10">
        <f>IF($A386="","",IFERROR(VLOOKUP($B386,SKUs!$A$5:$L$204,8,FALSE),0)+SUMIFS($D$5:$D386,$B$5:$B386,$B386))</f>
        <v/>
      </c>
      <c r="G386" s="8" t="n"/>
      <c r="H386" s="8" t="n"/>
      <c r="I386" s="7" t="n"/>
      <c r="J386" s="11" t="n"/>
      <c r="K386" s="12">
        <f>IF($A386="","",IF(COUNTIF(SKUs!$A$5:$A$204,$B386)=0,"⚠ this SKU is not on the SKUs tab",IF(NOT(ISNUMBER($D386)),"⚠ quantity is missing or is text",IF(AND($C386="Receipt",$D386&lt;0),"⚠ receipt with a negative quantity",IF(AND($C386="Issue",$D386&gt;0),"⚠ issue with a positive quantity",IF($F386&lt;0,"⚠ the balance goes negative on this row",""))))))</f>
        <v/>
      </c>
    </row>
    <row r="387">
      <c r="A387" s="7" t="n"/>
      <c r="B387" s="8" t="n"/>
      <c r="C387" s="8" t="n"/>
      <c r="D387" s="9" t="n"/>
      <c r="E387" s="8" t="n"/>
      <c r="F387" s="10">
        <f>IF($A387="","",IFERROR(VLOOKUP($B387,SKUs!$A$5:$L$204,8,FALSE),0)+SUMIFS($D$5:$D387,$B$5:$B387,$B387))</f>
        <v/>
      </c>
      <c r="G387" s="8" t="n"/>
      <c r="H387" s="8" t="n"/>
      <c r="I387" s="7" t="n"/>
      <c r="J387" s="11" t="n"/>
      <c r="K387" s="12">
        <f>IF($A387="","",IF(COUNTIF(SKUs!$A$5:$A$204,$B387)=0,"⚠ this SKU is not on the SKUs tab",IF(NOT(ISNUMBER($D387)),"⚠ quantity is missing or is text",IF(AND($C387="Receipt",$D387&lt;0),"⚠ receipt with a negative quantity",IF(AND($C387="Issue",$D387&gt;0),"⚠ issue with a positive quantity",IF($F387&lt;0,"⚠ the balance goes negative on this row",""))))))</f>
        <v/>
      </c>
    </row>
    <row r="388">
      <c r="A388" s="7" t="n"/>
      <c r="B388" s="8" t="n"/>
      <c r="C388" s="8" t="n"/>
      <c r="D388" s="9" t="n"/>
      <c r="E388" s="8" t="n"/>
      <c r="F388" s="10">
        <f>IF($A388="","",IFERROR(VLOOKUP($B388,SKUs!$A$5:$L$204,8,FALSE),0)+SUMIFS($D$5:$D388,$B$5:$B388,$B388))</f>
        <v/>
      </c>
      <c r="G388" s="8" t="n"/>
      <c r="H388" s="8" t="n"/>
      <c r="I388" s="7" t="n"/>
      <c r="J388" s="11" t="n"/>
      <c r="K388" s="12">
        <f>IF($A388="","",IF(COUNTIF(SKUs!$A$5:$A$204,$B388)=0,"⚠ this SKU is not on the SKUs tab",IF(NOT(ISNUMBER($D388)),"⚠ quantity is missing or is text",IF(AND($C388="Receipt",$D388&lt;0),"⚠ receipt with a negative quantity",IF(AND($C388="Issue",$D388&gt;0),"⚠ issue with a positive quantity",IF($F388&lt;0,"⚠ the balance goes negative on this row",""))))))</f>
        <v/>
      </c>
    </row>
    <row r="389">
      <c r="A389" s="7" t="n"/>
      <c r="B389" s="8" t="n"/>
      <c r="C389" s="8" t="n"/>
      <c r="D389" s="9" t="n"/>
      <c r="E389" s="8" t="n"/>
      <c r="F389" s="10">
        <f>IF($A389="","",IFERROR(VLOOKUP($B389,SKUs!$A$5:$L$204,8,FALSE),0)+SUMIFS($D$5:$D389,$B$5:$B389,$B389))</f>
        <v/>
      </c>
      <c r="G389" s="8" t="n"/>
      <c r="H389" s="8" t="n"/>
      <c r="I389" s="7" t="n"/>
      <c r="J389" s="11" t="n"/>
      <c r="K389" s="12">
        <f>IF($A389="","",IF(COUNTIF(SKUs!$A$5:$A$204,$B389)=0,"⚠ this SKU is not on the SKUs tab",IF(NOT(ISNUMBER($D389)),"⚠ quantity is missing or is text",IF(AND($C389="Receipt",$D389&lt;0),"⚠ receipt with a negative quantity",IF(AND($C389="Issue",$D389&gt;0),"⚠ issue with a positive quantity",IF($F389&lt;0,"⚠ the balance goes negative on this row",""))))))</f>
        <v/>
      </c>
    </row>
    <row r="390">
      <c r="A390" s="7" t="n"/>
      <c r="B390" s="8" t="n"/>
      <c r="C390" s="8" t="n"/>
      <c r="D390" s="9" t="n"/>
      <c r="E390" s="8" t="n"/>
      <c r="F390" s="10">
        <f>IF($A390="","",IFERROR(VLOOKUP($B390,SKUs!$A$5:$L$204,8,FALSE),0)+SUMIFS($D$5:$D390,$B$5:$B390,$B390))</f>
        <v/>
      </c>
      <c r="G390" s="8" t="n"/>
      <c r="H390" s="8" t="n"/>
      <c r="I390" s="7" t="n"/>
      <c r="J390" s="11" t="n"/>
      <c r="K390" s="12">
        <f>IF($A390="","",IF(COUNTIF(SKUs!$A$5:$A$204,$B390)=0,"⚠ this SKU is not on the SKUs tab",IF(NOT(ISNUMBER($D390)),"⚠ quantity is missing or is text",IF(AND($C390="Receipt",$D390&lt;0),"⚠ receipt with a negative quantity",IF(AND($C390="Issue",$D390&gt;0),"⚠ issue with a positive quantity",IF($F390&lt;0,"⚠ the balance goes negative on this row",""))))))</f>
        <v/>
      </c>
    </row>
    <row r="391">
      <c r="A391" s="7" t="n"/>
      <c r="B391" s="8" t="n"/>
      <c r="C391" s="8" t="n"/>
      <c r="D391" s="9" t="n"/>
      <c r="E391" s="8" t="n"/>
      <c r="F391" s="10">
        <f>IF($A391="","",IFERROR(VLOOKUP($B391,SKUs!$A$5:$L$204,8,FALSE),0)+SUMIFS($D$5:$D391,$B$5:$B391,$B391))</f>
        <v/>
      </c>
      <c r="G391" s="8" t="n"/>
      <c r="H391" s="8" t="n"/>
      <c r="I391" s="7" t="n"/>
      <c r="J391" s="11" t="n"/>
      <c r="K391" s="12">
        <f>IF($A391="","",IF(COUNTIF(SKUs!$A$5:$A$204,$B391)=0,"⚠ this SKU is not on the SKUs tab",IF(NOT(ISNUMBER($D391)),"⚠ quantity is missing or is text",IF(AND($C391="Receipt",$D391&lt;0),"⚠ receipt with a negative quantity",IF(AND($C391="Issue",$D391&gt;0),"⚠ issue with a positive quantity",IF($F391&lt;0,"⚠ the balance goes negative on this row",""))))))</f>
        <v/>
      </c>
    </row>
    <row r="392">
      <c r="A392" s="7" t="n"/>
      <c r="B392" s="8" t="n"/>
      <c r="C392" s="8" t="n"/>
      <c r="D392" s="9" t="n"/>
      <c r="E392" s="8" t="n"/>
      <c r="F392" s="10">
        <f>IF($A392="","",IFERROR(VLOOKUP($B392,SKUs!$A$5:$L$204,8,FALSE),0)+SUMIFS($D$5:$D392,$B$5:$B392,$B392))</f>
        <v/>
      </c>
      <c r="G392" s="8" t="n"/>
      <c r="H392" s="8" t="n"/>
      <c r="I392" s="7" t="n"/>
      <c r="J392" s="11" t="n"/>
      <c r="K392" s="12">
        <f>IF($A392="","",IF(COUNTIF(SKUs!$A$5:$A$204,$B392)=0,"⚠ this SKU is not on the SKUs tab",IF(NOT(ISNUMBER($D392)),"⚠ quantity is missing or is text",IF(AND($C392="Receipt",$D392&lt;0),"⚠ receipt with a negative quantity",IF(AND($C392="Issue",$D392&gt;0),"⚠ issue with a positive quantity",IF($F392&lt;0,"⚠ the balance goes negative on this row",""))))))</f>
        <v/>
      </c>
    </row>
    <row r="393">
      <c r="A393" s="7" t="n"/>
      <c r="B393" s="8" t="n"/>
      <c r="C393" s="8" t="n"/>
      <c r="D393" s="9" t="n"/>
      <c r="E393" s="8" t="n"/>
      <c r="F393" s="10">
        <f>IF($A393="","",IFERROR(VLOOKUP($B393,SKUs!$A$5:$L$204,8,FALSE),0)+SUMIFS($D$5:$D393,$B$5:$B393,$B393))</f>
        <v/>
      </c>
      <c r="G393" s="8" t="n"/>
      <c r="H393" s="8" t="n"/>
      <c r="I393" s="7" t="n"/>
      <c r="J393" s="11" t="n"/>
      <c r="K393" s="12">
        <f>IF($A393="","",IF(COUNTIF(SKUs!$A$5:$A$204,$B393)=0,"⚠ this SKU is not on the SKUs tab",IF(NOT(ISNUMBER($D393)),"⚠ quantity is missing or is text",IF(AND($C393="Receipt",$D393&lt;0),"⚠ receipt with a negative quantity",IF(AND($C393="Issue",$D393&gt;0),"⚠ issue with a positive quantity",IF($F393&lt;0,"⚠ the balance goes negative on this row",""))))))</f>
        <v/>
      </c>
    </row>
    <row r="394">
      <c r="A394" s="7" t="n"/>
      <c r="B394" s="8" t="n"/>
      <c r="C394" s="8" t="n"/>
      <c r="D394" s="9" t="n"/>
      <c r="E394" s="8" t="n"/>
      <c r="F394" s="10">
        <f>IF($A394="","",IFERROR(VLOOKUP($B394,SKUs!$A$5:$L$204,8,FALSE),0)+SUMIFS($D$5:$D394,$B$5:$B394,$B394))</f>
        <v/>
      </c>
      <c r="G394" s="8" t="n"/>
      <c r="H394" s="8" t="n"/>
      <c r="I394" s="7" t="n"/>
      <c r="J394" s="11" t="n"/>
      <c r="K394" s="12">
        <f>IF($A394="","",IF(COUNTIF(SKUs!$A$5:$A$204,$B394)=0,"⚠ this SKU is not on the SKUs tab",IF(NOT(ISNUMBER($D394)),"⚠ quantity is missing or is text",IF(AND($C394="Receipt",$D394&lt;0),"⚠ receipt with a negative quantity",IF(AND($C394="Issue",$D394&gt;0),"⚠ issue with a positive quantity",IF($F394&lt;0,"⚠ the balance goes negative on this row",""))))))</f>
        <v/>
      </c>
    </row>
    <row r="395">
      <c r="A395" s="7" t="n"/>
      <c r="B395" s="8" t="n"/>
      <c r="C395" s="8" t="n"/>
      <c r="D395" s="9" t="n"/>
      <c r="E395" s="8" t="n"/>
      <c r="F395" s="10">
        <f>IF($A395="","",IFERROR(VLOOKUP($B395,SKUs!$A$5:$L$204,8,FALSE),0)+SUMIFS($D$5:$D395,$B$5:$B395,$B395))</f>
        <v/>
      </c>
      <c r="G395" s="8" t="n"/>
      <c r="H395" s="8" t="n"/>
      <c r="I395" s="7" t="n"/>
      <c r="J395" s="11" t="n"/>
      <c r="K395" s="12">
        <f>IF($A395="","",IF(COUNTIF(SKUs!$A$5:$A$204,$B395)=0,"⚠ this SKU is not on the SKUs tab",IF(NOT(ISNUMBER($D395)),"⚠ quantity is missing or is text",IF(AND($C395="Receipt",$D395&lt;0),"⚠ receipt with a negative quantity",IF(AND($C395="Issue",$D395&gt;0),"⚠ issue with a positive quantity",IF($F395&lt;0,"⚠ the balance goes negative on this row",""))))))</f>
        <v/>
      </c>
    </row>
    <row r="396">
      <c r="A396" s="7" t="n"/>
      <c r="B396" s="8" t="n"/>
      <c r="C396" s="8" t="n"/>
      <c r="D396" s="9" t="n"/>
      <c r="E396" s="8" t="n"/>
      <c r="F396" s="10">
        <f>IF($A396="","",IFERROR(VLOOKUP($B396,SKUs!$A$5:$L$204,8,FALSE),0)+SUMIFS($D$5:$D396,$B$5:$B396,$B396))</f>
        <v/>
      </c>
      <c r="G396" s="8" t="n"/>
      <c r="H396" s="8" t="n"/>
      <c r="I396" s="7" t="n"/>
      <c r="J396" s="11" t="n"/>
      <c r="K396" s="12">
        <f>IF($A396="","",IF(COUNTIF(SKUs!$A$5:$A$204,$B396)=0,"⚠ this SKU is not on the SKUs tab",IF(NOT(ISNUMBER($D396)),"⚠ quantity is missing or is text",IF(AND($C396="Receipt",$D396&lt;0),"⚠ receipt with a negative quantity",IF(AND($C396="Issue",$D396&gt;0),"⚠ issue with a positive quantity",IF($F396&lt;0,"⚠ the balance goes negative on this row",""))))))</f>
        <v/>
      </c>
    </row>
    <row r="397">
      <c r="A397" s="7" t="n"/>
      <c r="B397" s="8" t="n"/>
      <c r="C397" s="8" t="n"/>
      <c r="D397" s="9" t="n"/>
      <c r="E397" s="8" t="n"/>
      <c r="F397" s="10">
        <f>IF($A397="","",IFERROR(VLOOKUP($B397,SKUs!$A$5:$L$204,8,FALSE),0)+SUMIFS($D$5:$D397,$B$5:$B397,$B397))</f>
        <v/>
      </c>
      <c r="G397" s="8" t="n"/>
      <c r="H397" s="8" t="n"/>
      <c r="I397" s="7" t="n"/>
      <c r="J397" s="11" t="n"/>
      <c r="K397" s="12">
        <f>IF($A397="","",IF(COUNTIF(SKUs!$A$5:$A$204,$B397)=0,"⚠ this SKU is not on the SKUs tab",IF(NOT(ISNUMBER($D397)),"⚠ quantity is missing or is text",IF(AND($C397="Receipt",$D397&lt;0),"⚠ receipt with a negative quantity",IF(AND($C397="Issue",$D397&gt;0),"⚠ issue with a positive quantity",IF($F397&lt;0,"⚠ the balance goes negative on this row",""))))))</f>
        <v/>
      </c>
    </row>
    <row r="398">
      <c r="A398" s="7" t="n"/>
      <c r="B398" s="8" t="n"/>
      <c r="C398" s="8" t="n"/>
      <c r="D398" s="9" t="n"/>
      <c r="E398" s="8" t="n"/>
      <c r="F398" s="10">
        <f>IF($A398="","",IFERROR(VLOOKUP($B398,SKUs!$A$5:$L$204,8,FALSE),0)+SUMIFS($D$5:$D398,$B$5:$B398,$B398))</f>
        <v/>
      </c>
      <c r="G398" s="8" t="n"/>
      <c r="H398" s="8" t="n"/>
      <c r="I398" s="7" t="n"/>
      <c r="J398" s="11" t="n"/>
      <c r="K398" s="12">
        <f>IF($A398="","",IF(COUNTIF(SKUs!$A$5:$A$204,$B398)=0,"⚠ this SKU is not on the SKUs tab",IF(NOT(ISNUMBER($D398)),"⚠ quantity is missing or is text",IF(AND($C398="Receipt",$D398&lt;0),"⚠ receipt with a negative quantity",IF(AND($C398="Issue",$D398&gt;0),"⚠ issue with a positive quantity",IF($F398&lt;0,"⚠ the balance goes negative on this row",""))))))</f>
        <v/>
      </c>
    </row>
    <row r="399">
      <c r="A399" s="7" t="n"/>
      <c r="B399" s="8" t="n"/>
      <c r="C399" s="8" t="n"/>
      <c r="D399" s="9" t="n"/>
      <c r="E399" s="8" t="n"/>
      <c r="F399" s="10">
        <f>IF($A399="","",IFERROR(VLOOKUP($B399,SKUs!$A$5:$L$204,8,FALSE),0)+SUMIFS($D$5:$D399,$B$5:$B399,$B399))</f>
        <v/>
      </c>
      <c r="G399" s="8" t="n"/>
      <c r="H399" s="8" t="n"/>
      <c r="I399" s="7" t="n"/>
      <c r="J399" s="11" t="n"/>
      <c r="K399" s="12">
        <f>IF($A399="","",IF(COUNTIF(SKUs!$A$5:$A$204,$B399)=0,"⚠ this SKU is not on the SKUs tab",IF(NOT(ISNUMBER($D399)),"⚠ quantity is missing or is text",IF(AND($C399="Receipt",$D399&lt;0),"⚠ receipt with a negative quantity",IF(AND($C399="Issue",$D399&gt;0),"⚠ issue with a positive quantity",IF($F399&lt;0,"⚠ the balance goes negative on this row",""))))))</f>
        <v/>
      </c>
    </row>
    <row r="400">
      <c r="A400" s="7" t="n"/>
      <c r="B400" s="8" t="n"/>
      <c r="C400" s="8" t="n"/>
      <c r="D400" s="9" t="n"/>
      <c r="E400" s="8" t="n"/>
      <c r="F400" s="10">
        <f>IF($A400="","",IFERROR(VLOOKUP($B400,SKUs!$A$5:$L$204,8,FALSE),0)+SUMIFS($D$5:$D400,$B$5:$B400,$B400))</f>
        <v/>
      </c>
      <c r="G400" s="8" t="n"/>
      <c r="H400" s="8" t="n"/>
      <c r="I400" s="7" t="n"/>
      <c r="J400" s="11" t="n"/>
      <c r="K400" s="12">
        <f>IF($A400="","",IF(COUNTIF(SKUs!$A$5:$A$204,$B400)=0,"⚠ this SKU is not on the SKUs tab",IF(NOT(ISNUMBER($D400)),"⚠ quantity is missing or is text",IF(AND($C400="Receipt",$D400&lt;0),"⚠ receipt with a negative quantity",IF(AND($C400="Issue",$D400&gt;0),"⚠ issue with a positive quantity",IF($F400&lt;0,"⚠ the balance goes negative on this row",""))))))</f>
        <v/>
      </c>
    </row>
    <row r="401">
      <c r="A401" s="7" t="n"/>
      <c r="B401" s="8" t="n"/>
      <c r="C401" s="8" t="n"/>
      <c r="D401" s="9" t="n"/>
      <c r="E401" s="8" t="n"/>
      <c r="F401" s="10">
        <f>IF($A401="","",IFERROR(VLOOKUP($B401,SKUs!$A$5:$L$204,8,FALSE),0)+SUMIFS($D$5:$D401,$B$5:$B401,$B401))</f>
        <v/>
      </c>
      <c r="G401" s="8" t="n"/>
      <c r="H401" s="8" t="n"/>
      <c r="I401" s="7" t="n"/>
      <c r="J401" s="11" t="n"/>
      <c r="K401" s="12">
        <f>IF($A401="","",IF(COUNTIF(SKUs!$A$5:$A$204,$B401)=0,"⚠ this SKU is not on the SKUs tab",IF(NOT(ISNUMBER($D401)),"⚠ quantity is missing or is text",IF(AND($C401="Receipt",$D401&lt;0),"⚠ receipt with a negative quantity",IF(AND($C401="Issue",$D401&gt;0),"⚠ issue with a positive quantity",IF($F401&lt;0,"⚠ the balance goes negative on this row",""))))))</f>
        <v/>
      </c>
    </row>
    <row r="402">
      <c r="A402" s="7" t="n"/>
      <c r="B402" s="8" t="n"/>
      <c r="C402" s="8" t="n"/>
      <c r="D402" s="9" t="n"/>
      <c r="E402" s="8" t="n"/>
      <c r="F402" s="10">
        <f>IF($A402="","",IFERROR(VLOOKUP($B402,SKUs!$A$5:$L$204,8,FALSE),0)+SUMIFS($D$5:$D402,$B$5:$B402,$B402))</f>
        <v/>
      </c>
      <c r="G402" s="8" t="n"/>
      <c r="H402" s="8" t="n"/>
      <c r="I402" s="7" t="n"/>
      <c r="J402" s="11" t="n"/>
      <c r="K402" s="12">
        <f>IF($A402="","",IF(COUNTIF(SKUs!$A$5:$A$204,$B402)=0,"⚠ this SKU is not on the SKUs tab",IF(NOT(ISNUMBER($D402)),"⚠ quantity is missing or is text",IF(AND($C402="Receipt",$D402&lt;0),"⚠ receipt with a negative quantity",IF(AND($C402="Issue",$D402&gt;0),"⚠ issue with a positive quantity",IF($F402&lt;0,"⚠ the balance goes negative on this row",""))))))</f>
        <v/>
      </c>
    </row>
    <row r="403">
      <c r="A403" s="7" t="n"/>
      <c r="B403" s="8" t="n"/>
      <c r="C403" s="8" t="n"/>
      <c r="D403" s="9" t="n"/>
      <c r="E403" s="8" t="n"/>
      <c r="F403" s="10">
        <f>IF($A403="","",IFERROR(VLOOKUP($B403,SKUs!$A$5:$L$204,8,FALSE),0)+SUMIFS($D$5:$D403,$B$5:$B403,$B403))</f>
        <v/>
      </c>
      <c r="G403" s="8" t="n"/>
      <c r="H403" s="8" t="n"/>
      <c r="I403" s="7" t="n"/>
      <c r="J403" s="11" t="n"/>
      <c r="K403" s="12">
        <f>IF($A403="","",IF(COUNTIF(SKUs!$A$5:$A$204,$B403)=0,"⚠ this SKU is not on the SKUs tab",IF(NOT(ISNUMBER($D403)),"⚠ quantity is missing or is text",IF(AND($C403="Receipt",$D403&lt;0),"⚠ receipt with a negative quantity",IF(AND($C403="Issue",$D403&gt;0),"⚠ issue with a positive quantity",IF($F403&lt;0,"⚠ the balance goes negative on this row",""))))))</f>
        <v/>
      </c>
    </row>
    <row r="404">
      <c r="A404" s="7" t="n"/>
      <c r="B404" s="8" t="n"/>
      <c r="C404" s="8" t="n"/>
      <c r="D404" s="9" t="n"/>
      <c r="E404" s="8" t="n"/>
      <c r="F404" s="10">
        <f>IF($A404="","",IFERROR(VLOOKUP($B404,SKUs!$A$5:$L$204,8,FALSE),0)+SUMIFS($D$5:$D404,$B$5:$B404,$B404))</f>
        <v/>
      </c>
      <c r="G404" s="8" t="n"/>
      <c r="H404" s="8" t="n"/>
      <c r="I404" s="7" t="n"/>
      <c r="J404" s="11" t="n"/>
      <c r="K404" s="12">
        <f>IF($A404="","",IF(COUNTIF(SKUs!$A$5:$A$204,$B404)=0,"⚠ this SKU is not on the SKUs tab",IF(NOT(ISNUMBER($D404)),"⚠ quantity is missing or is text",IF(AND($C404="Receipt",$D404&lt;0),"⚠ receipt with a negative quantity",IF(AND($C404="Issue",$D404&gt;0),"⚠ issue with a positive quantity",IF($F404&lt;0,"⚠ the balance goes negative on this row",""))))))</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204"/>
  <sheetViews>
    <sheetView workbookViewId="0">
      <pane ySplit="4" topLeftCell="A5" activePane="bottomLeft" state="frozen"/>
      <selection pane="bottomLeft" activeCell="A1" sqref="A1"/>
    </sheetView>
  </sheetViews>
  <sheetFormatPr baseColWidth="8" defaultRowHeight="15"/>
  <cols>
    <col width="14" customWidth="1" min="1" max="1"/>
    <col width="32" customWidth="1" min="2" max="2"/>
    <col width="13" customWidth="1" min="3" max="3"/>
    <col width="6" customWidth="1" min="4" max="4"/>
    <col width="14" customWidth="1" min="5" max="5"/>
    <col width="22" customWidth="1" min="6" max="6"/>
    <col width="11" customWidth="1" min="7" max="7"/>
    <col width="13" customWidth="1" min="8" max="8"/>
    <col width="11" customWidth="1" min="9" max="9"/>
    <col width="13" customWidth="1" min="10" max="10"/>
    <col width="11" customWidth="1" min="11" max="11"/>
    <col width="14" customWidth="1" min="12" max="12"/>
    <col width="40" customWidth="1" min="13" max="13"/>
  </cols>
  <sheetData>
    <row r="1">
      <c r="A1" s="1" t="inlineStr">
        <is>
          <t>SKUs — the part master: lead time, supplier, opening balance and cost</t>
        </is>
      </c>
    </row>
    <row r="2">
      <c r="A2" s="2" t="inlineStr">
        <is>
          <t>Everything on this tab is typed. The opening balance is the stock you held before the first row of the ledger — it is the one and only place a quantity is entered by hand, and it never changes again.</t>
        </is>
      </c>
    </row>
    <row r="4">
      <c r="A4" s="6" t="inlineStr">
        <is>
          <t>SKU</t>
        </is>
      </c>
      <c r="B4" s="6" t="inlineStr">
        <is>
          <t>Description</t>
        </is>
      </c>
      <c r="C4" s="6" t="inlineStr">
        <is>
          <t>Category</t>
        </is>
      </c>
      <c r="D4" s="6" t="inlineStr">
        <is>
          <t>Unit</t>
        </is>
      </c>
      <c r="E4" s="6" t="inlineStr">
        <is>
          <t>Default location</t>
        </is>
      </c>
      <c r="F4" s="6" t="inlineStr">
        <is>
          <t>Supplier</t>
        </is>
      </c>
      <c r="G4" s="6" t="inlineStr">
        <is>
          <t>Lead time (days)</t>
        </is>
      </c>
      <c r="H4" s="6" t="inlineStr">
        <is>
          <t>Opening balance</t>
        </is>
      </c>
      <c r="I4" s="6" t="inlineStr">
        <is>
          <t>Unit cost</t>
        </is>
      </c>
      <c r="J4" s="6" t="inlineStr">
        <is>
          <t>Minimum order qty</t>
        </is>
      </c>
      <c r="K4" s="6" t="inlineStr">
        <is>
          <t>Safety buffer</t>
        </is>
      </c>
      <c r="L4" s="6" t="inlineStr">
        <is>
          <t>Reorder point override</t>
        </is>
      </c>
      <c r="M4" s="6" t="inlineStr">
        <is>
          <t>Notes</t>
        </is>
      </c>
    </row>
    <row r="5">
      <c r="A5" s="8" t="inlineStr">
        <is>
          <t>TSH-BLK-M</t>
        </is>
      </c>
      <c r="B5" s="8" t="inlineStr">
        <is>
          <t>T-shirt, black, size M</t>
        </is>
      </c>
      <c r="C5" s="8" t="inlineStr">
        <is>
          <t>Apparel</t>
        </is>
      </c>
      <c r="D5" s="8" t="inlineStr">
        <is>
          <t>ea</t>
        </is>
      </c>
      <c r="E5" s="8" t="inlineStr">
        <is>
          <t>MAIN</t>
        </is>
      </c>
      <c r="F5" s="8" t="inlineStr">
        <is>
          <t>Northshore Textiles</t>
        </is>
      </c>
      <c r="G5" s="9" t="n">
        <v>14</v>
      </c>
      <c r="H5" s="9" t="n">
        <v>150</v>
      </c>
      <c r="I5" s="11" t="n">
        <v>4.2</v>
      </c>
      <c r="J5" s="9" t="n">
        <v>100</v>
      </c>
      <c r="K5" s="13" t="n">
        <v>0.2</v>
      </c>
      <c r="L5" s="9" t="n"/>
      <c r="M5" s="8" t="inlineStr">
        <is>
          <t>Opening balance is the count taken on 2026-03-31, before this ledger starts.</t>
        </is>
      </c>
    </row>
    <row r="6">
      <c r="A6" s="8" t="inlineStr">
        <is>
          <t>TSH-BLK-L</t>
        </is>
      </c>
      <c r="B6" s="8" t="inlineStr">
        <is>
          <t>T-shirt, black, size L</t>
        </is>
      </c>
      <c r="C6" s="8" t="inlineStr">
        <is>
          <t>Apparel</t>
        </is>
      </c>
      <c r="D6" s="8" t="inlineStr">
        <is>
          <t>ea</t>
        </is>
      </c>
      <c r="E6" s="8" t="inlineStr">
        <is>
          <t>MAIN</t>
        </is>
      </c>
      <c r="F6" s="8" t="inlineStr">
        <is>
          <t>Northshore Textiles</t>
        </is>
      </c>
      <c r="G6" s="9" t="n">
        <v>14</v>
      </c>
      <c r="H6" s="9" t="n">
        <v>180</v>
      </c>
      <c r="I6" s="11" t="n">
        <v>4.2</v>
      </c>
      <c r="J6" s="9" t="n">
        <v>100</v>
      </c>
      <c r="K6" s="13" t="n">
        <v>0.2</v>
      </c>
      <c r="L6" s="9" t="n"/>
      <c r="M6" s="8" t="n"/>
    </row>
    <row r="7">
      <c r="A7" s="8" t="inlineStr">
        <is>
          <t>HOD-GRY-M</t>
        </is>
      </c>
      <c r="B7" s="8" t="inlineStr">
        <is>
          <t>Hoodie, heather grey, size M</t>
        </is>
      </c>
      <c r="C7" s="8" t="inlineStr">
        <is>
          <t>Apparel</t>
        </is>
      </c>
      <c r="D7" s="8" t="inlineStr">
        <is>
          <t>ea</t>
        </is>
      </c>
      <c r="E7" s="8" t="inlineStr">
        <is>
          <t>MAIN</t>
        </is>
      </c>
      <c r="F7" s="8" t="inlineStr">
        <is>
          <t>Northshore Textiles</t>
        </is>
      </c>
      <c r="G7" s="9" t="n">
        <v>21</v>
      </c>
      <c r="H7" s="9" t="n">
        <v>60</v>
      </c>
      <c r="I7" s="11" t="n">
        <v>11.8</v>
      </c>
      <c r="J7" s="9" t="n">
        <v>50</v>
      </c>
      <c r="K7" s="13" t="n">
        <v>0.25</v>
      </c>
      <c r="L7" s="9" t="n"/>
      <c r="M7" s="8" t="n"/>
    </row>
    <row r="8">
      <c r="A8" s="8" t="inlineStr">
        <is>
          <t>BOX-MAIL-S</t>
        </is>
      </c>
      <c r="B8" s="8" t="inlineStr">
        <is>
          <t>Mailer box, small</t>
        </is>
      </c>
      <c r="C8" s="8" t="inlineStr">
        <is>
          <t>Packaging</t>
        </is>
      </c>
      <c r="D8" s="8" t="inlineStr">
        <is>
          <t>ea</t>
        </is>
      </c>
      <c r="E8" s="8" t="inlineStr">
        <is>
          <t>MAIN</t>
        </is>
      </c>
      <c r="F8" s="8" t="inlineStr">
        <is>
          <t>PackSource</t>
        </is>
      </c>
      <c r="G8" s="9" t="n">
        <v>7</v>
      </c>
      <c r="H8" s="9" t="n">
        <v>1200</v>
      </c>
      <c r="I8" s="11" t="n">
        <v>0.34</v>
      </c>
      <c r="J8" s="9" t="n">
        <v>500</v>
      </c>
      <c r="K8" s="13" t="n">
        <v>0.15</v>
      </c>
      <c r="L8" s="9" t="n"/>
      <c r="M8" s="8" t="inlineStr">
        <is>
          <t>Consumable — usage tracks order volume, not any single product.</t>
        </is>
      </c>
    </row>
    <row r="9">
      <c r="A9" s="8" t="n"/>
      <c r="B9" s="8" t="n"/>
      <c r="C9" s="8" t="n"/>
      <c r="D9" s="8" t="n"/>
      <c r="E9" s="8" t="n"/>
      <c r="F9" s="8" t="n"/>
      <c r="G9" s="9" t="n"/>
      <c r="H9" s="9" t="n"/>
      <c r="I9" s="11" t="n"/>
      <c r="J9" s="9" t="n"/>
      <c r="K9" s="13" t="n"/>
      <c r="L9" s="9" t="n"/>
      <c r="M9" s="8" t="n"/>
    </row>
    <row r="10">
      <c r="A10" s="8" t="n"/>
      <c r="B10" s="8" t="n"/>
      <c r="C10" s="8" t="n"/>
      <c r="D10" s="8" t="n"/>
      <c r="E10" s="8" t="n"/>
      <c r="F10" s="8" t="n"/>
      <c r="G10" s="9" t="n"/>
      <c r="H10" s="9" t="n"/>
      <c r="I10" s="11" t="n"/>
      <c r="J10" s="9" t="n"/>
      <c r="K10" s="13" t="n"/>
      <c r="L10" s="9" t="n"/>
      <c r="M10" s="8" t="n"/>
    </row>
    <row r="11">
      <c r="A11" s="8" t="n"/>
      <c r="B11" s="8" t="n"/>
      <c r="C11" s="8" t="n"/>
      <c r="D11" s="8" t="n"/>
      <c r="E11" s="8" t="n"/>
      <c r="F11" s="8" t="n"/>
      <c r="G11" s="9" t="n"/>
      <c r="H11" s="9" t="n"/>
      <c r="I11" s="11" t="n"/>
      <c r="J11" s="9" t="n"/>
      <c r="K11" s="13" t="n"/>
      <c r="L11" s="9" t="n"/>
      <c r="M11" s="8" t="n"/>
    </row>
    <row r="12">
      <c r="A12" s="8" t="n"/>
      <c r="B12" s="8" t="n"/>
      <c r="C12" s="8" t="n"/>
      <c r="D12" s="8" t="n"/>
      <c r="E12" s="8" t="n"/>
      <c r="F12" s="8" t="n"/>
      <c r="G12" s="9" t="n"/>
      <c r="H12" s="9" t="n"/>
      <c r="I12" s="11" t="n"/>
      <c r="J12" s="9" t="n"/>
      <c r="K12" s="13" t="n"/>
      <c r="L12" s="9" t="n"/>
      <c r="M12" s="8" t="n"/>
    </row>
    <row r="13">
      <c r="A13" s="8" t="n"/>
      <c r="B13" s="8" t="n"/>
      <c r="C13" s="8" t="n"/>
      <c r="D13" s="8" t="n"/>
      <c r="E13" s="8" t="n"/>
      <c r="F13" s="8" t="n"/>
      <c r="G13" s="9" t="n"/>
      <c r="H13" s="9" t="n"/>
      <c r="I13" s="11" t="n"/>
      <c r="J13" s="9" t="n"/>
      <c r="K13" s="13" t="n"/>
      <c r="L13" s="9" t="n"/>
      <c r="M13" s="8" t="n"/>
    </row>
    <row r="14">
      <c r="A14" s="8" t="n"/>
      <c r="B14" s="8" t="n"/>
      <c r="C14" s="8" t="n"/>
      <c r="D14" s="8" t="n"/>
      <c r="E14" s="8" t="n"/>
      <c r="F14" s="8" t="n"/>
      <c r="G14" s="9" t="n"/>
      <c r="H14" s="9" t="n"/>
      <c r="I14" s="11" t="n"/>
      <c r="J14" s="9" t="n"/>
      <c r="K14" s="13" t="n"/>
      <c r="L14" s="9" t="n"/>
      <c r="M14" s="8" t="n"/>
    </row>
    <row r="15">
      <c r="A15" s="8" t="n"/>
      <c r="B15" s="8" t="n"/>
      <c r="C15" s="8" t="n"/>
      <c r="D15" s="8" t="n"/>
      <c r="E15" s="8" t="n"/>
      <c r="F15" s="8" t="n"/>
      <c r="G15" s="9" t="n"/>
      <c r="H15" s="9" t="n"/>
      <c r="I15" s="11" t="n"/>
      <c r="J15" s="9" t="n"/>
      <c r="K15" s="13" t="n"/>
      <c r="L15" s="9" t="n"/>
      <c r="M15" s="8" t="n"/>
    </row>
    <row r="16">
      <c r="A16" s="8" t="n"/>
      <c r="B16" s="8" t="n"/>
      <c r="C16" s="8" t="n"/>
      <c r="D16" s="8" t="n"/>
      <c r="E16" s="8" t="n"/>
      <c r="F16" s="8" t="n"/>
      <c r="G16" s="9" t="n"/>
      <c r="H16" s="9" t="n"/>
      <c r="I16" s="11" t="n"/>
      <c r="J16" s="9" t="n"/>
      <c r="K16" s="13" t="n"/>
      <c r="L16" s="9" t="n"/>
      <c r="M16" s="8" t="n"/>
    </row>
    <row r="17">
      <c r="A17" s="8" t="n"/>
      <c r="B17" s="8" t="n"/>
      <c r="C17" s="8" t="n"/>
      <c r="D17" s="8" t="n"/>
      <c r="E17" s="8" t="n"/>
      <c r="F17" s="8" t="n"/>
      <c r="G17" s="9" t="n"/>
      <c r="H17" s="9" t="n"/>
      <c r="I17" s="11" t="n"/>
      <c r="J17" s="9" t="n"/>
      <c r="K17" s="13" t="n"/>
      <c r="L17" s="9" t="n"/>
      <c r="M17" s="8" t="n"/>
    </row>
    <row r="18">
      <c r="A18" s="8" t="n"/>
      <c r="B18" s="8" t="n"/>
      <c r="C18" s="8" t="n"/>
      <c r="D18" s="8" t="n"/>
      <c r="E18" s="8" t="n"/>
      <c r="F18" s="8" t="n"/>
      <c r="G18" s="9" t="n"/>
      <c r="H18" s="9" t="n"/>
      <c r="I18" s="11" t="n"/>
      <c r="J18" s="9" t="n"/>
      <c r="K18" s="13" t="n"/>
      <c r="L18" s="9" t="n"/>
      <c r="M18" s="8" t="n"/>
    </row>
    <row r="19">
      <c r="A19" s="8" t="n"/>
      <c r="B19" s="8" t="n"/>
      <c r="C19" s="8" t="n"/>
      <c r="D19" s="8" t="n"/>
      <c r="E19" s="8" t="n"/>
      <c r="F19" s="8" t="n"/>
      <c r="G19" s="9" t="n"/>
      <c r="H19" s="9" t="n"/>
      <c r="I19" s="11" t="n"/>
      <c r="J19" s="9" t="n"/>
      <c r="K19" s="13" t="n"/>
      <c r="L19" s="9" t="n"/>
      <c r="M19" s="8" t="n"/>
    </row>
    <row r="20">
      <c r="A20" s="8" t="n"/>
      <c r="B20" s="8" t="n"/>
      <c r="C20" s="8" t="n"/>
      <c r="D20" s="8" t="n"/>
      <c r="E20" s="8" t="n"/>
      <c r="F20" s="8" t="n"/>
      <c r="G20" s="9" t="n"/>
      <c r="H20" s="9" t="n"/>
      <c r="I20" s="11" t="n"/>
      <c r="J20" s="9" t="n"/>
      <c r="K20" s="13" t="n"/>
      <c r="L20" s="9" t="n"/>
      <c r="M20" s="8" t="n"/>
    </row>
    <row r="21">
      <c r="A21" s="8" t="n"/>
      <c r="B21" s="8" t="n"/>
      <c r="C21" s="8" t="n"/>
      <c r="D21" s="8" t="n"/>
      <c r="E21" s="8" t="n"/>
      <c r="F21" s="8" t="n"/>
      <c r="G21" s="9" t="n"/>
      <c r="H21" s="9" t="n"/>
      <c r="I21" s="11" t="n"/>
      <c r="J21" s="9" t="n"/>
      <c r="K21" s="13" t="n"/>
      <c r="L21" s="9" t="n"/>
      <c r="M21" s="8" t="n"/>
    </row>
    <row r="22">
      <c r="A22" s="8" t="n"/>
      <c r="B22" s="8" t="n"/>
      <c r="C22" s="8" t="n"/>
      <c r="D22" s="8" t="n"/>
      <c r="E22" s="8" t="n"/>
      <c r="F22" s="8" t="n"/>
      <c r="G22" s="9" t="n"/>
      <c r="H22" s="9" t="n"/>
      <c r="I22" s="11" t="n"/>
      <c r="J22" s="9" t="n"/>
      <c r="K22" s="13" t="n"/>
      <c r="L22" s="9" t="n"/>
      <c r="M22" s="8" t="n"/>
    </row>
    <row r="23">
      <c r="A23" s="8" t="n"/>
      <c r="B23" s="8" t="n"/>
      <c r="C23" s="8" t="n"/>
      <c r="D23" s="8" t="n"/>
      <c r="E23" s="8" t="n"/>
      <c r="F23" s="8" t="n"/>
      <c r="G23" s="9" t="n"/>
      <c r="H23" s="9" t="n"/>
      <c r="I23" s="11" t="n"/>
      <c r="J23" s="9" t="n"/>
      <c r="K23" s="13" t="n"/>
      <c r="L23" s="9" t="n"/>
      <c r="M23" s="8" t="n"/>
    </row>
    <row r="24">
      <c r="A24" s="8" t="n"/>
      <c r="B24" s="8" t="n"/>
      <c r="C24" s="8" t="n"/>
      <c r="D24" s="8" t="n"/>
      <c r="E24" s="8" t="n"/>
      <c r="F24" s="8" t="n"/>
      <c r="G24" s="9" t="n"/>
      <c r="H24" s="9" t="n"/>
      <c r="I24" s="11" t="n"/>
      <c r="J24" s="9" t="n"/>
      <c r="K24" s="13" t="n"/>
      <c r="L24" s="9" t="n"/>
      <c r="M24" s="8" t="n"/>
    </row>
    <row r="25">
      <c r="A25" s="8" t="n"/>
      <c r="B25" s="8" t="n"/>
      <c r="C25" s="8" t="n"/>
      <c r="D25" s="8" t="n"/>
      <c r="E25" s="8" t="n"/>
      <c r="F25" s="8" t="n"/>
      <c r="G25" s="9" t="n"/>
      <c r="H25" s="9" t="n"/>
      <c r="I25" s="11" t="n"/>
      <c r="J25" s="9" t="n"/>
      <c r="K25" s="13" t="n"/>
      <c r="L25" s="9" t="n"/>
      <c r="M25" s="8" t="n"/>
    </row>
    <row r="26">
      <c r="A26" s="8" t="n"/>
      <c r="B26" s="8" t="n"/>
      <c r="C26" s="8" t="n"/>
      <c r="D26" s="8" t="n"/>
      <c r="E26" s="8" t="n"/>
      <c r="F26" s="8" t="n"/>
      <c r="G26" s="9" t="n"/>
      <c r="H26" s="9" t="n"/>
      <c r="I26" s="11" t="n"/>
      <c r="J26" s="9" t="n"/>
      <c r="K26" s="13" t="n"/>
      <c r="L26" s="9" t="n"/>
      <c r="M26" s="8" t="n"/>
    </row>
    <row r="27">
      <c r="A27" s="8" t="n"/>
      <c r="B27" s="8" t="n"/>
      <c r="C27" s="8" t="n"/>
      <c r="D27" s="8" t="n"/>
      <c r="E27" s="8" t="n"/>
      <c r="F27" s="8" t="n"/>
      <c r="G27" s="9" t="n"/>
      <c r="H27" s="9" t="n"/>
      <c r="I27" s="11" t="n"/>
      <c r="J27" s="9" t="n"/>
      <c r="K27" s="13" t="n"/>
      <c r="L27" s="9" t="n"/>
      <c r="M27" s="8" t="n"/>
    </row>
    <row r="28">
      <c r="A28" s="8" t="n"/>
      <c r="B28" s="8" t="n"/>
      <c r="C28" s="8" t="n"/>
      <c r="D28" s="8" t="n"/>
      <c r="E28" s="8" t="n"/>
      <c r="F28" s="8" t="n"/>
      <c r="G28" s="9" t="n"/>
      <c r="H28" s="9" t="n"/>
      <c r="I28" s="11" t="n"/>
      <c r="J28" s="9" t="n"/>
      <c r="K28" s="13" t="n"/>
      <c r="L28" s="9" t="n"/>
      <c r="M28" s="8" t="n"/>
    </row>
    <row r="29">
      <c r="A29" s="8" t="n"/>
      <c r="B29" s="8" t="n"/>
      <c r="C29" s="8" t="n"/>
      <c r="D29" s="8" t="n"/>
      <c r="E29" s="8" t="n"/>
      <c r="F29" s="8" t="n"/>
      <c r="G29" s="9" t="n"/>
      <c r="H29" s="9" t="n"/>
      <c r="I29" s="11" t="n"/>
      <c r="J29" s="9" t="n"/>
      <c r="K29" s="13" t="n"/>
      <c r="L29" s="9" t="n"/>
      <c r="M29" s="8" t="n"/>
    </row>
    <row r="30">
      <c r="A30" s="8" t="n"/>
      <c r="B30" s="8" t="n"/>
      <c r="C30" s="8" t="n"/>
      <c r="D30" s="8" t="n"/>
      <c r="E30" s="8" t="n"/>
      <c r="F30" s="8" t="n"/>
      <c r="G30" s="9" t="n"/>
      <c r="H30" s="9" t="n"/>
      <c r="I30" s="11" t="n"/>
      <c r="J30" s="9" t="n"/>
      <c r="K30" s="13" t="n"/>
      <c r="L30" s="9" t="n"/>
      <c r="M30" s="8" t="n"/>
    </row>
    <row r="31">
      <c r="A31" s="8" t="n"/>
      <c r="B31" s="8" t="n"/>
      <c r="C31" s="8" t="n"/>
      <c r="D31" s="8" t="n"/>
      <c r="E31" s="8" t="n"/>
      <c r="F31" s="8" t="n"/>
      <c r="G31" s="9" t="n"/>
      <c r="H31" s="9" t="n"/>
      <c r="I31" s="11" t="n"/>
      <c r="J31" s="9" t="n"/>
      <c r="K31" s="13" t="n"/>
      <c r="L31" s="9" t="n"/>
      <c r="M31" s="8" t="n"/>
    </row>
    <row r="32">
      <c r="A32" s="8" t="n"/>
      <c r="B32" s="8" t="n"/>
      <c r="C32" s="8" t="n"/>
      <c r="D32" s="8" t="n"/>
      <c r="E32" s="8" t="n"/>
      <c r="F32" s="8" t="n"/>
      <c r="G32" s="9" t="n"/>
      <c r="H32" s="9" t="n"/>
      <c r="I32" s="11" t="n"/>
      <c r="J32" s="9" t="n"/>
      <c r="K32" s="13" t="n"/>
      <c r="L32" s="9" t="n"/>
      <c r="M32" s="8" t="n"/>
    </row>
    <row r="33">
      <c r="A33" s="8" t="n"/>
      <c r="B33" s="8" t="n"/>
      <c r="C33" s="8" t="n"/>
      <c r="D33" s="8" t="n"/>
      <c r="E33" s="8" t="n"/>
      <c r="F33" s="8" t="n"/>
      <c r="G33" s="9" t="n"/>
      <c r="H33" s="9" t="n"/>
      <c r="I33" s="11" t="n"/>
      <c r="J33" s="9" t="n"/>
      <c r="K33" s="13" t="n"/>
      <c r="L33" s="9" t="n"/>
      <c r="M33" s="8" t="n"/>
    </row>
    <row r="34">
      <c r="A34" s="8" t="n"/>
      <c r="B34" s="8" t="n"/>
      <c r="C34" s="8" t="n"/>
      <c r="D34" s="8" t="n"/>
      <c r="E34" s="8" t="n"/>
      <c r="F34" s="8" t="n"/>
      <c r="G34" s="9" t="n"/>
      <c r="H34" s="9" t="n"/>
      <c r="I34" s="11" t="n"/>
      <c r="J34" s="9" t="n"/>
      <c r="K34" s="13" t="n"/>
      <c r="L34" s="9" t="n"/>
      <c r="M34" s="8" t="n"/>
    </row>
    <row r="35">
      <c r="A35" s="8" t="n"/>
      <c r="B35" s="8" t="n"/>
      <c r="C35" s="8" t="n"/>
      <c r="D35" s="8" t="n"/>
      <c r="E35" s="8" t="n"/>
      <c r="F35" s="8" t="n"/>
      <c r="G35" s="9" t="n"/>
      <c r="H35" s="9" t="n"/>
      <c r="I35" s="11" t="n"/>
      <c r="J35" s="9" t="n"/>
      <c r="K35" s="13" t="n"/>
      <c r="L35" s="9" t="n"/>
      <c r="M35" s="8" t="n"/>
    </row>
    <row r="36">
      <c r="A36" s="8" t="n"/>
      <c r="B36" s="8" t="n"/>
      <c r="C36" s="8" t="n"/>
      <c r="D36" s="8" t="n"/>
      <c r="E36" s="8" t="n"/>
      <c r="F36" s="8" t="n"/>
      <c r="G36" s="9" t="n"/>
      <c r="H36" s="9" t="n"/>
      <c r="I36" s="11" t="n"/>
      <c r="J36" s="9" t="n"/>
      <c r="K36" s="13" t="n"/>
      <c r="L36" s="9" t="n"/>
      <c r="M36" s="8" t="n"/>
    </row>
    <row r="37">
      <c r="A37" s="8" t="n"/>
      <c r="B37" s="8" t="n"/>
      <c r="C37" s="8" t="n"/>
      <c r="D37" s="8" t="n"/>
      <c r="E37" s="8" t="n"/>
      <c r="F37" s="8" t="n"/>
      <c r="G37" s="9" t="n"/>
      <c r="H37" s="9" t="n"/>
      <c r="I37" s="11" t="n"/>
      <c r="J37" s="9" t="n"/>
      <c r="K37" s="13" t="n"/>
      <c r="L37" s="9" t="n"/>
      <c r="M37" s="8" t="n"/>
    </row>
    <row r="38">
      <c r="A38" s="8" t="n"/>
      <c r="B38" s="8" t="n"/>
      <c r="C38" s="8" t="n"/>
      <c r="D38" s="8" t="n"/>
      <c r="E38" s="8" t="n"/>
      <c r="F38" s="8" t="n"/>
      <c r="G38" s="9" t="n"/>
      <c r="H38" s="9" t="n"/>
      <c r="I38" s="11" t="n"/>
      <c r="J38" s="9" t="n"/>
      <c r="K38" s="13" t="n"/>
      <c r="L38" s="9" t="n"/>
      <c r="M38" s="8" t="n"/>
    </row>
    <row r="39">
      <c r="A39" s="8" t="n"/>
      <c r="B39" s="8" t="n"/>
      <c r="C39" s="8" t="n"/>
      <c r="D39" s="8" t="n"/>
      <c r="E39" s="8" t="n"/>
      <c r="F39" s="8" t="n"/>
      <c r="G39" s="9" t="n"/>
      <c r="H39" s="9" t="n"/>
      <c r="I39" s="11" t="n"/>
      <c r="J39" s="9" t="n"/>
      <c r="K39" s="13" t="n"/>
      <c r="L39" s="9" t="n"/>
      <c r="M39" s="8" t="n"/>
    </row>
    <row r="40">
      <c r="A40" s="8" t="n"/>
      <c r="B40" s="8" t="n"/>
      <c r="C40" s="8" t="n"/>
      <c r="D40" s="8" t="n"/>
      <c r="E40" s="8" t="n"/>
      <c r="F40" s="8" t="n"/>
      <c r="G40" s="9" t="n"/>
      <c r="H40" s="9" t="n"/>
      <c r="I40" s="11" t="n"/>
      <c r="J40" s="9" t="n"/>
      <c r="K40" s="13" t="n"/>
      <c r="L40" s="9" t="n"/>
      <c r="M40" s="8" t="n"/>
    </row>
    <row r="41">
      <c r="A41" s="8" t="n"/>
      <c r="B41" s="8" t="n"/>
      <c r="C41" s="8" t="n"/>
      <c r="D41" s="8" t="n"/>
      <c r="E41" s="8" t="n"/>
      <c r="F41" s="8" t="n"/>
      <c r="G41" s="9" t="n"/>
      <c r="H41" s="9" t="n"/>
      <c r="I41" s="11" t="n"/>
      <c r="J41" s="9" t="n"/>
      <c r="K41" s="13" t="n"/>
      <c r="L41" s="9" t="n"/>
      <c r="M41" s="8" t="n"/>
    </row>
    <row r="42">
      <c r="A42" s="8" t="n"/>
      <c r="B42" s="8" t="n"/>
      <c r="C42" s="8" t="n"/>
      <c r="D42" s="8" t="n"/>
      <c r="E42" s="8" t="n"/>
      <c r="F42" s="8" t="n"/>
      <c r="G42" s="9" t="n"/>
      <c r="H42" s="9" t="n"/>
      <c r="I42" s="11" t="n"/>
      <c r="J42" s="9" t="n"/>
      <c r="K42" s="13" t="n"/>
      <c r="L42" s="9" t="n"/>
      <c r="M42" s="8" t="n"/>
    </row>
    <row r="43">
      <c r="A43" s="8" t="n"/>
      <c r="B43" s="8" t="n"/>
      <c r="C43" s="8" t="n"/>
      <c r="D43" s="8" t="n"/>
      <c r="E43" s="8" t="n"/>
      <c r="F43" s="8" t="n"/>
      <c r="G43" s="9" t="n"/>
      <c r="H43" s="9" t="n"/>
      <c r="I43" s="11" t="n"/>
      <c r="J43" s="9" t="n"/>
      <c r="K43" s="13" t="n"/>
      <c r="L43" s="9" t="n"/>
      <c r="M43" s="8" t="n"/>
    </row>
    <row r="44">
      <c r="A44" s="8" t="n"/>
      <c r="B44" s="8" t="n"/>
      <c r="C44" s="8" t="n"/>
      <c r="D44" s="8" t="n"/>
      <c r="E44" s="8" t="n"/>
      <c r="F44" s="8" t="n"/>
      <c r="G44" s="9" t="n"/>
      <c r="H44" s="9" t="n"/>
      <c r="I44" s="11" t="n"/>
      <c r="J44" s="9" t="n"/>
      <c r="K44" s="13" t="n"/>
      <c r="L44" s="9" t="n"/>
      <c r="M44" s="8" t="n"/>
    </row>
    <row r="45">
      <c r="A45" s="8" t="n"/>
      <c r="B45" s="8" t="n"/>
      <c r="C45" s="8" t="n"/>
      <c r="D45" s="8" t="n"/>
      <c r="E45" s="8" t="n"/>
      <c r="F45" s="8" t="n"/>
      <c r="G45" s="9" t="n"/>
      <c r="H45" s="9" t="n"/>
      <c r="I45" s="11" t="n"/>
      <c r="J45" s="9" t="n"/>
      <c r="K45" s="13" t="n"/>
      <c r="L45" s="9" t="n"/>
      <c r="M45" s="8" t="n"/>
    </row>
    <row r="46">
      <c r="A46" s="8" t="n"/>
      <c r="B46" s="8" t="n"/>
      <c r="C46" s="8" t="n"/>
      <c r="D46" s="8" t="n"/>
      <c r="E46" s="8" t="n"/>
      <c r="F46" s="8" t="n"/>
      <c r="G46" s="9" t="n"/>
      <c r="H46" s="9" t="n"/>
      <c r="I46" s="11" t="n"/>
      <c r="J46" s="9" t="n"/>
      <c r="K46" s="13" t="n"/>
      <c r="L46" s="9" t="n"/>
      <c r="M46" s="8" t="n"/>
    </row>
    <row r="47">
      <c r="A47" s="8" t="n"/>
      <c r="B47" s="8" t="n"/>
      <c r="C47" s="8" t="n"/>
      <c r="D47" s="8" t="n"/>
      <c r="E47" s="8" t="n"/>
      <c r="F47" s="8" t="n"/>
      <c r="G47" s="9" t="n"/>
      <c r="H47" s="9" t="n"/>
      <c r="I47" s="11" t="n"/>
      <c r="J47" s="9" t="n"/>
      <c r="K47" s="13" t="n"/>
      <c r="L47" s="9" t="n"/>
      <c r="M47" s="8" t="n"/>
    </row>
    <row r="48">
      <c r="A48" s="8" t="n"/>
      <c r="B48" s="8" t="n"/>
      <c r="C48" s="8" t="n"/>
      <c r="D48" s="8" t="n"/>
      <c r="E48" s="8" t="n"/>
      <c r="F48" s="8" t="n"/>
      <c r="G48" s="9" t="n"/>
      <c r="H48" s="9" t="n"/>
      <c r="I48" s="11" t="n"/>
      <c r="J48" s="9" t="n"/>
      <c r="K48" s="13" t="n"/>
      <c r="L48" s="9" t="n"/>
      <c r="M48" s="8" t="n"/>
    </row>
    <row r="49">
      <c r="A49" s="8" t="n"/>
      <c r="B49" s="8" t="n"/>
      <c r="C49" s="8" t="n"/>
      <c r="D49" s="8" t="n"/>
      <c r="E49" s="8" t="n"/>
      <c r="F49" s="8" t="n"/>
      <c r="G49" s="9" t="n"/>
      <c r="H49" s="9" t="n"/>
      <c r="I49" s="11" t="n"/>
      <c r="J49" s="9" t="n"/>
      <c r="K49" s="13" t="n"/>
      <c r="L49" s="9" t="n"/>
      <c r="M49" s="8" t="n"/>
    </row>
    <row r="50">
      <c r="A50" s="8" t="n"/>
      <c r="B50" s="8" t="n"/>
      <c r="C50" s="8" t="n"/>
      <c r="D50" s="8" t="n"/>
      <c r="E50" s="8" t="n"/>
      <c r="F50" s="8" t="n"/>
      <c r="G50" s="9" t="n"/>
      <c r="H50" s="9" t="n"/>
      <c r="I50" s="11" t="n"/>
      <c r="J50" s="9" t="n"/>
      <c r="K50" s="13" t="n"/>
      <c r="L50" s="9" t="n"/>
      <c r="M50" s="8" t="n"/>
    </row>
    <row r="51">
      <c r="A51" s="8" t="n"/>
      <c r="B51" s="8" t="n"/>
      <c r="C51" s="8" t="n"/>
      <c r="D51" s="8" t="n"/>
      <c r="E51" s="8" t="n"/>
      <c r="F51" s="8" t="n"/>
      <c r="G51" s="9" t="n"/>
      <c r="H51" s="9" t="n"/>
      <c r="I51" s="11" t="n"/>
      <c r="J51" s="9" t="n"/>
      <c r="K51" s="13" t="n"/>
      <c r="L51" s="9" t="n"/>
      <c r="M51" s="8" t="n"/>
    </row>
    <row r="52">
      <c r="A52" s="8" t="n"/>
      <c r="B52" s="8" t="n"/>
      <c r="C52" s="8" t="n"/>
      <c r="D52" s="8" t="n"/>
      <c r="E52" s="8" t="n"/>
      <c r="F52" s="8" t="n"/>
      <c r="G52" s="9" t="n"/>
      <c r="H52" s="9" t="n"/>
      <c r="I52" s="11" t="n"/>
      <c r="J52" s="9" t="n"/>
      <c r="K52" s="13" t="n"/>
      <c r="L52" s="9" t="n"/>
      <c r="M52" s="8" t="n"/>
    </row>
    <row r="53">
      <c r="A53" s="8" t="n"/>
      <c r="B53" s="8" t="n"/>
      <c r="C53" s="8" t="n"/>
      <c r="D53" s="8" t="n"/>
      <c r="E53" s="8" t="n"/>
      <c r="F53" s="8" t="n"/>
      <c r="G53" s="9" t="n"/>
      <c r="H53" s="9" t="n"/>
      <c r="I53" s="11" t="n"/>
      <c r="J53" s="9" t="n"/>
      <c r="K53" s="13" t="n"/>
      <c r="L53" s="9" t="n"/>
      <c r="M53" s="8" t="n"/>
    </row>
    <row r="54">
      <c r="A54" s="8" t="n"/>
      <c r="B54" s="8" t="n"/>
      <c r="C54" s="8" t="n"/>
      <c r="D54" s="8" t="n"/>
      <c r="E54" s="8" t="n"/>
      <c r="F54" s="8" t="n"/>
      <c r="G54" s="9" t="n"/>
      <c r="H54" s="9" t="n"/>
      <c r="I54" s="11" t="n"/>
      <c r="J54" s="9" t="n"/>
      <c r="K54" s="13" t="n"/>
      <c r="L54" s="9" t="n"/>
      <c r="M54" s="8" t="n"/>
    </row>
    <row r="55">
      <c r="A55" s="8" t="n"/>
      <c r="B55" s="8" t="n"/>
      <c r="C55" s="8" t="n"/>
      <c r="D55" s="8" t="n"/>
      <c r="E55" s="8" t="n"/>
      <c r="F55" s="8" t="n"/>
      <c r="G55" s="9" t="n"/>
      <c r="H55" s="9" t="n"/>
      <c r="I55" s="11" t="n"/>
      <c r="J55" s="9" t="n"/>
      <c r="K55" s="13" t="n"/>
      <c r="L55" s="9" t="n"/>
      <c r="M55" s="8" t="n"/>
    </row>
    <row r="56">
      <c r="A56" s="8" t="n"/>
      <c r="B56" s="8" t="n"/>
      <c r="C56" s="8" t="n"/>
      <c r="D56" s="8" t="n"/>
      <c r="E56" s="8" t="n"/>
      <c r="F56" s="8" t="n"/>
      <c r="G56" s="9" t="n"/>
      <c r="H56" s="9" t="n"/>
      <c r="I56" s="11" t="n"/>
      <c r="J56" s="9" t="n"/>
      <c r="K56" s="13" t="n"/>
      <c r="L56" s="9" t="n"/>
      <c r="M56" s="8" t="n"/>
    </row>
    <row r="57">
      <c r="A57" s="8" t="n"/>
      <c r="B57" s="8" t="n"/>
      <c r="C57" s="8" t="n"/>
      <c r="D57" s="8" t="n"/>
      <c r="E57" s="8" t="n"/>
      <c r="F57" s="8" t="n"/>
      <c r="G57" s="9" t="n"/>
      <c r="H57" s="9" t="n"/>
      <c r="I57" s="11" t="n"/>
      <c r="J57" s="9" t="n"/>
      <c r="K57" s="13" t="n"/>
      <c r="L57" s="9" t="n"/>
      <c r="M57" s="8" t="n"/>
    </row>
    <row r="58">
      <c r="A58" s="8" t="n"/>
      <c r="B58" s="8" t="n"/>
      <c r="C58" s="8" t="n"/>
      <c r="D58" s="8" t="n"/>
      <c r="E58" s="8" t="n"/>
      <c r="F58" s="8" t="n"/>
      <c r="G58" s="9" t="n"/>
      <c r="H58" s="9" t="n"/>
      <c r="I58" s="11" t="n"/>
      <c r="J58" s="9" t="n"/>
      <c r="K58" s="13" t="n"/>
      <c r="L58" s="9" t="n"/>
      <c r="M58" s="8" t="n"/>
    </row>
    <row r="59">
      <c r="A59" s="8" t="n"/>
      <c r="B59" s="8" t="n"/>
      <c r="C59" s="8" t="n"/>
      <c r="D59" s="8" t="n"/>
      <c r="E59" s="8" t="n"/>
      <c r="F59" s="8" t="n"/>
      <c r="G59" s="9" t="n"/>
      <c r="H59" s="9" t="n"/>
      <c r="I59" s="11" t="n"/>
      <c r="J59" s="9" t="n"/>
      <c r="K59" s="13" t="n"/>
      <c r="L59" s="9" t="n"/>
      <c r="M59" s="8" t="n"/>
    </row>
    <row r="60">
      <c r="A60" s="8" t="n"/>
      <c r="B60" s="8" t="n"/>
      <c r="C60" s="8" t="n"/>
      <c r="D60" s="8" t="n"/>
      <c r="E60" s="8" t="n"/>
      <c r="F60" s="8" t="n"/>
      <c r="G60" s="9" t="n"/>
      <c r="H60" s="9" t="n"/>
      <c r="I60" s="11" t="n"/>
      <c r="J60" s="9" t="n"/>
      <c r="K60" s="13" t="n"/>
      <c r="L60" s="9" t="n"/>
      <c r="M60" s="8" t="n"/>
    </row>
    <row r="61">
      <c r="A61" s="8" t="n"/>
      <c r="B61" s="8" t="n"/>
      <c r="C61" s="8" t="n"/>
      <c r="D61" s="8" t="n"/>
      <c r="E61" s="8" t="n"/>
      <c r="F61" s="8" t="n"/>
      <c r="G61" s="9" t="n"/>
      <c r="H61" s="9" t="n"/>
      <c r="I61" s="11" t="n"/>
      <c r="J61" s="9" t="n"/>
      <c r="K61" s="13" t="n"/>
      <c r="L61" s="9" t="n"/>
      <c r="M61" s="8" t="n"/>
    </row>
    <row r="62">
      <c r="A62" s="8" t="n"/>
      <c r="B62" s="8" t="n"/>
      <c r="C62" s="8" t="n"/>
      <c r="D62" s="8" t="n"/>
      <c r="E62" s="8" t="n"/>
      <c r="F62" s="8" t="n"/>
      <c r="G62" s="9" t="n"/>
      <c r="H62" s="9" t="n"/>
      <c r="I62" s="11" t="n"/>
      <c r="J62" s="9" t="n"/>
      <c r="K62" s="13" t="n"/>
      <c r="L62" s="9" t="n"/>
      <c r="M62" s="8" t="n"/>
    </row>
    <row r="63">
      <c r="A63" s="8" t="n"/>
      <c r="B63" s="8" t="n"/>
      <c r="C63" s="8" t="n"/>
      <c r="D63" s="8" t="n"/>
      <c r="E63" s="8" t="n"/>
      <c r="F63" s="8" t="n"/>
      <c r="G63" s="9" t="n"/>
      <c r="H63" s="9" t="n"/>
      <c r="I63" s="11" t="n"/>
      <c r="J63" s="9" t="n"/>
      <c r="K63" s="13" t="n"/>
      <c r="L63" s="9" t="n"/>
      <c r="M63" s="8" t="n"/>
    </row>
    <row r="64">
      <c r="A64" s="8" t="n"/>
      <c r="B64" s="8" t="n"/>
      <c r="C64" s="8" t="n"/>
      <c r="D64" s="8" t="n"/>
      <c r="E64" s="8" t="n"/>
      <c r="F64" s="8" t="n"/>
      <c r="G64" s="9" t="n"/>
      <c r="H64" s="9" t="n"/>
      <c r="I64" s="11" t="n"/>
      <c r="J64" s="9" t="n"/>
      <c r="K64" s="13" t="n"/>
      <c r="L64" s="9" t="n"/>
      <c r="M64" s="8" t="n"/>
    </row>
    <row r="65">
      <c r="A65" s="8" t="n"/>
      <c r="B65" s="8" t="n"/>
      <c r="C65" s="8" t="n"/>
      <c r="D65" s="8" t="n"/>
      <c r="E65" s="8" t="n"/>
      <c r="F65" s="8" t="n"/>
      <c r="G65" s="9" t="n"/>
      <c r="H65" s="9" t="n"/>
      <c r="I65" s="11" t="n"/>
      <c r="J65" s="9" t="n"/>
      <c r="K65" s="13" t="n"/>
      <c r="L65" s="9" t="n"/>
      <c r="M65" s="8" t="n"/>
    </row>
    <row r="66">
      <c r="A66" s="8" t="n"/>
      <c r="B66" s="8" t="n"/>
      <c r="C66" s="8" t="n"/>
      <c r="D66" s="8" t="n"/>
      <c r="E66" s="8" t="n"/>
      <c r="F66" s="8" t="n"/>
      <c r="G66" s="9" t="n"/>
      <c r="H66" s="9" t="n"/>
      <c r="I66" s="11" t="n"/>
      <c r="J66" s="9" t="n"/>
      <c r="K66" s="13" t="n"/>
      <c r="L66" s="9" t="n"/>
      <c r="M66" s="8" t="n"/>
    </row>
    <row r="67">
      <c r="A67" s="8" t="n"/>
      <c r="B67" s="8" t="n"/>
      <c r="C67" s="8" t="n"/>
      <c r="D67" s="8" t="n"/>
      <c r="E67" s="8" t="n"/>
      <c r="F67" s="8" t="n"/>
      <c r="G67" s="9" t="n"/>
      <c r="H67" s="9" t="n"/>
      <c r="I67" s="11" t="n"/>
      <c r="J67" s="9" t="n"/>
      <c r="K67" s="13" t="n"/>
      <c r="L67" s="9" t="n"/>
      <c r="M67" s="8" t="n"/>
    </row>
    <row r="68">
      <c r="A68" s="8" t="n"/>
      <c r="B68" s="8" t="n"/>
      <c r="C68" s="8" t="n"/>
      <c r="D68" s="8" t="n"/>
      <c r="E68" s="8" t="n"/>
      <c r="F68" s="8" t="n"/>
      <c r="G68" s="9" t="n"/>
      <c r="H68" s="9" t="n"/>
      <c r="I68" s="11" t="n"/>
      <c r="J68" s="9" t="n"/>
      <c r="K68" s="13" t="n"/>
      <c r="L68" s="9" t="n"/>
      <c r="M68" s="8" t="n"/>
    </row>
    <row r="69">
      <c r="A69" s="8" t="n"/>
      <c r="B69" s="8" t="n"/>
      <c r="C69" s="8" t="n"/>
      <c r="D69" s="8" t="n"/>
      <c r="E69" s="8" t="n"/>
      <c r="F69" s="8" t="n"/>
      <c r="G69" s="9" t="n"/>
      <c r="H69" s="9" t="n"/>
      <c r="I69" s="11" t="n"/>
      <c r="J69" s="9" t="n"/>
      <c r="K69" s="13" t="n"/>
      <c r="L69" s="9" t="n"/>
      <c r="M69" s="8" t="n"/>
    </row>
    <row r="70">
      <c r="A70" s="8" t="n"/>
      <c r="B70" s="8" t="n"/>
      <c r="C70" s="8" t="n"/>
      <c r="D70" s="8" t="n"/>
      <c r="E70" s="8" t="n"/>
      <c r="F70" s="8" t="n"/>
      <c r="G70" s="9" t="n"/>
      <c r="H70" s="9" t="n"/>
      <c r="I70" s="11" t="n"/>
      <c r="J70" s="9" t="n"/>
      <c r="K70" s="13" t="n"/>
      <c r="L70" s="9" t="n"/>
      <c r="M70" s="8" t="n"/>
    </row>
    <row r="71">
      <c r="A71" s="8" t="n"/>
      <c r="B71" s="8" t="n"/>
      <c r="C71" s="8" t="n"/>
      <c r="D71" s="8" t="n"/>
      <c r="E71" s="8" t="n"/>
      <c r="F71" s="8" t="n"/>
      <c r="G71" s="9" t="n"/>
      <c r="H71" s="9" t="n"/>
      <c r="I71" s="11" t="n"/>
      <c r="J71" s="9" t="n"/>
      <c r="K71" s="13" t="n"/>
      <c r="L71" s="9" t="n"/>
      <c r="M71" s="8" t="n"/>
    </row>
    <row r="72">
      <c r="A72" s="8" t="n"/>
      <c r="B72" s="8" t="n"/>
      <c r="C72" s="8" t="n"/>
      <c r="D72" s="8" t="n"/>
      <c r="E72" s="8" t="n"/>
      <c r="F72" s="8" t="n"/>
      <c r="G72" s="9" t="n"/>
      <c r="H72" s="9" t="n"/>
      <c r="I72" s="11" t="n"/>
      <c r="J72" s="9" t="n"/>
      <c r="K72" s="13" t="n"/>
      <c r="L72" s="9" t="n"/>
      <c r="M72" s="8" t="n"/>
    </row>
    <row r="73">
      <c r="A73" s="8" t="n"/>
      <c r="B73" s="8" t="n"/>
      <c r="C73" s="8" t="n"/>
      <c r="D73" s="8" t="n"/>
      <c r="E73" s="8" t="n"/>
      <c r="F73" s="8" t="n"/>
      <c r="G73" s="9" t="n"/>
      <c r="H73" s="9" t="n"/>
      <c r="I73" s="11" t="n"/>
      <c r="J73" s="9" t="n"/>
      <c r="K73" s="13" t="n"/>
      <c r="L73" s="9" t="n"/>
      <c r="M73" s="8" t="n"/>
    </row>
    <row r="74">
      <c r="A74" s="8" t="n"/>
      <c r="B74" s="8" t="n"/>
      <c r="C74" s="8" t="n"/>
      <c r="D74" s="8" t="n"/>
      <c r="E74" s="8" t="n"/>
      <c r="F74" s="8" t="n"/>
      <c r="G74" s="9" t="n"/>
      <c r="H74" s="9" t="n"/>
      <c r="I74" s="11" t="n"/>
      <c r="J74" s="9" t="n"/>
      <c r="K74" s="13" t="n"/>
      <c r="L74" s="9" t="n"/>
      <c r="M74" s="8" t="n"/>
    </row>
    <row r="75">
      <c r="A75" s="8" t="n"/>
      <c r="B75" s="8" t="n"/>
      <c r="C75" s="8" t="n"/>
      <c r="D75" s="8" t="n"/>
      <c r="E75" s="8" t="n"/>
      <c r="F75" s="8" t="n"/>
      <c r="G75" s="9" t="n"/>
      <c r="H75" s="9" t="n"/>
      <c r="I75" s="11" t="n"/>
      <c r="J75" s="9" t="n"/>
      <c r="K75" s="13" t="n"/>
      <c r="L75" s="9" t="n"/>
      <c r="M75" s="8" t="n"/>
    </row>
    <row r="76">
      <c r="A76" s="8" t="n"/>
      <c r="B76" s="8" t="n"/>
      <c r="C76" s="8" t="n"/>
      <c r="D76" s="8" t="n"/>
      <c r="E76" s="8" t="n"/>
      <c r="F76" s="8" t="n"/>
      <c r="G76" s="9" t="n"/>
      <c r="H76" s="9" t="n"/>
      <c r="I76" s="11" t="n"/>
      <c r="J76" s="9" t="n"/>
      <c r="K76" s="13" t="n"/>
      <c r="L76" s="9" t="n"/>
      <c r="M76" s="8" t="n"/>
    </row>
    <row r="77">
      <c r="A77" s="8" t="n"/>
      <c r="B77" s="8" t="n"/>
      <c r="C77" s="8" t="n"/>
      <c r="D77" s="8" t="n"/>
      <c r="E77" s="8" t="n"/>
      <c r="F77" s="8" t="n"/>
      <c r="G77" s="9" t="n"/>
      <c r="H77" s="9" t="n"/>
      <c r="I77" s="11" t="n"/>
      <c r="J77" s="9" t="n"/>
      <c r="K77" s="13" t="n"/>
      <c r="L77" s="9" t="n"/>
      <c r="M77" s="8" t="n"/>
    </row>
    <row r="78">
      <c r="A78" s="8" t="n"/>
      <c r="B78" s="8" t="n"/>
      <c r="C78" s="8" t="n"/>
      <c r="D78" s="8" t="n"/>
      <c r="E78" s="8" t="n"/>
      <c r="F78" s="8" t="n"/>
      <c r="G78" s="9" t="n"/>
      <c r="H78" s="9" t="n"/>
      <c r="I78" s="11" t="n"/>
      <c r="J78" s="9" t="n"/>
      <c r="K78" s="13" t="n"/>
      <c r="L78" s="9" t="n"/>
      <c r="M78" s="8" t="n"/>
    </row>
    <row r="79">
      <c r="A79" s="8" t="n"/>
      <c r="B79" s="8" t="n"/>
      <c r="C79" s="8" t="n"/>
      <c r="D79" s="8" t="n"/>
      <c r="E79" s="8" t="n"/>
      <c r="F79" s="8" t="n"/>
      <c r="G79" s="9" t="n"/>
      <c r="H79" s="9" t="n"/>
      <c r="I79" s="11" t="n"/>
      <c r="J79" s="9" t="n"/>
      <c r="K79" s="13" t="n"/>
      <c r="L79" s="9" t="n"/>
      <c r="M79" s="8" t="n"/>
    </row>
    <row r="80">
      <c r="A80" s="8" t="n"/>
      <c r="B80" s="8" t="n"/>
      <c r="C80" s="8" t="n"/>
      <c r="D80" s="8" t="n"/>
      <c r="E80" s="8" t="n"/>
      <c r="F80" s="8" t="n"/>
      <c r="G80" s="9" t="n"/>
      <c r="H80" s="9" t="n"/>
      <c r="I80" s="11" t="n"/>
      <c r="J80" s="9" t="n"/>
      <c r="K80" s="13" t="n"/>
      <c r="L80" s="9" t="n"/>
      <c r="M80" s="8" t="n"/>
    </row>
    <row r="81">
      <c r="A81" s="8" t="n"/>
      <c r="B81" s="8" t="n"/>
      <c r="C81" s="8" t="n"/>
      <c r="D81" s="8" t="n"/>
      <c r="E81" s="8" t="n"/>
      <c r="F81" s="8" t="n"/>
      <c r="G81" s="9" t="n"/>
      <c r="H81" s="9" t="n"/>
      <c r="I81" s="11" t="n"/>
      <c r="J81" s="9" t="n"/>
      <c r="K81" s="13" t="n"/>
      <c r="L81" s="9" t="n"/>
      <c r="M81" s="8" t="n"/>
    </row>
    <row r="82">
      <c r="A82" s="8" t="n"/>
      <c r="B82" s="8" t="n"/>
      <c r="C82" s="8" t="n"/>
      <c r="D82" s="8" t="n"/>
      <c r="E82" s="8" t="n"/>
      <c r="F82" s="8" t="n"/>
      <c r="G82" s="9" t="n"/>
      <c r="H82" s="9" t="n"/>
      <c r="I82" s="11" t="n"/>
      <c r="J82" s="9" t="n"/>
      <c r="K82" s="13" t="n"/>
      <c r="L82" s="9" t="n"/>
      <c r="M82" s="8" t="n"/>
    </row>
    <row r="83">
      <c r="A83" s="8" t="n"/>
      <c r="B83" s="8" t="n"/>
      <c r="C83" s="8" t="n"/>
      <c r="D83" s="8" t="n"/>
      <c r="E83" s="8" t="n"/>
      <c r="F83" s="8" t="n"/>
      <c r="G83" s="9" t="n"/>
      <c r="H83" s="9" t="n"/>
      <c r="I83" s="11" t="n"/>
      <c r="J83" s="9" t="n"/>
      <c r="K83" s="13" t="n"/>
      <c r="L83" s="9" t="n"/>
      <c r="M83" s="8" t="n"/>
    </row>
    <row r="84">
      <c r="A84" s="8" t="n"/>
      <c r="B84" s="8" t="n"/>
      <c r="C84" s="8" t="n"/>
      <c r="D84" s="8" t="n"/>
      <c r="E84" s="8" t="n"/>
      <c r="F84" s="8" t="n"/>
      <c r="G84" s="9" t="n"/>
      <c r="H84" s="9" t="n"/>
      <c r="I84" s="11" t="n"/>
      <c r="J84" s="9" t="n"/>
      <c r="K84" s="13" t="n"/>
      <c r="L84" s="9" t="n"/>
      <c r="M84" s="8" t="n"/>
    </row>
    <row r="85">
      <c r="A85" s="8" t="n"/>
      <c r="B85" s="8" t="n"/>
      <c r="C85" s="8" t="n"/>
      <c r="D85" s="8" t="n"/>
      <c r="E85" s="8" t="n"/>
      <c r="F85" s="8" t="n"/>
      <c r="G85" s="9" t="n"/>
      <c r="H85" s="9" t="n"/>
      <c r="I85" s="11" t="n"/>
      <c r="J85" s="9" t="n"/>
      <c r="K85" s="13" t="n"/>
      <c r="L85" s="9" t="n"/>
      <c r="M85" s="8" t="n"/>
    </row>
    <row r="86">
      <c r="A86" s="8" t="n"/>
      <c r="B86" s="8" t="n"/>
      <c r="C86" s="8" t="n"/>
      <c r="D86" s="8" t="n"/>
      <c r="E86" s="8" t="n"/>
      <c r="F86" s="8" t="n"/>
      <c r="G86" s="9" t="n"/>
      <c r="H86" s="9" t="n"/>
      <c r="I86" s="11" t="n"/>
      <c r="J86" s="9" t="n"/>
      <c r="K86" s="13" t="n"/>
      <c r="L86" s="9" t="n"/>
      <c r="M86" s="8" t="n"/>
    </row>
    <row r="87">
      <c r="A87" s="8" t="n"/>
      <c r="B87" s="8" t="n"/>
      <c r="C87" s="8" t="n"/>
      <c r="D87" s="8" t="n"/>
      <c r="E87" s="8" t="n"/>
      <c r="F87" s="8" t="n"/>
      <c r="G87" s="9" t="n"/>
      <c r="H87" s="9" t="n"/>
      <c r="I87" s="11" t="n"/>
      <c r="J87" s="9" t="n"/>
      <c r="K87" s="13" t="n"/>
      <c r="L87" s="9" t="n"/>
      <c r="M87" s="8" t="n"/>
    </row>
    <row r="88">
      <c r="A88" s="8" t="n"/>
      <c r="B88" s="8" t="n"/>
      <c r="C88" s="8" t="n"/>
      <c r="D88" s="8" t="n"/>
      <c r="E88" s="8" t="n"/>
      <c r="F88" s="8" t="n"/>
      <c r="G88" s="9" t="n"/>
      <c r="H88" s="9" t="n"/>
      <c r="I88" s="11" t="n"/>
      <c r="J88" s="9" t="n"/>
      <c r="K88" s="13" t="n"/>
      <c r="L88" s="9" t="n"/>
      <c r="M88" s="8" t="n"/>
    </row>
    <row r="89">
      <c r="A89" s="8" t="n"/>
      <c r="B89" s="8" t="n"/>
      <c r="C89" s="8" t="n"/>
      <c r="D89" s="8" t="n"/>
      <c r="E89" s="8" t="n"/>
      <c r="F89" s="8" t="n"/>
      <c r="G89" s="9" t="n"/>
      <c r="H89" s="9" t="n"/>
      <c r="I89" s="11" t="n"/>
      <c r="J89" s="9" t="n"/>
      <c r="K89" s="13" t="n"/>
      <c r="L89" s="9" t="n"/>
      <c r="M89" s="8" t="n"/>
    </row>
    <row r="90">
      <c r="A90" s="8" t="n"/>
      <c r="B90" s="8" t="n"/>
      <c r="C90" s="8" t="n"/>
      <c r="D90" s="8" t="n"/>
      <c r="E90" s="8" t="n"/>
      <c r="F90" s="8" t="n"/>
      <c r="G90" s="9" t="n"/>
      <c r="H90" s="9" t="n"/>
      <c r="I90" s="11" t="n"/>
      <c r="J90" s="9" t="n"/>
      <c r="K90" s="13" t="n"/>
      <c r="L90" s="9" t="n"/>
      <c r="M90" s="8" t="n"/>
    </row>
    <row r="91">
      <c r="A91" s="8" t="n"/>
      <c r="B91" s="8" t="n"/>
      <c r="C91" s="8" t="n"/>
      <c r="D91" s="8" t="n"/>
      <c r="E91" s="8" t="n"/>
      <c r="F91" s="8" t="n"/>
      <c r="G91" s="9" t="n"/>
      <c r="H91" s="9" t="n"/>
      <c r="I91" s="11" t="n"/>
      <c r="J91" s="9" t="n"/>
      <c r="K91" s="13" t="n"/>
      <c r="L91" s="9" t="n"/>
      <c r="M91" s="8" t="n"/>
    </row>
    <row r="92">
      <c r="A92" s="8" t="n"/>
      <c r="B92" s="8" t="n"/>
      <c r="C92" s="8" t="n"/>
      <c r="D92" s="8" t="n"/>
      <c r="E92" s="8" t="n"/>
      <c r="F92" s="8" t="n"/>
      <c r="G92" s="9" t="n"/>
      <c r="H92" s="9" t="n"/>
      <c r="I92" s="11" t="n"/>
      <c r="J92" s="9" t="n"/>
      <c r="K92" s="13" t="n"/>
      <c r="L92" s="9" t="n"/>
      <c r="M92" s="8" t="n"/>
    </row>
    <row r="93">
      <c r="A93" s="8" t="n"/>
      <c r="B93" s="8" t="n"/>
      <c r="C93" s="8" t="n"/>
      <c r="D93" s="8" t="n"/>
      <c r="E93" s="8" t="n"/>
      <c r="F93" s="8" t="n"/>
      <c r="G93" s="9" t="n"/>
      <c r="H93" s="9" t="n"/>
      <c r="I93" s="11" t="n"/>
      <c r="J93" s="9" t="n"/>
      <c r="K93" s="13" t="n"/>
      <c r="L93" s="9" t="n"/>
      <c r="M93" s="8" t="n"/>
    </row>
    <row r="94">
      <c r="A94" s="8" t="n"/>
      <c r="B94" s="8" t="n"/>
      <c r="C94" s="8" t="n"/>
      <c r="D94" s="8" t="n"/>
      <c r="E94" s="8" t="n"/>
      <c r="F94" s="8" t="n"/>
      <c r="G94" s="9" t="n"/>
      <c r="H94" s="9" t="n"/>
      <c r="I94" s="11" t="n"/>
      <c r="J94" s="9" t="n"/>
      <c r="K94" s="13" t="n"/>
      <c r="L94" s="9" t="n"/>
      <c r="M94" s="8" t="n"/>
    </row>
    <row r="95">
      <c r="A95" s="8" t="n"/>
      <c r="B95" s="8" t="n"/>
      <c r="C95" s="8" t="n"/>
      <c r="D95" s="8" t="n"/>
      <c r="E95" s="8" t="n"/>
      <c r="F95" s="8" t="n"/>
      <c r="G95" s="9" t="n"/>
      <c r="H95" s="9" t="n"/>
      <c r="I95" s="11" t="n"/>
      <c r="J95" s="9" t="n"/>
      <c r="K95" s="13" t="n"/>
      <c r="L95" s="9" t="n"/>
      <c r="M95" s="8" t="n"/>
    </row>
    <row r="96">
      <c r="A96" s="8" t="n"/>
      <c r="B96" s="8" t="n"/>
      <c r="C96" s="8" t="n"/>
      <c r="D96" s="8" t="n"/>
      <c r="E96" s="8" t="n"/>
      <c r="F96" s="8" t="n"/>
      <c r="G96" s="9" t="n"/>
      <c r="H96" s="9" t="n"/>
      <c r="I96" s="11" t="n"/>
      <c r="J96" s="9" t="n"/>
      <c r="K96" s="13" t="n"/>
      <c r="L96" s="9" t="n"/>
      <c r="M96" s="8" t="n"/>
    </row>
    <row r="97">
      <c r="A97" s="8" t="n"/>
      <c r="B97" s="8" t="n"/>
      <c r="C97" s="8" t="n"/>
      <c r="D97" s="8" t="n"/>
      <c r="E97" s="8" t="n"/>
      <c r="F97" s="8" t="n"/>
      <c r="G97" s="9" t="n"/>
      <c r="H97" s="9" t="n"/>
      <c r="I97" s="11" t="n"/>
      <c r="J97" s="9" t="n"/>
      <c r="K97" s="13" t="n"/>
      <c r="L97" s="9" t="n"/>
      <c r="M97" s="8" t="n"/>
    </row>
    <row r="98">
      <c r="A98" s="8" t="n"/>
      <c r="B98" s="8" t="n"/>
      <c r="C98" s="8" t="n"/>
      <c r="D98" s="8" t="n"/>
      <c r="E98" s="8" t="n"/>
      <c r="F98" s="8" t="n"/>
      <c r="G98" s="9" t="n"/>
      <c r="H98" s="9" t="n"/>
      <c r="I98" s="11" t="n"/>
      <c r="J98" s="9" t="n"/>
      <c r="K98" s="13" t="n"/>
      <c r="L98" s="9" t="n"/>
      <c r="M98" s="8" t="n"/>
    </row>
    <row r="99">
      <c r="A99" s="8" t="n"/>
      <c r="B99" s="8" t="n"/>
      <c r="C99" s="8" t="n"/>
      <c r="D99" s="8" t="n"/>
      <c r="E99" s="8" t="n"/>
      <c r="F99" s="8" t="n"/>
      <c r="G99" s="9" t="n"/>
      <c r="H99" s="9" t="n"/>
      <c r="I99" s="11" t="n"/>
      <c r="J99" s="9" t="n"/>
      <c r="K99" s="13" t="n"/>
      <c r="L99" s="9" t="n"/>
      <c r="M99" s="8" t="n"/>
    </row>
    <row r="100">
      <c r="A100" s="8" t="n"/>
      <c r="B100" s="8" t="n"/>
      <c r="C100" s="8" t="n"/>
      <c r="D100" s="8" t="n"/>
      <c r="E100" s="8" t="n"/>
      <c r="F100" s="8" t="n"/>
      <c r="G100" s="9" t="n"/>
      <c r="H100" s="9" t="n"/>
      <c r="I100" s="11" t="n"/>
      <c r="J100" s="9" t="n"/>
      <c r="K100" s="13" t="n"/>
      <c r="L100" s="9" t="n"/>
      <c r="M100" s="8" t="n"/>
    </row>
    <row r="101">
      <c r="A101" s="8" t="n"/>
      <c r="B101" s="8" t="n"/>
      <c r="C101" s="8" t="n"/>
      <c r="D101" s="8" t="n"/>
      <c r="E101" s="8" t="n"/>
      <c r="F101" s="8" t="n"/>
      <c r="G101" s="9" t="n"/>
      <c r="H101" s="9" t="n"/>
      <c r="I101" s="11" t="n"/>
      <c r="J101" s="9" t="n"/>
      <c r="K101" s="13" t="n"/>
      <c r="L101" s="9" t="n"/>
      <c r="M101" s="8" t="n"/>
    </row>
    <row r="102">
      <c r="A102" s="8" t="n"/>
      <c r="B102" s="8" t="n"/>
      <c r="C102" s="8" t="n"/>
      <c r="D102" s="8" t="n"/>
      <c r="E102" s="8" t="n"/>
      <c r="F102" s="8" t="n"/>
      <c r="G102" s="9" t="n"/>
      <c r="H102" s="9" t="n"/>
      <c r="I102" s="11" t="n"/>
      <c r="J102" s="9" t="n"/>
      <c r="K102" s="13" t="n"/>
      <c r="L102" s="9" t="n"/>
      <c r="M102" s="8" t="n"/>
    </row>
    <row r="103">
      <c r="A103" s="8" t="n"/>
      <c r="B103" s="8" t="n"/>
      <c r="C103" s="8" t="n"/>
      <c r="D103" s="8" t="n"/>
      <c r="E103" s="8" t="n"/>
      <c r="F103" s="8" t="n"/>
      <c r="G103" s="9" t="n"/>
      <c r="H103" s="9" t="n"/>
      <c r="I103" s="11" t="n"/>
      <c r="J103" s="9" t="n"/>
      <c r="K103" s="13" t="n"/>
      <c r="L103" s="9" t="n"/>
      <c r="M103" s="8" t="n"/>
    </row>
    <row r="104">
      <c r="A104" s="8" t="n"/>
      <c r="B104" s="8" t="n"/>
      <c r="C104" s="8" t="n"/>
      <c r="D104" s="8" t="n"/>
      <c r="E104" s="8" t="n"/>
      <c r="F104" s="8" t="n"/>
      <c r="G104" s="9" t="n"/>
      <c r="H104" s="9" t="n"/>
      <c r="I104" s="11" t="n"/>
      <c r="J104" s="9" t="n"/>
      <c r="K104" s="13" t="n"/>
      <c r="L104" s="9" t="n"/>
      <c r="M104" s="8" t="n"/>
    </row>
    <row r="105">
      <c r="A105" s="8" t="n"/>
      <c r="B105" s="8" t="n"/>
      <c r="C105" s="8" t="n"/>
      <c r="D105" s="8" t="n"/>
      <c r="E105" s="8" t="n"/>
      <c r="F105" s="8" t="n"/>
      <c r="G105" s="9" t="n"/>
      <c r="H105" s="9" t="n"/>
      <c r="I105" s="11" t="n"/>
      <c r="J105" s="9" t="n"/>
      <c r="K105" s="13" t="n"/>
      <c r="L105" s="9" t="n"/>
      <c r="M105" s="8" t="n"/>
    </row>
    <row r="106">
      <c r="A106" s="8" t="n"/>
      <c r="B106" s="8" t="n"/>
      <c r="C106" s="8" t="n"/>
      <c r="D106" s="8" t="n"/>
      <c r="E106" s="8" t="n"/>
      <c r="F106" s="8" t="n"/>
      <c r="G106" s="9" t="n"/>
      <c r="H106" s="9" t="n"/>
      <c r="I106" s="11" t="n"/>
      <c r="J106" s="9" t="n"/>
      <c r="K106" s="13" t="n"/>
      <c r="L106" s="9" t="n"/>
      <c r="M106" s="8" t="n"/>
    </row>
    <row r="107">
      <c r="A107" s="8" t="n"/>
      <c r="B107" s="8" t="n"/>
      <c r="C107" s="8" t="n"/>
      <c r="D107" s="8" t="n"/>
      <c r="E107" s="8" t="n"/>
      <c r="F107" s="8" t="n"/>
      <c r="G107" s="9" t="n"/>
      <c r="H107" s="9" t="n"/>
      <c r="I107" s="11" t="n"/>
      <c r="J107" s="9" t="n"/>
      <c r="K107" s="13" t="n"/>
      <c r="L107" s="9" t="n"/>
      <c r="M107" s="8" t="n"/>
    </row>
    <row r="108">
      <c r="A108" s="8" t="n"/>
      <c r="B108" s="8" t="n"/>
      <c r="C108" s="8" t="n"/>
      <c r="D108" s="8" t="n"/>
      <c r="E108" s="8" t="n"/>
      <c r="F108" s="8" t="n"/>
      <c r="G108" s="9" t="n"/>
      <c r="H108" s="9" t="n"/>
      <c r="I108" s="11" t="n"/>
      <c r="J108" s="9" t="n"/>
      <c r="K108" s="13" t="n"/>
      <c r="L108" s="9" t="n"/>
      <c r="M108" s="8" t="n"/>
    </row>
    <row r="109">
      <c r="A109" s="8" t="n"/>
      <c r="B109" s="8" t="n"/>
      <c r="C109" s="8" t="n"/>
      <c r="D109" s="8" t="n"/>
      <c r="E109" s="8" t="n"/>
      <c r="F109" s="8" t="n"/>
      <c r="G109" s="9" t="n"/>
      <c r="H109" s="9" t="n"/>
      <c r="I109" s="11" t="n"/>
      <c r="J109" s="9" t="n"/>
      <c r="K109" s="13" t="n"/>
      <c r="L109" s="9" t="n"/>
      <c r="M109" s="8" t="n"/>
    </row>
    <row r="110">
      <c r="A110" s="8" t="n"/>
      <c r="B110" s="8" t="n"/>
      <c r="C110" s="8" t="n"/>
      <c r="D110" s="8" t="n"/>
      <c r="E110" s="8" t="n"/>
      <c r="F110" s="8" t="n"/>
      <c r="G110" s="9" t="n"/>
      <c r="H110" s="9" t="n"/>
      <c r="I110" s="11" t="n"/>
      <c r="J110" s="9" t="n"/>
      <c r="K110" s="13" t="n"/>
      <c r="L110" s="9" t="n"/>
      <c r="M110" s="8" t="n"/>
    </row>
    <row r="111">
      <c r="A111" s="8" t="n"/>
      <c r="B111" s="8" t="n"/>
      <c r="C111" s="8" t="n"/>
      <c r="D111" s="8" t="n"/>
      <c r="E111" s="8" t="n"/>
      <c r="F111" s="8" t="n"/>
      <c r="G111" s="9" t="n"/>
      <c r="H111" s="9" t="n"/>
      <c r="I111" s="11" t="n"/>
      <c r="J111" s="9" t="n"/>
      <c r="K111" s="13" t="n"/>
      <c r="L111" s="9" t="n"/>
      <c r="M111" s="8" t="n"/>
    </row>
    <row r="112">
      <c r="A112" s="8" t="n"/>
      <c r="B112" s="8" t="n"/>
      <c r="C112" s="8" t="n"/>
      <c r="D112" s="8" t="n"/>
      <c r="E112" s="8" t="n"/>
      <c r="F112" s="8" t="n"/>
      <c r="G112" s="9" t="n"/>
      <c r="H112" s="9" t="n"/>
      <c r="I112" s="11" t="n"/>
      <c r="J112" s="9" t="n"/>
      <c r="K112" s="13" t="n"/>
      <c r="L112" s="9" t="n"/>
      <c r="M112" s="8" t="n"/>
    </row>
    <row r="113">
      <c r="A113" s="8" t="n"/>
      <c r="B113" s="8" t="n"/>
      <c r="C113" s="8" t="n"/>
      <c r="D113" s="8" t="n"/>
      <c r="E113" s="8" t="n"/>
      <c r="F113" s="8" t="n"/>
      <c r="G113" s="9" t="n"/>
      <c r="H113" s="9" t="n"/>
      <c r="I113" s="11" t="n"/>
      <c r="J113" s="9" t="n"/>
      <c r="K113" s="13" t="n"/>
      <c r="L113" s="9" t="n"/>
      <c r="M113" s="8" t="n"/>
    </row>
    <row r="114">
      <c r="A114" s="8" t="n"/>
      <c r="B114" s="8" t="n"/>
      <c r="C114" s="8" t="n"/>
      <c r="D114" s="8" t="n"/>
      <c r="E114" s="8" t="n"/>
      <c r="F114" s="8" t="n"/>
      <c r="G114" s="9" t="n"/>
      <c r="H114" s="9" t="n"/>
      <c r="I114" s="11" t="n"/>
      <c r="J114" s="9" t="n"/>
      <c r="K114" s="13" t="n"/>
      <c r="L114" s="9" t="n"/>
      <c r="M114" s="8" t="n"/>
    </row>
    <row r="115">
      <c r="A115" s="8" t="n"/>
      <c r="B115" s="8" t="n"/>
      <c r="C115" s="8" t="n"/>
      <c r="D115" s="8" t="n"/>
      <c r="E115" s="8" t="n"/>
      <c r="F115" s="8" t="n"/>
      <c r="G115" s="9" t="n"/>
      <c r="H115" s="9" t="n"/>
      <c r="I115" s="11" t="n"/>
      <c r="J115" s="9" t="n"/>
      <c r="K115" s="13" t="n"/>
      <c r="L115" s="9" t="n"/>
      <c r="M115" s="8" t="n"/>
    </row>
    <row r="116">
      <c r="A116" s="8" t="n"/>
      <c r="B116" s="8" t="n"/>
      <c r="C116" s="8" t="n"/>
      <c r="D116" s="8" t="n"/>
      <c r="E116" s="8" t="n"/>
      <c r="F116" s="8" t="n"/>
      <c r="G116" s="9" t="n"/>
      <c r="H116" s="9" t="n"/>
      <c r="I116" s="11" t="n"/>
      <c r="J116" s="9" t="n"/>
      <c r="K116" s="13" t="n"/>
      <c r="L116" s="9" t="n"/>
      <c r="M116" s="8" t="n"/>
    </row>
    <row r="117">
      <c r="A117" s="8" t="n"/>
      <c r="B117" s="8" t="n"/>
      <c r="C117" s="8" t="n"/>
      <c r="D117" s="8" t="n"/>
      <c r="E117" s="8" t="n"/>
      <c r="F117" s="8" t="n"/>
      <c r="G117" s="9" t="n"/>
      <c r="H117" s="9" t="n"/>
      <c r="I117" s="11" t="n"/>
      <c r="J117" s="9" t="n"/>
      <c r="K117" s="13" t="n"/>
      <c r="L117" s="9" t="n"/>
      <c r="M117" s="8" t="n"/>
    </row>
    <row r="118">
      <c r="A118" s="8" t="n"/>
      <c r="B118" s="8" t="n"/>
      <c r="C118" s="8" t="n"/>
      <c r="D118" s="8" t="n"/>
      <c r="E118" s="8" t="n"/>
      <c r="F118" s="8" t="n"/>
      <c r="G118" s="9" t="n"/>
      <c r="H118" s="9" t="n"/>
      <c r="I118" s="11" t="n"/>
      <c r="J118" s="9" t="n"/>
      <c r="K118" s="13" t="n"/>
      <c r="L118" s="9" t="n"/>
      <c r="M118" s="8" t="n"/>
    </row>
    <row r="119">
      <c r="A119" s="8" t="n"/>
      <c r="B119" s="8" t="n"/>
      <c r="C119" s="8" t="n"/>
      <c r="D119" s="8" t="n"/>
      <c r="E119" s="8" t="n"/>
      <c r="F119" s="8" t="n"/>
      <c r="G119" s="9" t="n"/>
      <c r="H119" s="9" t="n"/>
      <c r="I119" s="11" t="n"/>
      <c r="J119" s="9" t="n"/>
      <c r="K119" s="13" t="n"/>
      <c r="L119" s="9" t="n"/>
      <c r="M119" s="8" t="n"/>
    </row>
    <row r="120">
      <c r="A120" s="8" t="n"/>
      <c r="B120" s="8" t="n"/>
      <c r="C120" s="8" t="n"/>
      <c r="D120" s="8" t="n"/>
      <c r="E120" s="8" t="n"/>
      <c r="F120" s="8" t="n"/>
      <c r="G120" s="9" t="n"/>
      <c r="H120" s="9" t="n"/>
      <c r="I120" s="11" t="n"/>
      <c r="J120" s="9" t="n"/>
      <c r="K120" s="13" t="n"/>
      <c r="L120" s="9" t="n"/>
      <c r="M120" s="8" t="n"/>
    </row>
    <row r="121">
      <c r="A121" s="8" t="n"/>
      <c r="B121" s="8" t="n"/>
      <c r="C121" s="8" t="n"/>
      <c r="D121" s="8" t="n"/>
      <c r="E121" s="8" t="n"/>
      <c r="F121" s="8" t="n"/>
      <c r="G121" s="9" t="n"/>
      <c r="H121" s="9" t="n"/>
      <c r="I121" s="11" t="n"/>
      <c r="J121" s="9" t="n"/>
      <c r="K121" s="13" t="n"/>
      <c r="L121" s="9" t="n"/>
      <c r="M121" s="8" t="n"/>
    </row>
    <row r="122">
      <c r="A122" s="8" t="n"/>
      <c r="B122" s="8" t="n"/>
      <c r="C122" s="8" t="n"/>
      <c r="D122" s="8" t="n"/>
      <c r="E122" s="8" t="n"/>
      <c r="F122" s="8" t="n"/>
      <c r="G122" s="9" t="n"/>
      <c r="H122" s="9" t="n"/>
      <c r="I122" s="11" t="n"/>
      <c r="J122" s="9" t="n"/>
      <c r="K122" s="13" t="n"/>
      <c r="L122" s="9" t="n"/>
      <c r="M122" s="8" t="n"/>
    </row>
    <row r="123">
      <c r="A123" s="8" t="n"/>
      <c r="B123" s="8" t="n"/>
      <c r="C123" s="8" t="n"/>
      <c r="D123" s="8" t="n"/>
      <c r="E123" s="8" t="n"/>
      <c r="F123" s="8" t="n"/>
      <c r="G123" s="9" t="n"/>
      <c r="H123" s="9" t="n"/>
      <c r="I123" s="11" t="n"/>
      <c r="J123" s="9" t="n"/>
      <c r="K123" s="13" t="n"/>
      <c r="L123" s="9" t="n"/>
      <c r="M123" s="8" t="n"/>
    </row>
    <row r="124">
      <c r="A124" s="8" t="n"/>
      <c r="B124" s="8" t="n"/>
      <c r="C124" s="8" t="n"/>
      <c r="D124" s="8" t="n"/>
      <c r="E124" s="8" t="n"/>
      <c r="F124" s="8" t="n"/>
      <c r="G124" s="9" t="n"/>
      <c r="H124" s="9" t="n"/>
      <c r="I124" s="11" t="n"/>
      <c r="J124" s="9" t="n"/>
      <c r="K124" s="13" t="n"/>
      <c r="L124" s="9" t="n"/>
      <c r="M124" s="8" t="n"/>
    </row>
    <row r="125">
      <c r="A125" s="8" t="n"/>
      <c r="B125" s="8" t="n"/>
      <c r="C125" s="8" t="n"/>
      <c r="D125" s="8" t="n"/>
      <c r="E125" s="8" t="n"/>
      <c r="F125" s="8" t="n"/>
      <c r="G125" s="9" t="n"/>
      <c r="H125" s="9" t="n"/>
      <c r="I125" s="11" t="n"/>
      <c r="J125" s="9" t="n"/>
      <c r="K125" s="13" t="n"/>
      <c r="L125" s="9" t="n"/>
      <c r="M125" s="8" t="n"/>
    </row>
    <row r="126">
      <c r="A126" s="8" t="n"/>
      <c r="B126" s="8" t="n"/>
      <c r="C126" s="8" t="n"/>
      <c r="D126" s="8" t="n"/>
      <c r="E126" s="8" t="n"/>
      <c r="F126" s="8" t="n"/>
      <c r="G126" s="9" t="n"/>
      <c r="H126" s="9" t="n"/>
      <c r="I126" s="11" t="n"/>
      <c r="J126" s="9" t="n"/>
      <c r="K126" s="13" t="n"/>
      <c r="L126" s="9" t="n"/>
      <c r="M126" s="8" t="n"/>
    </row>
    <row r="127">
      <c r="A127" s="8" t="n"/>
      <c r="B127" s="8" t="n"/>
      <c r="C127" s="8" t="n"/>
      <c r="D127" s="8" t="n"/>
      <c r="E127" s="8" t="n"/>
      <c r="F127" s="8" t="n"/>
      <c r="G127" s="9" t="n"/>
      <c r="H127" s="9" t="n"/>
      <c r="I127" s="11" t="n"/>
      <c r="J127" s="9" t="n"/>
      <c r="K127" s="13" t="n"/>
      <c r="L127" s="9" t="n"/>
      <c r="M127" s="8" t="n"/>
    </row>
    <row r="128">
      <c r="A128" s="8" t="n"/>
      <c r="B128" s="8" t="n"/>
      <c r="C128" s="8" t="n"/>
      <c r="D128" s="8" t="n"/>
      <c r="E128" s="8" t="n"/>
      <c r="F128" s="8" t="n"/>
      <c r="G128" s="9" t="n"/>
      <c r="H128" s="9" t="n"/>
      <c r="I128" s="11" t="n"/>
      <c r="J128" s="9" t="n"/>
      <c r="K128" s="13" t="n"/>
      <c r="L128" s="9" t="n"/>
      <c r="M128" s="8" t="n"/>
    </row>
    <row r="129">
      <c r="A129" s="8" t="n"/>
      <c r="B129" s="8" t="n"/>
      <c r="C129" s="8" t="n"/>
      <c r="D129" s="8" t="n"/>
      <c r="E129" s="8" t="n"/>
      <c r="F129" s="8" t="n"/>
      <c r="G129" s="9" t="n"/>
      <c r="H129" s="9" t="n"/>
      <c r="I129" s="11" t="n"/>
      <c r="J129" s="9" t="n"/>
      <c r="K129" s="13" t="n"/>
      <c r="L129" s="9" t="n"/>
      <c r="M129" s="8" t="n"/>
    </row>
    <row r="130">
      <c r="A130" s="8" t="n"/>
      <c r="B130" s="8" t="n"/>
      <c r="C130" s="8" t="n"/>
      <c r="D130" s="8" t="n"/>
      <c r="E130" s="8" t="n"/>
      <c r="F130" s="8" t="n"/>
      <c r="G130" s="9" t="n"/>
      <c r="H130" s="9" t="n"/>
      <c r="I130" s="11" t="n"/>
      <c r="J130" s="9" t="n"/>
      <c r="K130" s="13" t="n"/>
      <c r="L130" s="9" t="n"/>
      <c r="M130" s="8" t="n"/>
    </row>
    <row r="131">
      <c r="A131" s="8" t="n"/>
      <c r="B131" s="8" t="n"/>
      <c r="C131" s="8" t="n"/>
      <c r="D131" s="8" t="n"/>
      <c r="E131" s="8" t="n"/>
      <c r="F131" s="8" t="n"/>
      <c r="G131" s="9" t="n"/>
      <c r="H131" s="9" t="n"/>
      <c r="I131" s="11" t="n"/>
      <c r="J131" s="9" t="n"/>
      <c r="K131" s="13" t="n"/>
      <c r="L131" s="9" t="n"/>
      <c r="M131" s="8" t="n"/>
    </row>
    <row r="132">
      <c r="A132" s="8" t="n"/>
      <c r="B132" s="8" t="n"/>
      <c r="C132" s="8" t="n"/>
      <c r="D132" s="8" t="n"/>
      <c r="E132" s="8" t="n"/>
      <c r="F132" s="8" t="n"/>
      <c r="G132" s="9" t="n"/>
      <c r="H132" s="9" t="n"/>
      <c r="I132" s="11" t="n"/>
      <c r="J132" s="9" t="n"/>
      <c r="K132" s="13" t="n"/>
      <c r="L132" s="9" t="n"/>
      <c r="M132" s="8" t="n"/>
    </row>
    <row r="133">
      <c r="A133" s="8" t="n"/>
      <c r="B133" s="8" t="n"/>
      <c r="C133" s="8" t="n"/>
      <c r="D133" s="8" t="n"/>
      <c r="E133" s="8" t="n"/>
      <c r="F133" s="8" t="n"/>
      <c r="G133" s="9" t="n"/>
      <c r="H133" s="9" t="n"/>
      <c r="I133" s="11" t="n"/>
      <c r="J133" s="9" t="n"/>
      <c r="K133" s="13" t="n"/>
      <c r="L133" s="9" t="n"/>
      <c r="M133" s="8" t="n"/>
    </row>
    <row r="134">
      <c r="A134" s="8" t="n"/>
      <c r="B134" s="8" t="n"/>
      <c r="C134" s="8" t="n"/>
      <c r="D134" s="8" t="n"/>
      <c r="E134" s="8" t="n"/>
      <c r="F134" s="8" t="n"/>
      <c r="G134" s="9" t="n"/>
      <c r="H134" s="9" t="n"/>
      <c r="I134" s="11" t="n"/>
      <c r="J134" s="9" t="n"/>
      <c r="K134" s="13" t="n"/>
      <c r="L134" s="9" t="n"/>
      <c r="M134" s="8" t="n"/>
    </row>
    <row r="135">
      <c r="A135" s="8" t="n"/>
      <c r="B135" s="8" t="n"/>
      <c r="C135" s="8" t="n"/>
      <c r="D135" s="8" t="n"/>
      <c r="E135" s="8" t="n"/>
      <c r="F135" s="8" t="n"/>
      <c r="G135" s="9" t="n"/>
      <c r="H135" s="9" t="n"/>
      <c r="I135" s="11" t="n"/>
      <c r="J135" s="9" t="n"/>
      <c r="K135" s="13" t="n"/>
      <c r="L135" s="9" t="n"/>
      <c r="M135" s="8" t="n"/>
    </row>
    <row r="136">
      <c r="A136" s="8" t="n"/>
      <c r="B136" s="8" t="n"/>
      <c r="C136" s="8" t="n"/>
      <c r="D136" s="8" t="n"/>
      <c r="E136" s="8" t="n"/>
      <c r="F136" s="8" t="n"/>
      <c r="G136" s="9" t="n"/>
      <c r="H136" s="9" t="n"/>
      <c r="I136" s="11" t="n"/>
      <c r="J136" s="9" t="n"/>
      <c r="K136" s="13" t="n"/>
      <c r="L136" s="9" t="n"/>
      <c r="M136" s="8" t="n"/>
    </row>
    <row r="137">
      <c r="A137" s="8" t="n"/>
      <c r="B137" s="8" t="n"/>
      <c r="C137" s="8" t="n"/>
      <c r="D137" s="8" t="n"/>
      <c r="E137" s="8" t="n"/>
      <c r="F137" s="8" t="n"/>
      <c r="G137" s="9" t="n"/>
      <c r="H137" s="9" t="n"/>
      <c r="I137" s="11" t="n"/>
      <c r="J137" s="9" t="n"/>
      <c r="K137" s="13" t="n"/>
      <c r="L137" s="9" t="n"/>
      <c r="M137" s="8" t="n"/>
    </row>
    <row r="138">
      <c r="A138" s="8" t="n"/>
      <c r="B138" s="8" t="n"/>
      <c r="C138" s="8" t="n"/>
      <c r="D138" s="8" t="n"/>
      <c r="E138" s="8" t="n"/>
      <c r="F138" s="8" t="n"/>
      <c r="G138" s="9" t="n"/>
      <c r="H138" s="9" t="n"/>
      <c r="I138" s="11" t="n"/>
      <c r="J138" s="9" t="n"/>
      <c r="K138" s="13" t="n"/>
      <c r="L138" s="9" t="n"/>
      <c r="M138" s="8" t="n"/>
    </row>
    <row r="139">
      <c r="A139" s="8" t="n"/>
      <c r="B139" s="8" t="n"/>
      <c r="C139" s="8" t="n"/>
      <c r="D139" s="8" t="n"/>
      <c r="E139" s="8" t="n"/>
      <c r="F139" s="8" t="n"/>
      <c r="G139" s="9" t="n"/>
      <c r="H139" s="9" t="n"/>
      <c r="I139" s="11" t="n"/>
      <c r="J139" s="9" t="n"/>
      <c r="K139" s="13" t="n"/>
      <c r="L139" s="9" t="n"/>
      <c r="M139" s="8" t="n"/>
    </row>
    <row r="140">
      <c r="A140" s="8" t="n"/>
      <c r="B140" s="8" t="n"/>
      <c r="C140" s="8" t="n"/>
      <c r="D140" s="8" t="n"/>
      <c r="E140" s="8" t="n"/>
      <c r="F140" s="8" t="n"/>
      <c r="G140" s="9" t="n"/>
      <c r="H140" s="9" t="n"/>
      <c r="I140" s="11" t="n"/>
      <c r="J140" s="9" t="n"/>
      <c r="K140" s="13" t="n"/>
      <c r="L140" s="9" t="n"/>
      <c r="M140" s="8" t="n"/>
    </row>
    <row r="141">
      <c r="A141" s="8" t="n"/>
      <c r="B141" s="8" t="n"/>
      <c r="C141" s="8" t="n"/>
      <c r="D141" s="8" t="n"/>
      <c r="E141" s="8" t="n"/>
      <c r="F141" s="8" t="n"/>
      <c r="G141" s="9" t="n"/>
      <c r="H141" s="9" t="n"/>
      <c r="I141" s="11" t="n"/>
      <c r="J141" s="9" t="n"/>
      <c r="K141" s="13" t="n"/>
      <c r="L141" s="9" t="n"/>
      <c r="M141" s="8" t="n"/>
    </row>
    <row r="142">
      <c r="A142" s="8" t="n"/>
      <c r="B142" s="8" t="n"/>
      <c r="C142" s="8" t="n"/>
      <c r="D142" s="8" t="n"/>
      <c r="E142" s="8" t="n"/>
      <c r="F142" s="8" t="n"/>
      <c r="G142" s="9" t="n"/>
      <c r="H142" s="9" t="n"/>
      <c r="I142" s="11" t="n"/>
      <c r="J142" s="9" t="n"/>
      <c r="K142" s="13" t="n"/>
      <c r="L142" s="9" t="n"/>
      <c r="M142" s="8" t="n"/>
    </row>
    <row r="143">
      <c r="A143" s="8" t="n"/>
      <c r="B143" s="8" t="n"/>
      <c r="C143" s="8" t="n"/>
      <c r="D143" s="8" t="n"/>
      <c r="E143" s="8" t="n"/>
      <c r="F143" s="8" t="n"/>
      <c r="G143" s="9" t="n"/>
      <c r="H143" s="9" t="n"/>
      <c r="I143" s="11" t="n"/>
      <c r="J143" s="9" t="n"/>
      <c r="K143" s="13" t="n"/>
      <c r="L143" s="9" t="n"/>
      <c r="M143" s="8" t="n"/>
    </row>
    <row r="144">
      <c r="A144" s="8" t="n"/>
      <c r="B144" s="8" t="n"/>
      <c r="C144" s="8" t="n"/>
      <c r="D144" s="8" t="n"/>
      <c r="E144" s="8" t="n"/>
      <c r="F144" s="8" t="n"/>
      <c r="G144" s="9" t="n"/>
      <c r="H144" s="9" t="n"/>
      <c r="I144" s="11" t="n"/>
      <c r="J144" s="9" t="n"/>
      <c r="K144" s="13" t="n"/>
      <c r="L144" s="9" t="n"/>
      <c r="M144" s="8" t="n"/>
    </row>
    <row r="145">
      <c r="A145" s="8" t="n"/>
      <c r="B145" s="8" t="n"/>
      <c r="C145" s="8" t="n"/>
      <c r="D145" s="8" t="n"/>
      <c r="E145" s="8" t="n"/>
      <c r="F145" s="8" t="n"/>
      <c r="G145" s="9" t="n"/>
      <c r="H145" s="9" t="n"/>
      <c r="I145" s="11" t="n"/>
      <c r="J145" s="9" t="n"/>
      <c r="K145" s="13" t="n"/>
      <c r="L145" s="9" t="n"/>
      <c r="M145" s="8" t="n"/>
    </row>
    <row r="146">
      <c r="A146" s="8" t="n"/>
      <c r="B146" s="8" t="n"/>
      <c r="C146" s="8" t="n"/>
      <c r="D146" s="8" t="n"/>
      <c r="E146" s="8" t="n"/>
      <c r="F146" s="8" t="n"/>
      <c r="G146" s="9" t="n"/>
      <c r="H146" s="9" t="n"/>
      <c r="I146" s="11" t="n"/>
      <c r="J146" s="9" t="n"/>
      <c r="K146" s="13" t="n"/>
      <c r="L146" s="9" t="n"/>
      <c r="M146" s="8" t="n"/>
    </row>
    <row r="147">
      <c r="A147" s="8" t="n"/>
      <c r="B147" s="8" t="n"/>
      <c r="C147" s="8" t="n"/>
      <c r="D147" s="8" t="n"/>
      <c r="E147" s="8" t="n"/>
      <c r="F147" s="8" t="n"/>
      <c r="G147" s="9" t="n"/>
      <c r="H147" s="9" t="n"/>
      <c r="I147" s="11" t="n"/>
      <c r="J147" s="9" t="n"/>
      <c r="K147" s="13" t="n"/>
      <c r="L147" s="9" t="n"/>
      <c r="M147" s="8" t="n"/>
    </row>
    <row r="148">
      <c r="A148" s="8" t="n"/>
      <c r="B148" s="8" t="n"/>
      <c r="C148" s="8" t="n"/>
      <c r="D148" s="8" t="n"/>
      <c r="E148" s="8" t="n"/>
      <c r="F148" s="8" t="n"/>
      <c r="G148" s="9" t="n"/>
      <c r="H148" s="9" t="n"/>
      <c r="I148" s="11" t="n"/>
      <c r="J148" s="9" t="n"/>
      <c r="K148" s="13" t="n"/>
      <c r="L148" s="9" t="n"/>
      <c r="M148" s="8" t="n"/>
    </row>
    <row r="149">
      <c r="A149" s="8" t="n"/>
      <c r="B149" s="8" t="n"/>
      <c r="C149" s="8" t="n"/>
      <c r="D149" s="8" t="n"/>
      <c r="E149" s="8" t="n"/>
      <c r="F149" s="8" t="n"/>
      <c r="G149" s="9" t="n"/>
      <c r="H149" s="9" t="n"/>
      <c r="I149" s="11" t="n"/>
      <c r="J149" s="9" t="n"/>
      <c r="K149" s="13" t="n"/>
      <c r="L149" s="9" t="n"/>
      <c r="M149" s="8" t="n"/>
    </row>
    <row r="150">
      <c r="A150" s="8" t="n"/>
      <c r="B150" s="8" t="n"/>
      <c r="C150" s="8" t="n"/>
      <c r="D150" s="8" t="n"/>
      <c r="E150" s="8" t="n"/>
      <c r="F150" s="8" t="n"/>
      <c r="G150" s="9" t="n"/>
      <c r="H150" s="9" t="n"/>
      <c r="I150" s="11" t="n"/>
      <c r="J150" s="9" t="n"/>
      <c r="K150" s="13" t="n"/>
      <c r="L150" s="9" t="n"/>
      <c r="M150" s="8" t="n"/>
    </row>
    <row r="151">
      <c r="A151" s="8" t="n"/>
      <c r="B151" s="8" t="n"/>
      <c r="C151" s="8" t="n"/>
      <c r="D151" s="8" t="n"/>
      <c r="E151" s="8" t="n"/>
      <c r="F151" s="8" t="n"/>
      <c r="G151" s="9" t="n"/>
      <c r="H151" s="9" t="n"/>
      <c r="I151" s="11" t="n"/>
      <c r="J151" s="9" t="n"/>
      <c r="K151" s="13" t="n"/>
      <c r="L151" s="9" t="n"/>
      <c r="M151" s="8" t="n"/>
    </row>
    <row r="152">
      <c r="A152" s="8" t="n"/>
      <c r="B152" s="8" t="n"/>
      <c r="C152" s="8" t="n"/>
      <c r="D152" s="8" t="n"/>
      <c r="E152" s="8" t="n"/>
      <c r="F152" s="8" t="n"/>
      <c r="G152" s="9" t="n"/>
      <c r="H152" s="9" t="n"/>
      <c r="I152" s="11" t="n"/>
      <c r="J152" s="9" t="n"/>
      <c r="K152" s="13" t="n"/>
      <c r="L152" s="9" t="n"/>
      <c r="M152" s="8" t="n"/>
    </row>
    <row r="153">
      <c r="A153" s="8" t="n"/>
      <c r="B153" s="8" t="n"/>
      <c r="C153" s="8" t="n"/>
      <c r="D153" s="8" t="n"/>
      <c r="E153" s="8" t="n"/>
      <c r="F153" s="8" t="n"/>
      <c r="G153" s="9" t="n"/>
      <c r="H153" s="9" t="n"/>
      <c r="I153" s="11" t="n"/>
      <c r="J153" s="9" t="n"/>
      <c r="K153" s="13" t="n"/>
      <c r="L153" s="9" t="n"/>
      <c r="M153" s="8" t="n"/>
    </row>
    <row r="154">
      <c r="A154" s="8" t="n"/>
      <c r="B154" s="8" t="n"/>
      <c r="C154" s="8" t="n"/>
      <c r="D154" s="8" t="n"/>
      <c r="E154" s="8" t="n"/>
      <c r="F154" s="8" t="n"/>
      <c r="G154" s="9" t="n"/>
      <c r="H154" s="9" t="n"/>
      <c r="I154" s="11" t="n"/>
      <c r="J154" s="9" t="n"/>
      <c r="K154" s="13" t="n"/>
      <c r="L154" s="9" t="n"/>
      <c r="M154" s="8" t="n"/>
    </row>
    <row r="155">
      <c r="A155" s="8" t="n"/>
      <c r="B155" s="8" t="n"/>
      <c r="C155" s="8" t="n"/>
      <c r="D155" s="8" t="n"/>
      <c r="E155" s="8" t="n"/>
      <c r="F155" s="8" t="n"/>
      <c r="G155" s="9" t="n"/>
      <c r="H155" s="9" t="n"/>
      <c r="I155" s="11" t="n"/>
      <c r="J155" s="9" t="n"/>
      <c r="K155" s="13" t="n"/>
      <c r="L155" s="9" t="n"/>
      <c r="M155" s="8" t="n"/>
    </row>
    <row r="156">
      <c r="A156" s="8" t="n"/>
      <c r="B156" s="8" t="n"/>
      <c r="C156" s="8" t="n"/>
      <c r="D156" s="8" t="n"/>
      <c r="E156" s="8" t="n"/>
      <c r="F156" s="8" t="n"/>
      <c r="G156" s="9" t="n"/>
      <c r="H156" s="9" t="n"/>
      <c r="I156" s="11" t="n"/>
      <c r="J156" s="9" t="n"/>
      <c r="K156" s="13" t="n"/>
      <c r="L156" s="9" t="n"/>
      <c r="M156" s="8" t="n"/>
    </row>
    <row r="157">
      <c r="A157" s="8" t="n"/>
      <c r="B157" s="8" t="n"/>
      <c r="C157" s="8" t="n"/>
      <c r="D157" s="8" t="n"/>
      <c r="E157" s="8" t="n"/>
      <c r="F157" s="8" t="n"/>
      <c r="G157" s="9" t="n"/>
      <c r="H157" s="9" t="n"/>
      <c r="I157" s="11" t="n"/>
      <c r="J157" s="9" t="n"/>
      <c r="K157" s="13" t="n"/>
      <c r="L157" s="9" t="n"/>
      <c r="M157" s="8" t="n"/>
    </row>
    <row r="158">
      <c r="A158" s="8" t="n"/>
      <c r="B158" s="8" t="n"/>
      <c r="C158" s="8" t="n"/>
      <c r="D158" s="8" t="n"/>
      <c r="E158" s="8" t="n"/>
      <c r="F158" s="8" t="n"/>
      <c r="G158" s="9" t="n"/>
      <c r="H158" s="9" t="n"/>
      <c r="I158" s="11" t="n"/>
      <c r="J158" s="9" t="n"/>
      <c r="K158" s="13" t="n"/>
      <c r="L158" s="9" t="n"/>
      <c r="M158" s="8" t="n"/>
    </row>
    <row r="159">
      <c r="A159" s="8" t="n"/>
      <c r="B159" s="8" t="n"/>
      <c r="C159" s="8" t="n"/>
      <c r="D159" s="8" t="n"/>
      <c r="E159" s="8" t="n"/>
      <c r="F159" s="8" t="n"/>
      <c r="G159" s="9" t="n"/>
      <c r="H159" s="9" t="n"/>
      <c r="I159" s="11" t="n"/>
      <c r="J159" s="9" t="n"/>
      <c r="K159" s="13" t="n"/>
      <c r="L159" s="9" t="n"/>
      <c r="M159" s="8" t="n"/>
    </row>
    <row r="160">
      <c r="A160" s="8" t="n"/>
      <c r="B160" s="8" t="n"/>
      <c r="C160" s="8" t="n"/>
      <c r="D160" s="8" t="n"/>
      <c r="E160" s="8" t="n"/>
      <c r="F160" s="8" t="n"/>
      <c r="G160" s="9" t="n"/>
      <c r="H160" s="9" t="n"/>
      <c r="I160" s="11" t="n"/>
      <c r="J160" s="9" t="n"/>
      <c r="K160" s="13" t="n"/>
      <c r="L160" s="9" t="n"/>
      <c r="M160" s="8" t="n"/>
    </row>
    <row r="161">
      <c r="A161" s="8" t="n"/>
      <c r="B161" s="8" t="n"/>
      <c r="C161" s="8" t="n"/>
      <c r="D161" s="8" t="n"/>
      <c r="E161" s="8" t="n"/>
      <c r="F161" s="8" t="n"/>
      <c r="G161" s="9" t="n"/>
      <c r="H161" s="9" t="n"/>
      <c r="I161" s="11" t="n"/>
      <c r="J161" s="9" t="n"/>
      <c r="K161" s="13" t="n"/>
      <c r="L161" s="9" t="n"/>
      <c r="M161" s="8" t="n"/>
    </row>
    <row r="162">
      <c r="A162" s="8" t="n"/>
      <c r="B162" s="8" t="n"/>
      <c r="C162" s="8" t="n"/>
      <c r="D162" s="8" t="n"/>
      <c r="E162" s="8" t="n"/>
      <c r="F162" s="8" t="n"/>
      <c r="G162" s="9" t="n"/>
      <c r="H162" s="9" t="n"/>
      <c r="I162" s="11" t="n"/>
      <c r="J162" s="9" t="n"/>
      <c r="K162" s="13" t="n"/>
      <c r="L162" s="9" t="n"/>
      <c r="M162" s="8" t="n"/>
    </row>
    <row r="163">
      <c r="A163" s="8" t="n"/>
      <c r="B163" s="8" t="n"/>
      <c r="C163" s="8" t="n"/>
      <c r="D163" s="8" t="n"/>
      <c r="E163" s="8" t="n"/>
      <c r="F163" s="8" t="n"/>
      <c r="G163" s="9" t="n"/>
      <c r="H163" s="9" t="n"/>
      <c r="I163" s="11" t="n"/>
      <c r="J163" s="9" t="n"/>
      <c r="K163" s="13" t="n"/>
      <c r="L163" s="9" t="n"/>
      <c r="M163" s="8" t="n"/>
    </row>
    <row r="164">
      <c r="A164" s="8" t="n"/>
      <c r="B164" s="8" t="n"/>
      <c r="C164" s="8" t="n"/>
      <c r="D164" s="8" t="n"/>
      <c r="E164" s="8" t="n"/>
      <c r="F164" s="8" t="n"/>
      <c r="G164" s="9" t="n"/>
      <c r="H164" s="9" t="n"/>
      <c r="I164" s="11" t="n"/>
      <c r="J164" s="9" t="n"/>
      <c r="K164" s="13" t="n"/>
      <c r="L164" s="9" t="n"/>
      <c r="M164" s="8" t="n"/>
    </row>
    <row r="165">
      <c r="A165" s="8" t="n"/>
      <c r="B165" s="8" t="n"/>
      <c r="C165" s="8" t="n"/>
      <c r="D165" s="8" t="n"/>
      <c r="E165" s="8" t="n"/>
      <c r="F165" s="8" t="n"/>
      <c r="G165" s="9" t="n"/>
      <c r="H165" s="9" t="n"/>
      <c r="I165" s="11" t="n"/>
      <c r="J165" s="9" t="n"/>
      <c r="K165" s="13" t="n"/>
      <c r="L165" s="9" t="n"/>
      <c r="M165" s="8" t="n"/>
    </row>
    <row r="166">
      <c r="A166" s="8" t="n"/>
      <c r="B166" s="8" t="n"/>
      <c r="C166" s="8" t="n"/>
      <c r="D166" s="8" t="n"/>
      <c r="E166" s="8" t="n"/>
      <c r="F166" s="8" t="n"/>
      <c r="G166" s="9" t="n"/>
      <c r="H166" s="9" t="n"/>
      <c r="I166" s="11" t="n"/>
      <c r="J166" s="9" t="n"/>
      <c r="K166" s="13" t="n"/>
      <c r="L166" s="9" t="n"/>
      <c r="M166" s="8" t="n"/>
    </row>
    <row r="167">
      <c r="A167" s="8" t="n"/>
      <c r="B167" s="8" t="n"/>
      <c r="C167" s="8" t="n"/>
      <c r="D167" s="8" t="n"/>
      <c r="E167" s="8" t="n"/>
      <c r="F167" s="8" t="n"/>
      <c r="G167" s="9" t="n"/>
      <c r="H167" s="9" t="n"/>
      <c r="I167" s="11" t="n"/>
      <c r="J167" s="9" t="n"/>
      <c r="K167" s="13" t="n"/>
      <c r="L167" s="9" t="n"/>
      <c r="M167" s="8" t="n"/>
    </row>
    <row r="168">
      <c r="A168" s="8" t="n"/>
      <c r="B168" s="8" t="n"/>
      <c r="C168" s="8" t="n"/>
      <c r="D168" s="8" t="n"/>
      <c r="E168" s="8" t="n"/>
      <c r="F168" s="8" t="n"/>
      <c r="G168" s="9" t="n"/>
      <c r="H168" s="9" t="n"/>
      <c r="I168" s="11" t="n"/>
      <c r="J168" s="9" t="n"/>
      <c r="K168" s="13" t="n"/>
      <c r="L168" s="9" t="n"/>
      <c r="M168" s="8" t="n"/>
    </row>
    <row r="169">
      <c r="A169" s="8" t="n"/>
      <c r="B169" s="8" t="n"/>
      <c r="C169" s="8" t="n"/>
      <c r="D169" s="8" t="n"/>
      <c r="E169" s="8" t="n"/>
      <c r="F169" s="8" t="n"/>
      <c r="G169" s="9" t="n"/>
      <c r="H169" s="9" t="n"/>
      <c r="I169" s="11" t="n"/>
      <c r="J169" s="9" t="n"/>
      <c r="K169" s="13" t="n"/>
      <c r="L169" s="9" t="n"/>
      <c r="M169" s="8" t="n"/>
    </row>
    <row r="170">
      <c r="A170" s="8" t="n"/>
      <c r="B170" s="8" t="n"/>
      <c r="C170" s="8" t="n"/>
      <c r="D170" s="8" t="n"/>
      <c r="E170" s="8" t="n"/>
      <c r="F170" s="8" t="n"/>
      <c r="G170" s="9" t="n"/>
      <c r="H170" s="9" t="n"/>
      <c r="I170" s="11" t="n"/>
      <c r="J170" s="9" t="n"/>
      <c r="K170" s="13" t="n"/>
      <c r="L170" s="9" t="n"/>
      <c r="M170" s="8" t="n"/>
    </row>
    <row r="171">
      <c r="A171" s="8" t="n"/>
      <c r="B171" s="8" t="n"/>
      <c r="C171" s="8" t="n"/>
      <c r="D171" s="8" t="n"/>
      <c r="E171" s="8" t="n"/>
      <c r="F171" s="8" t="n"/>
      <c r="G171" s="9" t="n"/>
      <c r="H171" s="9" t="n"/>
      <c r="I171" s="11" t="n"/>
      <c r="J171" s="9" t="n"/>
      <c r="K171" s="13" t="n"/>
      <c r="L171" s="9" t="n"/>
      <c r="M171" s="8" t="n"/>
    </row>
    <row r="172">
      <c r="A172" s="8" t="n"/>
      <c r="B172" s="8" t="n"/>
      <c r="C172" s="8" t="n"/>
      <c r="D172" s="8" t="n"/>
      <c r="E172" s="8" t="n"/>
      <c r="F172" s="8" t="n"/>
      <c r="G172" s="9" t="n"/>
      <c r="H172" s="9" t="n"/>
      <c r="I172" s="11" t="n"/>
      <c r="J172" s="9" t="n"/>
      <c r="K172" s="13" t="n"/>
      <c r="L172" s="9" t="n"/>
      <c r="M172" s="8" t="n"/>
    </row>
    <row r="173">
      <c r="A173" s="8" t="n"/>
      <c r="B173" s="8" t="n"/>
      <c r="C173" s="8" t="n"/>
      <c r="D173" s="8" t="n"/>
      <c r="E173" s="8" t="n"/>
      <c r="F173" s="8" t="n"/>
      <c r="G173" s="9" t="n"/>
      <c r="H173" s="9" t="n"/>
      <c r="I173" s="11" t="n"/>
      <c r="J173" s="9" t="n"/>
      <c r="K173" s="13" t="n"/>
      <c r="L173" s="9" t="n"/>
      <c r="M173" s="8" t="n"/>
    </row>
    <row r="174">
      <c r="A174" s="8" t="n"/>
      <c r="B174" s="8" t="n"/>
      <c r="C174" s="8" t="n"/>
      <c r="D174" s="8" t="n"/>
      <c r="E174" s="8" t="n"/>
      <c r="F174" s="8" t="n"/>
      <c r="G174" s="9" t="n"/>
      <c r="H174" s="9" t="n"/>
      <c r="I174" s="11" t="n"/>
      <c r="J174" s="9" t="n"/>
      <c r="K174" s="13" t="n"/>
      <c r="L174" s="9" t="n"/>
      <c r="M174" s="8" t="n"/>
    </row>
    <row r="175">
      <c r="A175" s="8" t="n"/>
      <c r="B175" s="8" t="n"/>
      <c r="C175" s="8" t="n"/>
      <c r="D175" s="8" t="n"/>
      <c r="E175" s="8" t="n"/>
      <c r="F175" s="8" t="n"/>
      <c r="G175" s="9" t="n"/>
      <c r="H175" s="9" t="n"/>
      <c r="I175" s="11" t="n"/>
      <c r="J175" s="9" t="n"/>
      <c r="K175" s="13" t="n"/>
      <c r="L175" s="9" t="n"/>
      <c r="M175" s="8" t="n"/>
    </row>
    <row r="176">
      <c r="A176" s="8" t="n"/>
      <c r="B176" s="8" t="n"/>
      <c r="C176" s="8" t="n"/>
      <c r="D176" s="8" t="n"/>
      <c r="E176" s="8" t="n"/>
      <c r="F176" s="8" t="n"/>
      <c r="G176" s="9" t="n"/>
      <c r="H176" s="9" t="n"/>
      <c r="I176" s="11" t="n"/>
      <c r="J176" s="9" t="n"/>
      <c r="K176" s="13" t="n"/>
      <c r="L176" s="9" t="n"/>
      <c r="M176" s="8" t="n"/>
    </row>
    <row r="177">
      <c r="A177" s="8" t="n"/>
      <c r="B177" s="8" t="n"/>
      <c r="C177" s="8" t="n"/>
      <c r="D177" s="8" t="n"/>
      <c r="E177" s="8" t="n"/>
      <c r="F177" s="8" t="n"/>
      <c r="G177" s="9" t="n"/>
      <c r="H177" s="9" t="n"/>
      <c r="I177" s="11" t="n"/>
      <c r="J177" s="9" t="n"/>
      <c r="K177" s="13" t="n"/>
      <c r="L177" s="9" t="n"/>
      <c r="M177" s="8" t="n"/>
    </row>
    <row r="178">
      <c r="A178" s="8" t="n"/>
      <c r="B178" s="8" t="n"/>
      <c r="C178" s="8" t="n"/>
      <c r="D178" s="8" t="n"/>
      <c r="E178" s="8" t="n"/>
      <c r="F178" s="8" t="n"/>
      <c r="G178" s="9" t="n"/>
      <c r="H178" s="9" t="n"/>
      <c r="I178" s="11" t="n"/>
      <c r="J178" s="9" t="n"/>
      <c r="K178" s="13" t="n"/>
      <c r="L178" s="9" t="n"/>
      <c r="M178" s="8" t="n"/>
    </row>
    <row r="179">
      <c r="A179" s="8" t="n"/>
      <c r="B179" s="8" t="n"/>
      <c r="C179" s="8" t="n"/>
      <c r="D179" s="8" t="n"/>
      <c r="E179" s="8" t="n"/>
      <c r="F179" s="8" t="n"/>
      <c r="G179" s="9" t="n"/>
      <c r="H179" s="9" t="n"/>
      <c r="I179" s="11" t="n"/>
      <c r="J179" s="9" t="n"/>
      <c r="K179" s="13" t="n"/>
      <c r="L179" s="9" t="n"/>
      <c r="M179" s="8" t="n"/>
    </row>
    <row r="180">
      <c r="A180" s="8" t="n"/>
      <c r="B180" s="8" t="n"/>
      <c r="C180" s="8" t="n"/>
      <c r="D180" s="8" t="n"/>
      <c r="E180" s="8" t="n"/>
      <c r="F180" s="8" t="n"/>
      <c r="G180" s="9" t="n"/>
      <c r="H180" s="9" t="n"/>
      <c r="I180" s="11" t="n"/>
      <c r="J180" s="9" t="n"/>
      <c r="K180" s="13" t="n"/>
      <c r="L180" s="9" t="n"/>
      <c r="M180" s="8" t="n"/>
    </row>
    <row r="181">
      <c r="A181" s="8" t="n"/>
      <c r="B181" s="8" t="n"/>
      <c r="C181" s="8" t="n"/>
      <c r="D181" s="8" t="n"/>
      <c r="E181" s="8" t="n"/>
      <c r="F181" s="8" t="n"/>
      <c r="G181" s="9" t="n"/>
      <c r="H181" s="9" t="n"/>
      <c r="I181" s="11" t="n"/>
      <c r="J181" s="9" t="n"/>
      <c r="K181" s="13" t="n"/>
      <c r="L181" s="9" t="n"/>
      <c r="M181" s="8" t="n"/>
    </row>
    <row r="182">
      <c r="A182" s="8" t="n"/>
      <c r="B182" s="8" t="n"/>
      <c r="C182" s="8" t="n"/>
      <c r="D182" s="8" t="n"/>
      <c r="E182" s="8" t="n"/>
      <c r="F182" s="8" t="n"/>
      <c r="G182" s="9" t="n"/>
      <c r="H182" s="9" t="n"/>
      <c r="I182" s="11" t="n"/>
      <c r="J182" s="9" t="n"/>
      <c r="K182" s="13" t="n"/>
      <c r="L182" s="9" t="n"/>
      <c r="M182" s="8" t="n"/>
    </row>
    <row r="183">
      <c r="A183" s="8" t="n"/>
      <c r="B183" s="8" t="n"/>
      <c r="C183" s="8" t="n"/>
      <c r="D183" s="8" t="n"/>
      <c r="E183" s="8" t="n"/>
      <c r="F183" s="8" t="n"/>
      <c r="G183" s="9" t="n"/>
      <c r="H183" s="9" t="n"/>
      <c r="I183" s="11" t="n"/>
      <c r="J183" s="9" t="n"/>
      <c r="K183" s="13" t="n"/>
      <c r="L183" s="9" t="n"/>
      <c r="M183" s="8" t="n"/>
    </row>
    <row r="184">
      <c r="A184" s="8" t="n"/>
      <c r="B184" s="8" t="n"/>
      <c r="C184" s="8" t="n"/>
      <c r="D184" s="8" t="n"/>
      <c r="E184" s="8" t="n"/>
      <c r="F184" s="8" t="n"/>
      <c r="G184" s="9" t="n"/>
      <c r="H184" s="9" t="n"/>
      <c r="I184" s="11" t="n"/>
      <c r="J184" s="9" t="n"/>
      <c r="K184" s="13" t="n"/>
      <c r="L184" s="9" t="n"/>
      <c r="M184" s="8" t="n"/>
    </row>
    <row r="185">
      <c r="A185" s="8" t="n"/>
      <c r="B185" s="8" t="n"/>
      <c r="C185" s="8" t="n"/>
      <c r="D185" s="8" t="n"/>
      <c r="E185" s="8" t="n"/>
      <c r="F185" s="8" t="n"/>
      <c r="G185" s="9" t="n"/>
      <c r="H185" s="9" t="n"/>
      <c r="I185" s="11" t="n"/>
      <c r="J185" s="9" t="n"/>
      <c r="K185" s="13" t="n"/>
      <c r="L185" s="9" t="n"/>
      <c r="M185" s="8" t="n"/>
    </row>
    <row r="186">
      <c r="A186" s="8" t="n"/>
      <c r="B186" s="8" t="n"/>
      <c r="C186" s="8" t="n"/>
      <c r="D186" s="8" t="n"/>
      <c r="E186" s="8" t="n"/>
      <c r="F186" s="8" t="n"/>
      <c r="G186" s="9" t="n"/>
      <c r="H186" s="9" t="n"/>
      <c r="I186" s="11" t="n"/>
      <c r="J186" s="9" t="n"/>
      <c r="K186" s="13" t="n"/>
      <c r="L186" s="9" t="n"/>
      <c r="M186" s="8" t="n"/>
    </row>
    <row r="187">
      <c r="A187" s="8" t="n"/>
      <c r="B187" s="8" t="n"/>
      <c r="C187" s="8" t="n"/>
      <c r="D187" s="8" t="n"/>
      <c r="E187" s="8" t="n"/>
      <c r="F187" s="8" t="n"/>
      <c r="G187" s="9" t="n"/>
      <c r="H187" s="9" t="n"/>
      <c r="I187" s="11" t="n"/>
      <c r="J187" s="9" t="n"/>
      <c r="K187" s="13" t="n"/>
      <c r="L187" s="9" t="n"/>
      <c r="M187" s="8" t="n"/>
    </row>
    <row r="188">
      <c r="A188" s="8" t="n"/>
      <c r="B188" s="8" t="n"/>
      <c r="C188" s="8" t="n"/>
      <c r="D188" s="8" t="n"/>
      <c r="E188" s="8" t="n"/>
      <c r="F188" s="8" t="n"/>
      <c r="G188" s="9" t="n"/>
      <c r="H188" s="9" t="n"/>
      <c r="I188" s="11" t="n"/>
      <c r="J188" s="9" t="n"/>
      <c r="K188" s="13" t="n"/>
      <c r="L188" s="9" t="n"/>
      <c r="M188" s="8" t="n"/>
    </row>
    <row r="189">
      <c r="A189" s="8" t="n"/>
      <c r="B189" s="8" t="n"/>
      <c r="C189" s="8" t="n"/>
      <c r="D189" s="8" t="n"/>
      <c r="E189" s="8" t="n"/>
      <c r="F189" s="8" t="n"/>
      <c r="G189" s="9" t="n"/>
      <c r="H189" s="9" t="n"/>
      <c r="I189" s="11" t="n"/>
      <c r="J189" s="9" t="n"/>
      <c r="K189" s="13" t="n"/>
      <c r="L189" s="9" t="n"/>
      <c r="M189" s="8" t="n"/>
    </row>
    <row r="190">
      <c r="A190" s="8" t="n"/>
      <c r="B190" s="8" t="n"/>
      <c r="C190" s="8" t="n"/>
      <c r="D190" s="8" t="n"/>
      <c r="E190" s="8" t="n"/>
      <c r="F190" s="8" t="n"/>
      <c r="G190" s="9" t="n"/>
      <c r="H190" s="9" t="n"/>
      <c r="I190" s="11" t="n"/>
      <c r="J190" s="9" t="n"/>
      <c r="K190" s="13" t="n"/>
      <c r="L190" s="9" t="n"/>
      <c r="M190" s="8" t="n"/>
    </row>
    <row r="191">
      <c r="A191" s="8" t="n"/>
      <c r="B191" s="8" t="n"/>
      <c r="C191" s="8" t="n"/>
      <c r="D191" s="8" t="n"/>
      <c r="E191" s="8" t="n"/>
      <c r="F191" s="8" t="n"/>
      <c r="G191" s="9" t="n"/>
      <c r="H191" s="9" t="n"/>
      <c r="I191" s="11" t="n"/>
      <c r="J191" s="9" t="n"/>
      <c r="K191" s="13" t="n"/>
      <c r="L191" s="9" t="n"/>
      <c r="M191" s="8" t="n"/>
    </row>
    <row r="192">
      <c r="A192" s="8" t="n"/>
      <c r="B192" s="8" t="n"/>
      <c r="C192" s="8" t="n"/>
      <c r="D192" s="8" t="n"/>
      <c r="E192" s="8" t="n"/>
      <c r="F192" s="8" t="n"/>
      <c r="G192" s="9" t="n"/>
      <c r="H192" s="9" t="n"/>
      <c r="I192" s="11" t="n"/>
      <c r="J192" s="9" t="n"/>
      <c r="K192" s="13" t="n"/>
      <c r="L192" s="9" t="n"/>
      <c r="M192" s="8" t="n"/>
    </row>
    <row r="193">
      <c r="A193" s="8" t="n"/>
      <c r="B193" s="8" t="n"/>
      <c r="C193" s="8" t="n"/>
      <c r="D193" s="8" t="n"/>
      <c r="E193" s="8" t="n"/>
      <c r="F193" s="8" t="n"/>
      <c r="G193" s="9" t="n"/>
      <c r="H193" s="9" t="n"/>
      <c r="I193" s="11" t="n"/>
      <c r="J193" s="9" t="n"/>
      <c r="K193" s="13" t="n"/>
      <c r="L193" s="9" t="n"/>
      <c r="M193" s="8" t="n"/>
    </row>
    <row r="194">
      <c r="A194" s="8" t="n"/>
      <c r="B194" s="8" t="n"/>
      <c r="C194" s="8" t="n"/>
      <c r="D194" s="8" t="n"/>
      <c r="E194" s="8" t="n"/>
      <c r="F194" s="8" t="n"/>
      <c r="G194" s="9" t="n"/>
      <c r="H194" s="9" t="n"/>
      <c r="I194" s="11" t="n"/>
      <c r="J194" s="9" t="n"/>
      <c r="K194" s="13" t="n"/>
      <c r="L194" s="9" t="n"/>
      <c r="M194" s="8" t="n"/>
    </row>
    <row r="195">
      <c r="A195" s="8" t="n"/>
      <c r="B195" s="8" t="n"/>
      <c r="C195" s="8" t="n"/>
      <c r="D195" s="8" t="n"/>
      <c r="E195" s="8" t="n"/>
      <c r="F195" s="8" t="n"/>
      <c r="G195" s="9" t="n"/>
      <c r="H195" s="9" t="n"/>
      <c r="I195" s="11" t="n"/>
      <c r="J195" s="9" t="n"/>
      <c r="K195" s="13" t="n"/>
      <c r="L195" s="9" t="n"/>
      <c r="M195" s="8" t="n"/>
    </row>
    <row r="196">
      <c r="A196" s="8" t="n"/>
      <c r="B196" s="8" t="n"/>
      <c r="C196" s="8" t="n"/>
      <c r="D196" s="8" t="n"/>
      <c r="E196" s="8" t="n"/>
      <c r="F196" s="8" t="n"/>
      <c r="G196" s="9" t="n"/>
      <c r="H196" s="9" t="n"/>
      <c r="I196" s="11" t="n"/>
      <c r="J196" s="9" t="n"/>
      <c r="K196" s="13" t="n"/>
      <c r="L196" s="9" t="n"/>
      <c r="M196" s="8" t="n"/>
    </row>
    <row r="197">
      <c r="A197" s="8" t="n"/>
      <c r="B197" s="8" t="n"/>
      <c r="C197" s="8" t="n"/>
      <c r="D197" s="8" t="n"/>
      <c r="E197" s="8" t="n"/>
      <c r="F197" s="8" t="n"/>
      <c r="G197" s="9" t="n"/>
      <c r="H197" s="9" t="n"/>
      <c r="I197" s="11" t="n"/>
      <c r="J197" s="9" t="n"/>
      <c r="K197" s="13" t="n"/>
      <c r="L197" s="9" t="n"/>
      <c r="M197" s="8" t="n"/>
    </row>
    <row r="198">
      <c r="A198" s="8" t="n"/>
      <c r="B198" s="8" t="n"/>
      <c r="C198" s="8" t="n"/>
      <c r="D198" s="8" t="n"/>
      <c r="E198" s="8" t="n"/>
      <c r="F198" s="8" t="n"/>
      <c r="G198" s="9" t="n"/>
      <c r="H198" s="9" t="n"/>
      <c r="I198" s="11" t="n"/>
      <c r="J198" s="9" t="n"/>
      <c r="K198" s="13" t="n"/>
      <c r="L198" s="9" t="n"/>
      <c r="M198" s="8" t="n"/>
    </row>
    <row r="199">
      <c r="A199" s="8" t="n"/>
      <c r="B199" s="8" t="n"/>
      <c r="C199" s="8" t="n"/>
      <c r="D199" s="8" t="n"/>
      <c r="E199" s="8" t="n"/>
      <c r="F199" s="8" t="n"/>
      <c r="G199" s="9" t="n"/>
      <c r="H199" s="9" t="n"/>
      <c r="I199" s="11" t="n"/>
      <c r="J199" s="9" t="n"/>
      <c r="K199" s="13" t="n"/>
      <c r="L199" s="9" t="n"/>
      <c r="M199" s="8" t="n"/>
    </row>
    <row r="200">
      <c r="A200" s="8" t="n"/>
      <c r="B200" s="8" t="n"/>
      <c r="C200" s="8" t="n"/>
      <c r="D200" s="8" t="n"/>
      <c r="E200" s="8" t="n"/>
      <c r="F200" s="8" t="n"/>
      <c r="G200" s="9" t="n"/>
      <c r="H200" s="9" t="n"/>
      <c r="I200" s="11" t="n"/>
      <c r="J200" s="9" t="n"/>
      <c r="K200" s="13" t="n"/>
      <c r="L200" s="9" t="n"/>
      <c r="M200" s="8" t="n"/>
    </row>
    <row r="201">
      <c r="A201" s="8" t="n"/>
      <c r="B201" s="8" t="n"/>
      <c r="C201" s="8" t="n"/>
      <c r="D201" s="8" t="n"/>
      <c r="E201" s="8" t="n"/>
      <c r="F201" s="8" t="n"/>
      <c r="G201" s="9" t="n"/>
      <c r="H201" s="9" t="n"/>
      <c r="I201" s="11" t="n"/>
      <c r="J201" s="9" t="n"/>
      <c r="K201" s="13" t="n"/>
      <c r="L201" s="9" t="n"/>
      <c r="M201" s="8" t="n"/>
    </row>
    <row r="202">
      <c r="A202" s="8" t="n"/>
      <c r="B202" s="8" t="n"/>
      <c r="C202" s="8" t="n"/>
      <c r="D202" s="8" t="n"/>
      <c r="E202" s="8" t="n"/>
      <c r="F202" s="8" t="n"/>
      <c r="G202" s="9" t="n"/>
      <c r="H202" s="9" t="n"/>
      <c r="I202" s="11" t="n"/>
      <c r="J202" s="9" t="n"/>
      <c r="K202" s="13" t="n"/>
      <c r="L202" s="9" t="n"/>
      <c r="M202" s="8" t="n"/>
    </row>
    <row r="203">
      <c r="A203" s="8" t="n"/>
      <c r="B203" s="8" t="n"/>
      <c r="C203" s="8" t="n"/>
      <c r="D203" s="8" t="n"/>
      <c r="E203" s="8" t="n"/>
      <c r="F203" s="8" t="n"/>
      <c r="G203" s="9" t="n"/>
      <c r="H203" s="9" t="n"/>
      <c r="I203" s="11" t="n"/>
      <c r="J203" s="9" t="n"/>
      <c r="K203" s="13" t="n"/>
      <c r="L203" s="9" t="n"/>
      <c r="M203" s="8" t="n"/>
    </row>
    <row r="204">
      <c r="A204" s="8" t="n"/>
      <c r="B204" s="8" t="n"/>
      <c r="C204" s="8" t="n"/>
      <c r="D204" s="8" t="n"/>
      <c r="E204" s="8" t="n"/>
      <c r="F204" s="8" t="n"/>
      <c r="G204" s="9" t="n"/>
      <c r="H204" s="9" t="n"/>
      <c r="I204" s="11" t="n"/>
      <c r="J204" s="9" t="n"/>
      <c r="K204" s="13" t="n"/>
      <c r="L204" s="9" t="n"/>
      <c r="M204" s="8"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204"/>
  <sheetViews>
    <sheetView workbookViewId="0">
      <pane ySplit="4" topLeftCell="A5" activePane="bottomLeft" state="frozen"/>
      <selection pane="bottomLeft" activeCell="A1" sqref="A1"/>
    </sheetView>
  </sheetViews>
  <sheetFormatPr baseColWidth="8" defaultRowHeight="15"/>
  <cols>
    <col width="14" customWidth="1" min="1" max="1"/>
    <col width="32" customWidth="1" min="2" max="2"/>
    <col width="11" customWidth="1" min="3" max="3"/>
    <col width="10" customWidth="1" min="4" max="4"/>
    <col width="13" customWidth="1" min="5" max="5"/>
    <col width="10" customWidth="1" min="6" max="6"/>
    <col width="12" customWidth="1" min="7" max="7"/>
    <col width="12" customWidth="1" min="8" max="8"/>
    <col width="12" customWidth="1" min="9" max="9"/>
    <col width="15" customWidth="1" min="10" max="10"/>
    <col width="11" customWidth="1" min="11" max="11"/>
    <col width="13" customWidth="1" min="12" max="12"/>
    <col width="15" customWidth="1" min="13" max="13"/>
    <col width="26" customWidth="1" min="15" max="15"/>
    <col width="14" customWidth="1" min="16" max="16"/>
  </cols>
  <sheetData>
    <row r="1">
      <c r="A1" s="1" t="inlineStr">
        <is>
          <t>Stock — on hand, reorder status and days of cover, all calculated</t>
        </is>
      </c>
    </row>
    <row r="2">
      <c r="A2" s="2" t="inlineStr">
        <is>
          <t>Nothing on this tab is typed except the usage window. The SKU list mirrors the SKUs tab row for row, so adding a SKU there adds it here.</t>
        </is>
      </c>
      <c r="O2" s="3" t="inlineStr">
        <is>
          <t>Stock summary</t>
        </is>
      </c>
    </row>
    <row r="3">
      <c r="A3" s="3" t="inlineStr">
        <is>
          <t>Usage window (days)</t>
        </is>
      </c>
      <c r="B3" s="9" t="n">
        <v>90</v>
      </c>
      <c r="C3" s="2" t="inlineStr">
        <is>
          <t>The divisor in average daily usage. 90 is a quarter; shorten it if demand has changed and you want the reorder point to follow.</t>
        </is>
      </c>
      <c r="O3" s="14" t="inlineStr">
        <is>
          <t>SKUs tracked</t>
        </is>
      </c>
      <c r="P3" s="10">
        <f>COUNTA(SKUs!$A$5:$A$204)</f>
        <v/>
      </c>
    </row>
    <row r="4">
      <c r="A4" s="6" t="inlineStr">
        <is>
          <t>SKU</t>
        </is>
      </c>
      <c r="B4" s="6" t="inlineStr">
        <is>
          <t>Description</t>
        </is>
      </c>
      <c r="C4" s="6" t="inlineStr">
        <is>
          <t>Location</t>
        </is>
      </c>
      <c r="D4" s="6" t="inlineStr">
        <is>
          <t>On hand</t>
        </is>
      </c>
      <c r="E4" s="6" t="inlineStr">
        <is>
          <t>Avg daily usage</t>
        </is>
      </c>
      <c r="F4" s="6" t="inlineStr">
        <is>
          <t>Lead time</t>
        </is>
      </c>
      <c r="G4" s="6" t="inlineStr">
        <is>
          <t>Reorder point</t>
        </is>
      </c>
      <c r="H4" s="6" t="inlineStr">
        <is>
          <t>Status</t>
        </is>
      </c>
      <c r="I4" s="6" t="inlineStr">
        <is>
          <t>Days of cover</t>
        </is>
      </c>
      <c r="J4" s="6" t="inlineStr">
        <is>
          <t>Suggested order qty</t>
        </is>
      </c>
      <c r="K4" s="6" t="inlineStr">
        <is>
          <t>Unit cost</t>
        </is>
      </c>
      <c r="L4" s="6" t="inlineStr">
        <is>
          <t>Stock value</t>
        </is>
      </c>
      <c r="M4" s="6" t="inlineStr">
        <is>
          <t>Batches expiring within 30 days</t>
        </is>
      </c>
      <c r="O4" s="14" t="inlineStr">
        <is>
          <t>SKUs to reorder</t>
        </is>
      </c>
      <c r="P4" s="10">
        <f>COUNTIF($H$5:$H$204,"REORDER")</f>
        <v/>
      </c>
    </row>
    <row r="5">
      <c r="A5" s="12">
        <f>IF(SKUs!$A5="","",SKUs!$A5)</f>
        <v/>
      </c>
      <c r="B5" s="12">
        <f>IF($A5="","",SKUs!$B5)</f>
        <v/>
      </c>
      <c r="C5" s="12">
        <f>IF($A5="","",SKUs!$E5)</f>
        <v/>
      </c>
      <c r="D5" s="10">
        <f>IF($A5="","",SKUs!$H5+SUMIFS(Movements!$D$5:$D$404,Movements!$B$5:$B$404,$A5))</f>
        <v/>
      </c>
      <c r="E5" s="15">
        <f>IF($A5="","",IFERROR(SUMIFS(Movements!$D$5:$D$404,Movements!$B$5:$B$404,$A5,Movements!$C$5:$C$404,"Issue")*-1/$B$3,0))</f>
        <v/>
      </c>
      <c r="F5" s="16">
        <f>IF($A5="","",SKUs!$G5)</f>
        <v/>
      </c>
      <c r="G5" s="16">
        <f>IF($A5="","",IF(SKUs!$L5&lt;&gt;"",SKUs!$L5,ROUNDUP($E5*$F5*(1+SKUs!$K5),0)))</f>
        <v/>
      </c>
      <c r="H5" s="17">
        <f>IF($A5="","",IF($D5&lt;0,"⚠ NEGATIVE",IF($D5&lt;=$G5,"REORDER","OK")))</f>
        <v/>
      </c>
      <c r="I5" s="16">
        <f>IF($A5="","",IFERROR(ROUND($D5/$E5,0),""))</f>
        <v/>
      </c>
      <c r="J5" s="16">
        <f>IF($A5="","",IF($D5&gt;$G5,"",MAX(SKUs!$J5,ROUNDUP($G5+$E5*30-$D5,0))))</f>
        <v/>
      </c>
      <c r="K5" s="18">
        <f>IF($A5="","",SKUs!$I5)</f>
        <v/>
      </c>
      <c r="L5" s="18">
        <f>IF($A5="","",$D5*$K5)</f>
        <v/>
      </c>
      <c r="M5" s="16">
        <f>IF($A5="","",COUNTIFS(Movements!$B$5:$B$404,$A5,Movements!$I$5:$I$404,"&gt;0",Movements!$I$5:$I$404,"&lt;="&amp;(TODAY()+30)))</f>
        <v/>
      </c>
      <c r="O5" s="14" t="inlineStr">
        <is>
          <t>Negative balances</t>
        </is>
      </c>
      <c r="P5" s="10">
        <f>COUNTIF($H$5:$H$204,"⚠ NEGATIVE")</f>
        <v/>
      </c>
    </row>
    <row r="6">
      <c r="A6" s="12">
        <f>IF(SKUs!$A6="","",SKUs!$A6)</f>
        <v/>
      </c>
      <c r="B6" s="12">
        <f>IF($A6="","",SKUs!$B6)</f>
        <v/>
      </c>
      <c r="C6" s="12">
        <f>IF($A6="","",SKUs!$E6)</f>
        <v/>
      </c>
      <c r="D6" s="10">
        <f>IF($A6="","",SKUs!$H6+SUMIFS(Movements!$D$5:$D$404,Movements!$B$5:$B$404,$A6))</f>
        <v/>
      </c>
      <c r="E6" s="15">
        <f>IF($A6="","",IFERROR(SUMIFS(Movements!$D$5:$D$404,Movements!$B$5:$B$404,$A6,Movements!$C$5:$C$404,"Issue")*-1/$B$3,0))</f>
        <v/>
      </c>
      <c r="F6" s="16">
        <f>IF($A6="","",SKUs!$G6)</f>
        <v/>
      </c>
      <c r="G6" s="16">
        <f>IF($A6="","",IF(SKUs!$L6&lt;&gt;"",SKUs!$L6,ROUNDUP($E6*$F6*(1+SKUs!$K6),0)))</f>
        <v/>
      </c>
      <c r="H6" s="17">
        <f>IF($A6="","",IF($D6&lt;0,"⚠ NEGATIVE",IF($D6&lt;=$G6,"REORDER","OK")))</f>
        <v/>
      </c>
      <c r="I6" s="16">
        <f>IF($A6="","",IFERROR(ROUND($D6/$E6,0),""))</f>
        <v/>
      </c>
      <c r="J6" s="16">
        <f>IF($A6="","",IF($D6&gt;$G6,"",MAX(SKUs!$J6,ROUNDUP($G6+$E6*30-$D6,0))))</f>
        <v/>
      </c>
      <c r="K6" s="18">
        <f>IF($A6="","",SKUs!$I6)</f>
        <v/>
      </c>
      <c r="L6" s="18">
        <f>IF($A6="","",$D6*$K6)</f>
        <v/>
      </c>
      <c r="M6" s="16">
        <f>IF($A6="","",COUNTIFS(Movements!$B$5:$B$404,$A6,Movements!$I$5:$I$404,"&gt;0",Movements!$I$5:$I$404,"&lt;="&amp;(TODAY()+30)))</f>
        <v/>
      </c>
      <c r="O6" s="14" t="inlineStr">
        <is>
          <t>Total stock value</t>
        </is>
      </c>
      <c r="P6" s="19">
        <f>SUM($L$5:$L$204)</f>
        <v/>
      </c>
    </row>
    <row r="7">
      <c r="A7" s="12">
        <f>IF(SKUs!$A7="","",SKUs!$A7)</f>
        <v/>
      </c>
      <c r="B7" s="12">
        <f>IF($A7="","",SKUs!$B7)</f>
        <v/>
      </c>
      <c r="C7" s="12">
        <f>IF($A7="","",SKUs!$E7)</f>
        <v/>
      </c>
      <c r="D7" s="10">
        <f>IF($A7="","",SKUs!$H7+SUMIFS(Movements!$D$5:$D$404,Movements!$B$5:$B$404,$A7))</f>
        <v/>
      </c>
      <c r="E7" s="15">
        <f>IF($A7="","",IFERROR(SUMIFS(Movements!$D$5:$D$404,Movements!$B$5:$B$404,$A7,Movements!$C$5:$C$404,"Issue")*-1/$B$3,0))</f>
        <v/>
      </c>
      <c r="F7" s="16">
        <f>IF($A7="","",SKUs!$G7)</f>
        <v/>
      </c>
      <c r="G7" s="16">
        <f>IF($A7="","",IF(SKUs!$L7&lt;&gt;"",SKUs!$L7,ROUNDUP($E7*$F7*(1+SKUs!$K7),0)))</f>
        <v/>
      </c>
      <c r="H7" s="17">
        <f>IF($A7="","",IF($D7&lt;0,"⚠ NEGATIVE",IF($D7&lt;=$G7,"REORDER","OK")))</f>
        <v/>
      </c>
      <c r="I7" s="16">
        <f>IF($A7="","",IFERROR(ROUND($D7/$E7,0),""))</f>
        <v/>
      </c>
      <c r="J7" s="16">
        <f>IF($A7="","",IF($D7&gt;$G7,"",MAX(SKUs!$J7,ROUNDUP($G7+$E7*30-$D7,0))))</f>
        <v/>
      </c>
      <c r="K7" s="18">
        <f>IF($A7="","",SKUs!$I7)</f>
        <v/>
      </c>
      <c r="L7" s="18">
        <f>IF($A7="","",$D7*$K7)</f>
        <v/>
      </c>
      <c r="M7" s="16">
        <f>IF($A7="","",COUNTIFS(Movements!$B$5:$B$404,$A7,Movements!$I$5:$I$404,"&gt;0",Movements!$I$5:$I$404,"&lt;="&amp;(TODAY()+30)))</f>
        <v/>
      </c>
      <c r="O7" s="14" t="inlineStr">
        <is>
          <t>Movements recorded</t>
        </is>
      </c>
      <c r="P7" s="10">
        <f>COUNT(Movements!$A$5:$A$404)</f>
        <v/>
      </c>
    </row>
    <row r="8">
      <c r="A8" s="12">
        <f>IF(SKUs!$A8="","",SKUs!$A8)</f>
        <v/>
      </c>
      <c r="B8" s="12">
        <f>IF($A8="","",SKUs!$B8)</f>
        <v/>
      </c>
      <c r="C8" s="12">
        <f>IF($A8="","",SKUs!$E8)</f>
        <v/>
      </c>
      <c r="D8" s="10">
        <f>IF($A8="","",SKUs!$H8+SUMIFS(Movements!$D$5:$D$404,Movements!$B$5:$B$404,$A8))</f>
        <v/>
      </c>
      <c r="E8" s="15">
        <f>IF($A8="","",IFERROR(SUMIFS(Movements!$D$5:$D$404,Movements!$B$5:$B$404,$A8,Movements!$C$5:$C$404,"Issue")*-1/$B$3,0))</f>
        <v/>
      </c>
      <c r="F8" s="16">
        <f>IF($A8="","",SKUs!$G8)</f>
        <v/>
      </c>
      <c r="G8" s="16">
        <f>IF($A8="","",IF(SKUs!$L8&lt;&gt;"",SKUs!$L8,ROUNDUP($E8*$F8*(1+SKUs!$K8),0)))</f>
        <v/>
      </c>
      <c r="H8" s="17">
        <f>IF($A8="","",IF($D8&lt;0,"⚠ NEGATIVE",IF($D8&lt;=$G8,"REORDER","OK")))</f>
        <v/>
      </c>
      <c r="I8" s="16">
        <f>IF($A8="","",IFERROR(ROUND($D8/$E8,0),""))</f>
        <v/>
      </c>
      <c r="J8" s="16">
        <f>IF($A8="","",IF($D8&gt;$G8,"",MAX(SKUs!$J8,ROUNDUP($G8+$E8*30-$D8,0))))</f>
        <v/>
      </c>
      <c r="K8" s="18">
        <f>IF($A8="","",SKUs!$I8)</f>
        <v/>
      </c>
      <c r="L8" s="18">
        <f>IF($A8="","",$D8*$K8)</f>
        <v/>
      </c>
      <c r="M8" s="16">
        <f>IF($A8="","",COUNTIFS(Movements!$B$5:$B$404,$A8,Movements!$I$5:$I$404,"&gt;0",Movements!$I$5:$I$404,"&lt;="&amp;(TODAY()+30)))</f>
        <v/>
      </c>
    </row>
    <row r="9">
      <c r="A9" s="12">
        <f>IF(SKUs!$A9="","",SKUs!$A9)</f>
        <v/>
      </c>
      <c r="B9" s="12">
        <f>IF($A9="","",SKUs!$B9)</f>
        <v/>
      </c>
      <c r="C9" s="12">
        <f>IF($A9="","",SKUs!$E9)</f>
        <v/>
      </c>
      <c r="D9" s="10">
        <f>IF($A9="","",SKUs!$H9+SUMIFS(Movements!$D$5:$D$404,Movements!$B$5:$B$404,$A9))</f>
        <v/>
      </c>
      <c r="E9" s="15">
        <f>IF($A9="","",IFERROR(SUMIFS(Movements!$D$5:$D$404,Movements!$B$5:$B$404,$A9,Movements!$C$5:$C$404,"Issue")*-1/$B$3,0))</f>
        <v/>
      </c>
      <c r="F9" s="16">
        <f>IF($A9="","",SKUs!$G9)</f>
        <v/>
      </c>
      <c r="G9" s="16">
        <f>IF($A9="","",IF(SKUs!$L9&lt;&gt;"",SKUs!$L9,ROUNDUP($E9*$F9*(1+SKUs!$K9),0)))</f>
        <v/>
      </c>
      <c r="H9" s="17">
        <f>IF($A9="","",IF($D9&lt;0,"⚠ NEGATIVE",IF($D9&lt;=$G9,"REORDER","OK")))</f>
        <v/>
      </c>
      <c r="I9" s="16">
        <f>IF($A9="","",IFERROR(ROUND($D9/$E9,0),""))</f>
        <v/>
      </c>
      <c r="J9" s="16">
        <f>IF($A9="","",IF($D9&gt;$G9,"",MAX(SKUs!$J9,ROUNDUP($G9+$E9*30-$D9,0))))</f>
        <v/>
      </c>
      <c r="K9" s="18">
        <f>IF($A9="","",SKUs!$I9)</f>
        <v/>
      </c>
      <c r="L9" s="18">
        <f>IF($A9="","",$D9*$K9)</f>
        <v/>
      </c>
      <c r="M9" s="16">
        <f>IF($A9="","",COUNTIFS(Movements!$B$5:$B$404,$A9,Movements!$I$5:$I$404,"&gt;0",Movements!$I$5:$I$404,"&lt;="&amp;(TODAY()+30)))</f>
        <v/>
      </c>
    </row>
    <row r="10">
      <c r="A10" s="12">
        <f>IF(SKUs!$A10="","",SKUs!$A10)</f>
        <v/>
      </c>
      <c r="B10" s="12">
        <f>IF($A10="","",SKUs!$B10)</f>
        <v/>
      </c>
      <c r="C10" s="12">
        <f>IF($A10="","",SKUs!$E10)</f>
        <v/>
      </c>
      <c r="D10" s="10">
        <f>IF($A10="","",SKUs!$H10+SUMIFS(Movements!$D$5:$D$404,Movements!$B$5:$B$404,$A10))</f>
        <v/>
      </c>
      <c r="E10" s="15">
        <f>IF($A10="","",IFERROR(SUMIFS(Movements!$D$5:$D$404,Movements!$B$5:$B$404,$A10,Movements!$C$5:$C$404,"Issue")*-1/$B$3,0))</f>
        <v/>
      </c>
      <c r="F10" s="16">
        <f>IF($A10="","",SKUs!$G10)</f>
        <v/>
      </c>
      <c r="G10" s="16">
        <f>IF($A10="","",IF(SKUs!$L10&lt;&gt;"",SKUs!$L10,ROUNDUP($E10*$F10*(1+SKUs!$K10),0)))</f>
        <v/>
      </c>
      <c r="H10" s="17">
        <f>IF($A10="","",IF($D10&lt;0,"⚠ NEGATIVE",IF($D10&lt;=$G10,"REORDER","OK")))</f>
        <v/>
      </c>
      <c r="I10" s="16">
        <f>IF($A10="","",IFERROR(ROUND($D10/$E10,0),""))</f>
        <v/>
      </c>
      <c r="J10" s="16">
        <f>IF($A10="","",IF($D10&gt;$G10,"",MAX(SKUs!$J10,ROUNDUP($G10+$E10*30-$D10,0))))</f>
        <v/>
      </c>
      <c r="K10" s="18">
        <f>IF($A10="","",SKUs!$I10)</f>
        <v/>
      </c>
      <c r="L10" s="18">
        <f>IF($A10="","",$D10*$K10)</f>
        <v/>
      </c>
      <c r="M10" s="16">
        <f>IF($A10="","",COUNTIFS(Movements!$B$5:$B$404,$A10,Movements!$I$5:$I$404,"&gt;0",Movements!$I$5:$I$404,"&lt;="&amp;(TODAY()+30)))</f>
        <v/>
      </c>
    </row>
    <row r="11">
      <c r="A11" s="12">
        <f>IF(SKUs!$A11="","",SKUs!$A11)</f>
        <v/>
      </c>
      <c r="B11" s="12">
        <f>IF($A11="","",SKUs!$B11)</f>
        <v/>
      </c>
      <c r="C11" s="12">
        <f>IF($A11="","",SKUs!$E11)</f>
        <v/>
      </c>
      <c r="D11" s="10">
        <f>IF($A11="","",SKUs!$H11+SUMIFS(Movements!$D$5:$D$404,Movements!$B$5:$B$404,$A11))</f>
        <v/>
      </c>
      <c r="E11" s="15">
        <f>IF($A11="","",IFERROR(SUMIFS(Movements!$D$5:$D$404,Movements!$B$5:$B$404,$A11,Movements!$C$5:$C$404,"Issue")*-1/$B$3,0))</f>
        <v/>
      </c>
      <c r="F11" s="16">
        <f>IF($A11="","",SKUs!$G11)</f>
        <v/>
      </c>
      <c r="G11" s="16">
        <f>IF($A11="","",IF(SKUs!$L11&lt;&gt;"",SKUs!$L11,ROUNDUP($E11*$F11*(1+SKUs!$K11),0)))</f>
        <v/>
      </c>
      <c r="H11" s="17">
        <f>IF($A11="","",IF($D11&lt;0,"⚠ NEGATIVE",IF($D11&lt;=$G11,"REORDER","OK")))</f>
        <v/>
      </c>
      <c r="I11" s="16">
        <f>IF($A11="","",IFERROR(ROUND($D11/$E11,0),""))</f>
        <v/>
      </c>
      <c r="J11" s="16">
        <f>IF($A11="","",IF($D11&gt;$G11,"",MAX(SKUs!$J11,ROUNDUP($G11+$E11*30-$D11,0))))</f>
        <v/>
      </c>
      <c r="K11" s="18">
        <f>IF($A11="","",SKUs!$I11)</f>
        <v/>
      </c>
      <c r="L11" s="18">
        <f>IF($A11="","",$D11*$K11)</f>
        <v/>
      </c>
      <c r="M11" s="16">
        <f>IF($A11="","",COUNTIFS(Movements!$B$5:$B$404,$A11,Movements!$I$5:$I$404,"&gt;0",Movements!$I$5:$I$404,"&lt;="&amp;(TODAY()+30)))</f>
        <v/>
      </c>
    </row>
    <row r="12">
      <c r="A12" s="12">
        <f>IF(SKUs!$A12="","",SKUs!$A12)</f>
        <v/>
      </c>
      <c r="B12" s="12">
        <f>IF($A12="","",SKUs!$B12)</f>
        <v/>
      </c>
      <c r="C12" s="12">
        <f>IF($A12="","",SKUs!$E12)</f>
        <v/>
      </c>
      <c r="D12" s="10">
        <f>IF($A12="","",SKUs!$H12+SUMIFS(Movements!$D$5:$D$404,Movements!$B$5:$B$404,$A12))</f>
        <v/>
      </c>
      <c r="E12" s="15">
        <f>IF($A12="","",IFERROR(SUMIFS(Movements!$D$5:$D$404,Movements!$B$5:$B$404,$A12,Movements!$C$5:$C$404,"Issue")*-1/$B$3,0))</f>
        <v/>
      </c>
      <c r="F12" s="16">
        <f>IF($A12="","",SKUs!$G12)</f>
        <v/>
      </c>
      <c r="G12" s="16">
        <f>IF($A12="","",IF(SKUs!$L12&lt;&gt;"",SKUs!$L12,ROUNDUP($E12*$F12*(1+SKUs!$K12),0)))</f>
        <v/>
      </c>
      <c r="H12" s="17">
        <f>IF($A12="","",IF($D12&lt;0,"⚠ NEGATIVE",IF($D12&lt;=$G12,"REORDER","OK")))</f>
        <v/>
      </c>
      <c r="I12" s="16">
        <f>IF($A12="","",IFERROR(ROUND($D12/$E12,0),""))</f>
        <v/>
      </c>
      <c r="J12" s="16">
        <f>IF($A12="","",IF($D12&gt;$G12,"",MAX(SKUs!$J12,ROUNDUP($G12+$E12*30-$D12,0))))</f>
        <v/>
      </c>
      <c r="K12" s="18">
        <f>IF($A12="","",SKUs!$I12)</f>
        <v/>
      </c>
      <c r="L12" s="18">
        <f>IF($A12="","",$D12*$K12)</f>
        <v/>
      </c>
      <c r="M12" s="16">
        <f>IF($A12="","",COUNTIFS(Movements!$B$5:$B$404,$A12,Movements!$I$5:$I$404,"&gt;0",Movements!$I$5:$I$404,"&lt;="&amp;(TODAY()+30)))</f>
        <v/>
      </c>
    </row>
    <row r="13">
      <c r="A13" s="12">
        <f>IF(SKUs!$A13="","",SKUs!$A13)</f>
        <v/>
      </c>
      <c r="B13" s="12">
        <f>IF($A13="","",SKUs!$B13)</f>
        <v/>
      </c>
      <c r="C13" s="12">
        <f>IF($A13="","",SKUs!$E13)</f>
        <v/>
      </c>
      <c r="D13" s="10">
        <f>IF($A13="","",SKUs!$H13+SUMIFS(Movements!$D$5:$D$404,Movements!$B$5:$B$404,$A13))</f>
        <v/>
      </c>
      <c r="E13" s="15">
        <f>IF($A13="","",IFERROR(SUMIFS(Movements!$D$5:$D$404,Movements!$B$5:$B$404,$A13,Movements!$C$5:$C$404,"Issue")*-1/$B$3,0))</f>
        <v/>
      </c>
      <c r="F13" s="16">
        <f>IF($A13="","",SKUs!$G13)</f>
        <v/>
      </c>
      <c r="G13" s="16">
        <f>IF($A13="","",IF(SKUs!$L13&lt;&gt;"",SKUs!$L13,ROUNDUP($E13*$F13*(1+SKUs!$K13),0)))</f>
        <v/>
      </c>
      <c r="H13" s="17">
        <f>IF($A13="","",IF($D13&lt;0,"⚠ NEGATIVE",IF($D13&lt;=$G13,"REORDER","OK")))</f>
        <v/>
      </c>
      <c r="I13" s="16">
        <f>IF($A13="","",IFERROR(ROUND($D13/$E13,0),""))</f>
        <v/>
      </c>
      <c r="J13" s="16">
        <f>IF($A13="","",IF($D13&gt;$G13,"",MAX(SKUs!$J13,ROUNDUP($G13+$E13*30-$D13,0))))</f>
        <v/>
      </c>
      <c r="K13" s="18">
        <f>IF($A13="","",SKUs!$I13)</f>
        <v/>
      </c>
      <c r="L13" s="18">
        <f>IF($A13="","",$D13*$K13)</f>
        <v/>
      </c>
      <c r="M13" s="16">
        <f>IF($A13="","",COUNTIFS(Movements!$B$5:$B$404,$A13,Movements!$I$5:$I$404,"&gt;0",Movements!$I$5:$I$404,"&lt;="&amp;(TODAY()+30)))</f>
        <v/>
      </c>
    </row>
    <row r="14">
      <c r="A14" s="12">
        <f>IF(SKUs!$A14="","",SKUs!$A14)</f>
        <v/>
      </c>
      <c r="B14" s="12">
        <f>IF($A14="","",SKUs!$B14)</f>
        <v/>
      </c>
      <c r="C14" s="12">
        <f>IF($A14="","",SKUs!$E14)</f>
        <v/>
      </c>
      <c r="D14" s="10">
        <f>IF($A14="","",SKUs!$H14+SUMIFS(Movements!$D$5:$D$404,Movements!$B$5:$B$404,$A14))</f>
        <v/>
      </c>
      <c r="E14" s="15">
        <f>IF($A14="","",IFERROR(SUMIFS(Movements!$D$5:$D$404,Movements!$B$5:$B$404,$A14,Movements!$C$5:$C$404,"Issue")*-1/$B$3,0))</f>
        <v/>
      </c>
      <c r="F14" s="16">
        <f>IF($A14="","",SKUs!$G14)</f>
        <v/>
      </c>
      <c r="G14" s="16">
        <f>IF($A14="","",IF(SKUs!$L14&lt;&gt;"",SKUs!$L14,ROUNDUP($E14*$F14*(1+SKUs!$K14),0)))</f>
        <v/>
      </c>
      <c r="H14" s="17">
        <f>IF($A14="","",IF($D14&lt;0,"⚠ NEGATIVE",IF($D14&lt;=$G14,"REORDER","OK")))</f>
        <v/>
      </c>
      <c r="I14" s="16">
        <f>IF($A14="","",IFERROR(ROUND($D14/$E14,0),""))</f>
        <v/>
      </c>
      <c r="J14" s="16">
        <f>IF($A14="","",IF($D14&gt;$G14,"",MAX(SKUs!$J14,ROUNDUP($G14+$E14*30-$D14,0))))</f>
        <v/>
      </c>
      <c r="K14" s="18">
        <f>IF($A14="","",SKUs!$I14)</f>
        <v/>
      </c>
      <c r="L14" s="18">
        <f>IF($A14="","",$D14*$K14)</f>
        <v/>
      </c>
      <c r="M14" s="16">
        <f>IF($A14="","",COUNTIFS(Movements!$B$5:$B$404,$A14,Movements!$I$5:$I$404,"&gt;0",Movements!$I$5:$I$404,"&lt;="&amp;(TODAY()+30)))</f>
        <v/>
      </c>
    </row>
    <row r="15">
      <c r="A15" s="12">
        <f>IF(SKUs!$A15="","",SKUs!$A15)</f>
        <v/>
      </c>
      <c r="B15" s="12">
        <f>IF($A15="","",SKUs!$B15)</f>
        <v/>
      </c>
      <c r="C15" s="12">
        <f>IF($A15="","",SKUs!$E15)</f>
        <v/>
      </c>
      <c r="D15" s="10">
        <f>IF($A15="","",SKUs!$H15+SUMIFS(Movements!$D$5:$D$404,Movements!$B$5:$B$404,$A15))</f>
        <v/>
      </c>
      <c r="E15" s="15">
        <f>IF($A15="","",IFERROR(SUMIFS(Movements!$D$5:$D$404,Movements!$B$5:$B$404,$A15,Movements!$C$5:$C$404,"Issue")*-1/$B$3,0))</f>
        <v/>
      </c>
      <c r="F15" s="16">
        <f>IF($A15="","",SKUs!$G15)</f>
        <v/>
      </c>
      <c r="G15" s="16">
        <f>IF($A15="","",IF(SKUs!$L15&lt;&gt;"",SKUs!$L15,ROUNDUP($E15*$F15*(1+SKUs!$K15),0)))</f>
        <v/>
      </c>
      <c r="H15" s="17">
        <f>IF($A15="","",IF($D15&lt;0,"⚠ NEGATIVE",IF($D15&lt;=$G15,"REORDER","OK")))</f>
        <v/>
      </c>
      <c r="I15" s="16">
        <f>IF($A15="","",IFERROR(ROUND($D15/$E15,0),""))</f>
        <v/>
      </c>
      <c r="J15" s="16">
        <f>IF($A15="","",IF($D15&gt;$G15,"",MAX(SKUs!$J15,ROUNDUP($G15+$E15*30-$D15,0))))</f>
        <v/>
      </c>
      <c r="K15" s="18">
        <f>IF($A15="","",SKUs!$I15)</f>
        <v/>
      </c>
      <c r="L15" s="18">
        <f>IF($A15="","",$D15*$K15)</f>
        <v/>
      </c>
      <c r="M15" s="16">
        <f>IF($A15="","",COUNTIFS(Movements!$B$5:$B$404,$A15,Movements!$I$5:$I$404,"&gt;0",Movements!$I$5:$I$404,"&lt;="&amp;(TODAY()+30)))</f>
        <v/>
      </c>
    </row>
    <row r="16">
      <c r="A16" s="12">
        <f>IF(SKUs!$A16="","",SKUs!$A16)</f>
        <v/>
      </c>
      <c r="B16" s="12">
        <f>IF($A16="","",SKUs!$B16)</f>
        <v/>
      </c>
      <c r="C16" s="12">
        <f>IF($A16="","",SKUs!$E16)</f>
        <v/>
      </c>
      <c r="D16" s="10">
        <f>IF($A16="","",SKUs!$H16+SUMIFS(Movements!$D$5:$D$404,Movements!$B$5:$B$404,$A16))</f>
        <v/>
      </c>
      <c r="E16" s="15">
        <f>IF($A16="","",IFERROR(SUMIFS(Movements!$D$5:$D$404,Movements!$B$5:$B$404,$A16,Movements!$C$5:$C$404,"Issue")*-1/$B$3,0))</f>
        <v/>
      </c>
      <c r="F16" s="16">
        <f>IF($A16="","",SKUs!$G16)</f>
        <v/>
      </c>
      <c r="G16" s="16">
        <f>IF($A16="","",IF(SKUs!$L16&lt;&gt;"",SKUs!$L16,ROUNDUP($E16*$F16*(1+SKUs!$K16),0)))</f>
        <v/>
      </c>
      <c r="H16" s="17">
        <f>IF($A16="","",IF($D16&lt;0,"⚠ NEGATIVE",IF($D16&lt;=$G16,"REORDER","OK")))</f>
        <v/>
      </c>
      <c r="I16" s="16">
        <f>IF($A16="","",IFERROR(ROUND($D16/$E16,0),""))</f>
        <v/>
      </c>
      <c r="J16" s="16">
        <f>IF($A16="","",IF($D16&gt;$G16,"",MAX(SKUs!$J16,ROUNDUP($G16+$E16*30-$D16,0))))</f>
        <v/>
      </c>
      <c r="K16" s="18">
        <f>IF($A16="","",SKUs!$I16)</f>
        <v/>
      </c>
      <c r="L16" s="18">
        <f>IF($A16="","",$D16*$K16)</f>
        <v/>
      </c>
      <c r="M16" s="16">
        <f>IF($A16="","",COUNTIFS(Movements!$B$5:$B$404,$A16,Movements!$I$5:$I$404,"&gt;0",Movements!$I$5:$I$404,"&lt;="&amp;(TODAY()+30)))</f>
        <v/>
      </c>
    </row>
    <row r="17">
      <c r="A17" s="12">
        <f>IF(SKUs!$A17="","",SKUs!$A17)</f>
        <v/>
      </c>
      <c r="B17" s="12">
        <f>IF($A17="","",SKUs!$B17)</f>
        <v/>
      </c>
      <c r="C17" s="12">
        <f>IF($A17="","",SKUs!$E17)</f>
        <v/>
      </c>
      <c r="D17" s="10">
        <f>IF($A17="","",SKUs!$H17+SUMIFS(Movements!$D$5:$D$404,Movements!$B$5:$B$404,$A17))</f>
        <v/>
      </c>
      <c r="E17" s="15">
        <f>IF($A17="","",IFERROR(SUMIFS(Movements!$D$5:$D$404,Movements!$B$5:$B$404,$A17,Movements!$C$5:$C$404,"Issue")*-1/$B$3,0))</f>
        <v/>
      </c>
      <c r="F17" s="16">
        <f>IF($A17="","",SKUs!$G17)</f>
        <v/>
      </c>
      <c r="G17" s="16">
        <f>IF($A17="","",IF(SKUs!$L17&lt;&gt;"",SKUs!$L17,ROUNDUP($E17*$F17*(1+SKUs!$K17),0)))</f>
        <v/>
      </c>
      <c r="H17" s="17">
        <f>IF($A17="","",IF($D17&lt;0,"⚠ NEGATIVE",IF($D17&lt;=$G17,"REORDER","OK")))</f>
        <v/>
      </c>
      <c r="I17" s="16">
        <f>IF($A17="","",IFERROR(ROUND($D17/$E17,0),""))</f>
        <v/>
      </c>
      <c r="J17" s="16">
        <f>IF($A17="","",IF($D17&gt;$G17,"",MAX(SKUs!$J17,ROUNDUP($G17+$E17*30-$D17,0))))</f>
        <v/>
      </c>
      <c r="K17" s="18">
        <f>IF($A17="","",SKUs!$I17)</f>
        <v/>
      </c>
      <c r="L17" s="18">
        <f>IF($A17="","",$D17*$K17)</f>
        <v/>
      </c>
      <c r="M17" s="16">
        <f>IF($A17="","",COUNTIFS(Movements!$B$5:$B$404,$A17,Movements!$I$5:$I$404,"&gt;0",Movements!$I$5:$I$404,"&lt;="&amp;(TODAY()+30)))</f>
        <v/>
      </c>
    </row>
    <row r="18">
      <c r="A18" s="12">
        <f>IF(SKUs!$A18="","",SKUs!$A18)</f>
        <v/>
      </c>
      <c r="B18" s="12">
        <f>IF($A18="","",SKUs!$B18)</f>
        <v/>
      </c>
      <c r="C18" s="12">
        <f>IF($A18="","",SKUs!$E18)</f>
        <v/>
      </c>
      <c r="D18" s="10">
        <f>IF($A18="","",SKUs!$H18+SUMIFS(Movements!$D$5:$D$404,Movements!$B$5:$B$404,$A18))</f>
        <v/>
      </c>
      <c r="E18" s="15">
        <f>IF($A18="","",IFERROR(SUMIFS(Movements!$D$5:$D$404,Movements!$B$5:$B$404,$A18,Movements!$C$5:$C$404,"Issue")*-1/$B$3,0))</f>
        <v/>
      </c>
      <c r="F18" s="16">
        <f>IF($A18="","",SKUs!$G18)</f>
        <v/>
      </c>
      <c r="G18" s="16">
        <f>IF($A18="","",IF(SKUs!$L18&lt;&gt;"",SKUs!$L18,ROUNDUP($E18*$F18*(1+SKUs!$K18),0)))</f>
        <v/>
      </c>
      <c r="H18" s="17">
        <f>IF($A18="","",IF($D18&lt;0,"⚠ NEGATIVE",IF($D18&lt;=$G18,"REORDER","OK")))</f>
        <v/>
      </c>
      <c r="I18" s="16">
        <f>IF($A18="","",IFERROR(ROUND($D18/$E18,0),""))</f>
        <v/>
      </c>
      <c r="J18" s="16">
        <f>IF($A18="","",IF($D18&gt;$G18,"",MAX(SKUs!$J18,ROUNDUP($G18+$E18*30-$D18,0))))</f>
        <v/>
      </c>
      <c r="K18" s="18">
        <f>IF($A18="","",SKUs!$I18)</f>
        <v/>
      </c>
      <c r="L18" s="18">
        <f>IF($A18="","",$D18*$K18)</f>
        <v/>
      </c>
      <c r="M18" s="16">
        <f>IF($A18="","",COUNTIFS(Movements!$B$5:$B$404,$A18,Movements!$I$5:$I$404,"&gt;0",Movements!$I$5:$I$404,"&lt;="&amp;(TODAY()+30)))</f>
        <v/>
      </c>
    </row>
    <row r="19">
      <c r="A19" s="12">
        <f>IF(SKUs!$A19="","",SKUs!$A19)</f>
        <v/>
      </c>
      <c r="B19" s="12">
        <f>IF($A19="","",SKUs!$B19)</f>
        <v/>
      </c>
      <c r="C19" s="12">
        <f>IF($A19="","",SKUs!$E19)</f>
        <v/>
      </c>
      <c r="D19" s="10">
        <f>IF($A19="","",SKUs!$H19+SUMIFS(Movements!$D$5:$D$404,Movements!$B$5:$B$404,$A19))</f>
        <v/>
      </c>
      <c r="E19" s="15">
        <f>IF($A19="","",IFERROR(SUMIFS(Movements!$D$5:$D$404,Movements!$B$5:$B$404,$A19,Movements!$C$5:$C$404,"Issue")*-1/$B$3,0))</f>
        <v/>
      </c>
      <c r="F19" s="16">
        <f>IF($A19="","",SKUs!$G19)</f>
        <v/>
      </c>
      <c r="G19" s="16">
        <f>IF($A19="","",IF(SKUs!$L19&lt;&gt;"",SKUs!$L19,ROUNDUP($E19*$F19*(1+SKUs!$K19),0)))</f>
        <v/>
      </c>
      <c r="H19" s="17">
        <f>IF($A19="","",IF($D19&lt;0,"⚠ NEGATIVE",IF($D19&lt;=$G19,"REORDER","OK")))</f>
        <v/>
      </c>
      <c r="I19" s="16">
        <f>IF($A19="","",IFERROR(ROUND($D19/$E19,0),""))</f>
        <v/>
      </c>
      <c r="J19" s="16">
        <f>IF($A19="","",IF($D19&gt;$G19,"",MAX(SKUs!$J19,ROUNDUP($G19+$E19*30-$D19,0))))</f>
        <v/>
      </c>
      <c r="K19" s="18">
        <f>IF($A19="","",SKUs!$I19)</f>
        <v/>
      </c>
      <c r="L19" s="18">
        <f>IF($A19="","",$D19*$K19)</f>
        <v/>
      </c>
      <c r="M19" s="16">
        <f>IF($A19="","",COUNTIFS(Movements!$B$5:$B$404,$A19,Movements!$I$5:$I$404,"&gt;0",Movements!$I$5:$I$404,"&lt;="&amp;(TODAY()+30)))</f>
        <v/>
      </c>
    </row>
    <row r="20">
      <c r="A20" s="12">
        <f>IF(SKUs!$A20="","",SKUs!$A20)</f>
        <v/>
      </c>
      <c r="B20" s="12">
        <f>IF($A20="","",SKUs!$B20)</f>
        <v/>
      </c>
      <c r="C20" s="12">
        <f>IF($A20="","",SKUs!$E20)</f>
        <v/>
      </c>
      <c r="D20" s="10">
        <f>IF($A20="","",SKUs!$H20+SUMIFS(Movements!$D$5:$D$404,Movements!$B$5:$B$404,$A20))</f>
        <v/>
      </c>
      <c r="E20" s="15">
        <f>IF($A20="","",IFERROR(SUMIFS(Movements!$D$5:$D$404,Movements!$B$5:$B$404,$A20,Movements!$C$5:$C$404,"Issue")*-1/$B$3,0))</f>
        <v/>
      </c>
      <c r="F20" s="16">
        <f>IF($A20="","",SKUs!$G20)</f>
        <v/>
      </c>
      <c r="G20" s="16">
        <f>IF($A20="","",IF(SKUs!$L20&lt;&gt;"",SKUs!$L20,ROUNDUP($E20*$F20*(1+SKUs!$K20),0)))</f>
        <v/>
      </c>
      <c r="H20" s="17">
        <f>IF($A20="","",IF($D20&lt;0,"⚠ NEGATIVE",IF($D20&lt;=$G20,"REORDER","OK")))</f>
        <v/>
      </c>
      <c r="I20" s="16">
        <f>IF($A20="","",IFERROR(ROUND($D20/$E20,0),""))</f>
        <v/>
      </c>
      <c r="J20" s="16">
        <f>IF($A20="","",IF($D20&gt;$G20,"",MAX(SKUs!$J20,ROUNDUP($G20+$E20*30-$D20,0))))</f>
        <v/>
      </c>
      <c r="K20" s="18">
        <f>IF($A20="","",SKUs!$I20)</f>
        <v/>
      </c>
      <c r="L20" s="18">
        <f>IF($A20="","",$D20*$K20)</f>
        <v/>
      </c>
      <c r="M20" s="16">
        <f>IF($A20="","",COUNTIFS(Movements!$B$5:$B$404,$A20,Movements!$I$5:$I$404,"&gt;0",Movements!$I$5:$I$404,"&lt;="&amp;(TODAY()+30)))</f>
        <v/>
      </c>
    </row>
    <row r="21">
      <c r="A21" s="12">
        <f>IF(SKUs!$A21="","",SKUs!$A21)</f>
        <v/>
      </c>
      <c r="B21" s="12">
        <f>IF($A21="","",SKUs!$B21)</f>
        <v/>
      </c>
      <c r="C21" s="12">
        <f>IF($A21="","",SKUs!$E21)</f>
        <v/>
      </c>
      <c r="D21" s="10">
        <f>IF($A21="","",SKUs!$H21+SUMIFS(Movements!$D$5:$D$404,Movements!$B$5:$B$404,$A21))</f>
        <v/>
      </c>
      <c r="E21" s="15">
        <f>IF($A21="","",IFERROR(SUMIFS(Movements!$D$5:$D$404,Movements!$B$5:$B$404,$A21,Movements!$C$5:$C$404,"Issue")*-1/$B$3,0))</f>
        <v/>
      </c>
      <c r="F21" s="16">
        <f>IF($A21="","",SKUs!$G21)</f>
        <v/>
      </c>
      <c r="G21" s="16">
        <f>IF($A21="","",IF(SKUs!$L21&lt;&gt;"",SKUs!$L21,ROUNDUP($E21*$F21*(1+SKUs!$K21),0)))</f>
        <v/>
      </c>
      <c r="H21" s="17">
        <f>IF($A21="","",IF($D21&lt;0,"⚠ NEGATIVE",IF($D21&lt;=$G21,"REORDER","OK")))</f>
        <v/>
      </c>
      <c r="I21" s="16">
        <f>IF($A21="","",IFERROR(ROUND($D21/$E21,0),""))</f>
        <v/>
      </c>
      <c r="J21" s="16">
        <f>IF($A21="","",IF($D21&gt;$G21,"",MAX(SKUs!$J21,ROUNDUP($G21+$E21*30-$D21,0))))</f>
        <v/>
      </c>
      <c r="K21" s="18">
        <f>IF($A21="","",SKUs!$I21)</f>
        <v/>
      </c>
      <c r="L21" s="18">
        <f>IF($A21="","",$D21*$K21)</f>
        <v/>
      </c>
      <c r="M21" s="16">
        <f>IF($A21="","",COUNTIFS(Movements!$B$5:$B$404,$A21,Movements!$I$5:$I$404,"&gt;0",Movements!$I$5:$I$404,"&lt;="&amp;(TODAY()+30)))</f>
        <v/>
      </c>
    </row>
    <row r="22">
      <c r="A22" s="12">
        <f>IF(SKUs!$A22="","",SKUs!$A22)</f>
        <v/>
      </c>
      <c r="B22" s="12">
        <f>IF($A22="","",SKUs!$B22)</f>
        <v/>
      </c>
      <c r="C22" s="12">
        <f>IF($A22="","",SKUs!$E22)</f>
        <v/>
      </c>
      <c r="D22" s="10">
        <f>IF($A22="","",SKUs!$H22+SUMIFS(Movements!$D$5:$D$404,Movements!$B$5:$B$404,$A22))</f>
        <v/>
      </c>
      <c r="E22" s="15">
        <f>IF($A22="","",IFERROR(SUMIFS(Movements!$D$5:$D$404,Movements!$B$5:$B$404,$A22,Movements!$C$5:$C$404,"Issue")*-1/$B$3,0))</f>
        <v/>
      </c>
      <c r="F22" s="16">
        <f>IF($A22="","",SKUs!$G22)</f>
        <v/>
      </c>
      <c r="G22" s="16">
        <f>IF($A22="","",IF(SKUs!$L22&lt;&gt;"",SKUs!$L22,ROUNDUP($E22*$F22*(1+SKUs!$K22),0)))</f>
        <v/>
      </c>
      <c r="H22" s="17">
        <f>IF($A22="","",IF($D22&lt;0,"⚠ NEGATIVE",IF($D22&lt;=$G22,"REORDER","OK")))</f>
        <v/>
      </c>
      <c r="I22" s="16">
        <f>IF($A22="","",IFERROR(ROUND($D22/$E22,0),""))</f>
        <v/>
      </c>
      <c r="J22" s="16">
        <f>IF($A22="","",IF($D22&gt;$G22,"",MAX(SKUs!$J22,ROUNDUP($G22+$E22*30-$D22,0))))</f>
        <v/>
      </c>
      <c r="K22" s="18">
        <f>IF($A22="","",SKUs!$I22)</f>
        <v/>
      </c>
      <c r="L22" s="18">
        <f>IF($A22="","",$D22*$K22)</f>
        <v/>
      </c>
      <c r="M22" s="16">
        <f>IF($A22="","",COUNTIFS(Movements!$B$5:$B$404,$A22,Movements!$I$5:$I$404,"&gt;0",Movements!$I$5:$I$404,"&lt;="&amp;(TODAY()+30)))</f>
        <v/>
      </c>
    </row>
    <row r="23">
      <c r="A23" s="12">
        <f>IF(SKUs!$A23="","",SKUs!$A23)</f>
        <v/>
      </c>
      <c r="B23" s="12">
        <f>IF($A23="","",SKUs!$B23)</f>
        <v/>
      </c>
      <c r="C23" s="12">
        <f>IF($A23="","",SKUs!$E23)</f>
        <v/>
      </c>
      <c r="D23" s="10">
        <f>IF($A23="","",SKUs!$H23+SUMIFS(Movements!$D$5:$D$404,Movements!$B$5:$B$404,$A23))</f>
        <v/>
      </c>
      <c r="E23" s="15">
        <f>IF($A23="","",IFERROR(SUMIFS(Movements!$D$5:$D$404,Movements!$B$5:$B$404,$A23,Movements!$C$5:$C$404,"Issue")*-1/$B$3,0))</f>
        <v/>
      </c>
      <c r="F23" s="16">
        <f>IF($A23="","",SKUs!$G23)</f>
        <v/>
      </c>
      <c r="G23" s="16">
        <f>IF($A23="","",IF(SKUs!$L23&lt;&gt;"",SKUs!$L23,ROUNDUP($E23*$F23*(1+SKUs!$K23),0)))</f>
        <v/>
      </c>
      <c r="H23" s="17">
        <f>IF($A23="","",IF($D23&lt;0,"⚠ NEGATIVE",IF($D23&lt;=$G23,"REORDER","OK")))</f>
        <v/>
      </c>
      <c r="I23" s="16">
        <f>IF($A23="","",IFERROR(ROUND($D23/$E23,0),""))</f>
        <v/>
      </c>
      <c r="J23" s="16">
        <f>IF($A23="","",IF($D23&gt;$G23,"",MAX(SKUs!$J23,ROUNDUP($G23+$E23*30-$D23,0))))</f>
        <v/>
      </c>
      <c r="K23" s="18">
        <f>IF($A23="","",SKUs!$I23)</f>
        <v/>
      </c>
      <c r="L23" s="18">
        <f>IF($A23="","",$D23*$K23)</f>
        <v/>
      </c>
      <c r="M23" s="16">
        <f>IF($A23="","",COUNTIFS(Movements!$B$5:$B$404,$A23,Movements!$I$5:$I$404,"&gt;0",Movements!$I$5:$I$404,"&lt;="&amp;(TODAY()+30)))</f>
        <v/>
      </c>
    </row>
    <row r="24">
      <c r="A24" s="12">
        <f>IF(SKUs!$A24="","",SKUs!$A24)</f>
        <v/>
      </c>
      <c r="B24" s="12">
        <f>IF($A24="","",SKUs!$B24)</f>
        <v/>
      </c>
      <c r="C24" s="12">
        <f>IF($A24="","",SKUs!$E24)</f>
        <v/>
      </c>
      <c r="D24" s="10">
        <f>IF($A24="","",SKUs!$H24+SUMIFS(Movements!$D$5:$D$404,Movements!$B$5:$B$404,$A24))</f>
        <v/>
      </c>
      <c r="E24" s="15">
        <f>IF($A24="","",IFERROR(SUMIFS(Movements!$D$5:$D$404,Movements!$B$5:$B$404,$A24,Movements!$C$5:$C$404,"Issue")*-1/$B$3,0))</f>
        <v/>
      </c>
      <c r="F24" s="16">
        <f>IF($A24="","",SKUs!$G24)</f>
        <v/>
      </c>
      <c r="G24" s="16">
        <f>IF($A24="","",IF(SKUs!$L24&lt;&gt;"",SKUs!$L24,ROUNDUP($E24*$F24*(1+SKUs!$K24),0)))</f>
        <v/>
      </c>
      <c r="H24" s="17">
        <f>IF($A24="","",IF($D24&lt;0,"⚠ NEGATIVE",IF($D24&lt;=$G24,"REORDER","OK")))</f>
        <v/>
      </c>
      <c r="I24" s="16">
        <f>IF($A24="","",IFERROR(ROUND($D24/$E24,0),""))</f>
        <v/>
      </c>
      <c r="J24" s="16">
        <f>IF($A24="","",IF($D24&gt;$G24,"",MAX(SKUs!$J24,ROUNDUP($G24+$E24*30-$D24,0))))</f>
        <v/>
      </c>
      <c r="K24" s="18">
        <f>IF($A24="","",SKUs!$I24)</f>
        <v/>
      </c>
      <c r="L24" s="18">
        <f>IF($A24="","",$D24*$K24)</f>
        <v/>
      </c>
      <c r="M24" s="16">
        <f>IF($A24="","",COUNTIFS(Movements!$B$5:$B$404,$A24,Movements!$I$5:$I$404,"&gt;0",Movements!$I$5:$I$404,"&lt;="&amp;(TODAY()+30)))</f>
        <v/>
      </c>
    </row>
    <row r="25">
      <c r="A25" s="12">
        <f>IF(SKUs!$A25="","",SKUs!$A25)</f>
        <v/>
      </c>
      <c r="B25" s="12">
        <f>IF($A25="","",SKUs!$B25)</f>
        <v/>
      </c>
      <c r="C25" s="12">
        <f>IF($A25="","",SKUs!$E25)</f>
        <v/>
      </c>
      <c r="D25" s="10">
        <f>IF($A25="","",SKUs!$H25+SUMIFS(Movements!$D$5:$D$404,Movements!$B$5:$B$404,$A25))</f>
        <v/>
      </c>
      <c r="E25" s="15">
        <f>IF($A25="","",IFERROR(SUMIFS(Movements!$D$5:$D$404,Movements!$B$5:$B$404,$A25,Movements!$C$5:$C$404,"Issue")*-1/$B$3,0))</f>
        <v/>
      </c>
      <c r="F25" s="16">
        <f>IF($A25="","",SKUs!$G25)</f>
        <v/>
      </c>
      <c r="G25" s="16">
        <f>IF($A25="","",IF(SKUs!$L25&lt;&gt;"",SKUs!$L25,ROUNDUP($E25*$F25*(1+SKUs!$K25),0)))</f>
        <v/>
      </c>
      <c r="H25" s="17">
        <f>IF($A25="","",IF($D25&lt;0,"⚠ NEGATIVE",IF($D25&lt;=$G25,"REORDER","OK")))</f>
        <v/>
      </c>
      <c r="I25" s="16">
        <f>IF($A25="","",IFERROR(ROUND($D25/$E25,0),""))</f>
        <v/>
      </c>
      <c r="J25" s="16">
        <f>IF($A25="","",IF($D25&gt;$G25,"",MAX(SKUs!$J25,ROUNDUP($G25+$E25*30-$D25,0))))</f>
        <v/>
      </c>
      <c r="K25" s="18">
        <f>IF($A25="","",SKUs!$I25)</f>
        <v/>
      </c>
      <c r="L25" s="18">
        <f>IF($A25="","",$D25*$K25)</f>
        <v/>
      </c>
      <c r="M25" s="16">
        <f>IF($A25="","",COUNTIFS(Movements!$B$5:$B$404,$A25,Movements!$I$5:$I$404,"&gt;0",Movements!$I$5:$I$404,"&lt;="&amp;(TODAY()+30)))</f>
        <v/>
      </c>
    </row>
    <row r="26">
      <c r="A26" s="12">
        <f>IF(SKUs!$A26="","",SKUs!$A26)</f>
        <v/>
      </c>
      <c r="B26" s="12">
        <f>IF($A26="","",SKUs!$B26)</f>
        <v/>
      </c>
      <c r="C26" s="12">
        <f>IF($A26="","",SKUs!$E26)</f>
        <v/>
      </c>
      <c r="D26" s="10">
        <f>IF($A26="","",SKUs!$H26+SUMIFS(Movements!$D$5:$D$404,Movements!$B$5:$B$404,$A26))</f>
        <v/>
      </c>
      <c r="E26" s="15">
        <f>IF($A26="","",IFERROR(SUMIFS(Movements!$D$5:$D$404,Movements!$B$5:$B$404,$A26,Movements!$C$5:$C$404,"Issue")*-1/$B$3,0))</f>
        <v/>
      </c>
      <c r="F26" s="16">
        <f>IF($A26="","",SKUs!$G26)</f>
        <v/>
      </c>
      <c r="G26" s="16">
        <f>IF($A26="","",IF(SKUs!$L26&lt;&gt;"",SKUs!$L26,ROUNDUP($E26*$F26*(1+SKUs!$K26),0)))</f>
        <v/>
      </c>
      <c r="H26" s="17">
        <f>IF($A26="","",IF($D26&lt;0,"⚠ NEGATIVE",IF($D26&lt;=$G26,"REORDER","OK")))</f>
        <v/>
      </c>
      <c r="I26" s="16">
        <f>IF($A26="","",IFERROR(ROUND($D26/$E26,0),""))</f>
        <v/>
      </c>
      <c r="J26" s="16">
        <f>IF($A26="","",IF($D26&gt;$G26,"",MAX(SKUs!$J26,ROUNDUP($G26+$E26*30-$D26,0))))</f>
        <v/>
      </c>
      <c r="K26" s="18">
        <f>IF($A26="","",SKUs!$I26)</f>
        <v/>
      </c>
      <c r="L26" s="18">
        <f>IF($A26="","",$D26*$K26)</f>
        <v/>
      </c>
      <c r="M26" s="16">
        <f>IF($A26="","",COUNTIFS(Movements!$B$5:$B$404,$A26,Movements!$I$5:$I$404,"&gt;0",Movements!$I$5:$I$404,"&lt;="&amp;(TODAY()+30)))</f>
        <v/>
      </c>
    </row>
    <row r="27">
      <c r="A27" s="12">
        <f>IF(SKUs!$A27="","",SKUs!$A27)</f>
        <v/>
      </c>
      <c r="B27" s="12">
        <f>IF($A27="","",SKUs!$B27)</f>
        <v/>
      </c>
      <c r="C27" s="12">
        <f>IF($A27="","",SKUs!$E27)</f>
        <v/>
      </c>
      <c r="D27" s="10">
        <f>IF($A27="","",SKUs!$H27+SUMIFS(Movements!$D$5:$D$404,Movements!$B$5:$B$404,$A27))</f>
        <v/>
      </c>
      <c r="E27" s="15">
        <f>IF($A27="","",IFERROR(SUMIFS(Movements!$D$5:$D$404,Movements!$B$5:$B$404,$A27,Movements!$C$5:$C$404,"Issue")*-1/$B$3,0))</f>
        <v/>
      </c>
      <c r="F27" s="16">
        <f>IF($A27="","",SKUs!$G27)</f>
        <v/>
      </c>
      <c r="G27" s="16">
        <f>IF($A27="","",IF(SKUs!$L27&lt;&gt;"",SKUs!$L27,ROUNDUP($E27*$F27*(1+SKUs!$K27),0)))</f>
        <v/>
      </c>
      <c r="H27" s="17">
        <f>IF($A27="","",IF($D27&lt;0,"⚠ NEGATIVE",IF($D27&lt;=$G27,"REORDER","OK")))</f>
        <v/>
      </c>
      <c r="I27" s="16">
        <f>IF($A27="","",IFERROR(ROUND($D27/$E27,0),""))</f>
        <v/>
      </c>
      <c r="J27" s="16">
        <f>IF($A27="","",IF($D27&gt;$G27,"",MAX(SKUs!$J27,ROUNDUP($G27+$E27*30-$D27,0))))</f>
        <v/>
      </c>
      <c r="K27" s="18">
        <f>IF($A27="","",SKUs!$I27)</f>
        <v/>
      </c>
      <c r="L27" s="18">
        <f>IF($A27="","",$D27*$K27)</f>
        <v/>
      </c>
      <c r="M27" s="16">
        <f>IF($A27="","",COUNTIFS(Movements!$B$5:$B$404,$A27,Movements!$I$5:$I$404,"&gt;0",Movements!$I$5:$I$404,"&lt;="&amp;(TODAY()+30)))</f>
        <v/>
      </c>
    </row>
    <row r="28">
      <c r="A28" s="12">
        <f>IF(SKUs!$A28="","",SKUs!$A28)</f>
        <v/>
      </c>
      <c r="B28" s="12">
        <f>IF($A28="","",SKUs!$B28)</f>
        <v/>
      </c>
      <c r="C28" s="12">
        <f>IF($A28="","",SKUs!$E28)</f>
        <v/>
      </c>
      <c r="D28" s="10">
        <f>IF($A28="","",SKUs!$H28+SUMIFS(Movements!$D$5:$D$404,Movements!$B$5:$B$404,$A28))</f>
        <v/>
      </c>
      <c r="E28" s="15">
        <f>IF($A28="","",IFERROR(SUMIFS(Movements!$D$5:$D$404,Movements!$B$5:$B$404,$A28,Movements!$C$5:$C$404,"Issue")*-1/$B$3,0))</f>
        <v/>
      </c>
      <c r="F28" s="16">
        <f>IF($A28="","",SKUs!$G28)</f>
        <v/>
      </c>
      <c r="G28" s="16">
        <f>IF($A28="","",IF(SKUs!$L28&lt;&gt;"",SKUs!$L28,ROUNDUP($E28*$F28*(1+SKUs!$K28),0)))</f>
        <v/>
      </c>
      <c r="H28" s="17">
        <f>IF($A28="","",IF($D28&lt;0,"⚠ NEGATIVE",IF($D28&lt;=$G28,"REORDER","OK")))</f>
        <v/>
      </c>
      <c r="I28" s="16">
        <f>IF($A28="","",IFERROR(ROUND($D28/$E28,0),""))</f>
        <v/>
      </c>
      <c r="J28" s="16">
        <f>IF($A28="","",IF($D28&gt;$G28,"",MAX(SKUs!$J28,ROUNDUP($G28+$E28*30-$D28,0))))</f>
        <v/>
      </c>
      <c r="K28" s="18">
        <f>IF($A28="","",SKUs!$I28)</f>
        <v/>
      </c>
      <c r="L28" s="18">
        <f>IF($A28="","",$D28*$K28)</f>
        <v/>
      </c>
      <c r="M28" s="16">
        <f>IF($A28="","",COUNTIFS(Movements!$B$5:$B$404,$A28,Movements!$I$5:$I$404,"&gt;0",Movements!$I$5:$I$404,"&lt;="&amp;(TODAY()+30)))</f>
        <v/>
      </c>
    </row>
    <row r="29">
      <c r="A29" s="12">
        <f>IF(SKUs!$A29="","",SKUs!$A29)</f>
        <v/>
      </c>
      <c r="B29" s="12">
        <f>IF($A29="","",SKUs!$B29)</f>
        <v/>
      </c>
      <c r="C29" s="12">
        <f>IF($A29="","",SKUs!$E29)</f>
        <v/>
      </c>
      <c r="D29" s="10">
        <f>IF($A29="","",SKUs!$H29+SUMIFS(Movements!$D$5:$D$404,Movements!$B$5:$B$404,$A29))</f>
        <v/>
      </c>
      <c r="E29" s="15">
        <f>IF($A29="","",IFERROR(SUMIFS(Movements!$D$5:$D$404,Movements!$B$5:$B$404,$A29,Movements!$C$5:$C$404,"Issue")*-1/$B$3,0))</f>
        <v/>
      </c>
      <c r="F29" s="16">
        <f>IF($A29="","",SKUs!$G29)</f>
        <v/>
      </c>
      <c r="G29" s="16">
        <f>IF($A29="","",IF(SKUs!$L29&lt;&gt;"",SKUs!$L29,ROUNDUP($E29*$F29*(1+SKUs!$K29),0)))</f>
        <v/>
      </c>
      <c r="H29" s="17">
        <f>IF($A29="","",IF($D29&lt;0,"⚠ NEGATIVE",IF($D29&lt;=$G29,"REORDER","OK")))</f>
        <v/>
      </c>
      <c r="I29" s="16">
        <f>IF($A29="","",IFERROR(ROUND($D29/$E29,0),""))</f>
        <v/>
      </c>
      <c r="J29" s="16">
        <f>IF($A29="","",IF($D29&gt;$G29,"",MAX(SKUs!$J29,ROUNDUP($G29+$E29*30-$D29,0))))</f>
        <v/>
      </c>
      <c r="K29" s="18">
        <f>IF($A29="","",SKUs!$I29)</f>
        <v/>
      </c>
      <c r="L29" s="18">
        <f>IF($A29="","",$D29*$K29)</f>
        <v/>
      </c>
      <c r="M29" s="16">
        <f>IF($A29="","",COUNTIFS(Movements!$B$5:$B$404,$A29,Movements!$I$5:$I$404,"&gt;0",Movements!$I$5:$I$404,"&lt;="&amp;(TODAY()+30)))</f>
        <v/>
      </c>
    </row>
    <row r="30">
      <c r="A30" s="12">
        <f>IF(SKUs!$A30="","",SKUs!$A30)</f>
        <v/>
      </c>
      <c r="B30" s="12">
        <f>IF($A30="","",SKUs!$B30)</f>
        <v/>
      </c>
      <c r="C30" s="12">
        <f>IF($A30="","",SKUs!$E30)</f>
        <v/>
      </c>
      <c r="D30" s="10">
        <f>IF($A30="","",SKUs!$H30+SUMIFS(Movements!$D$5:$D$404,Movements!$B$5:$B$404,$A30))</f>
        <v/>
      </c>
      <c r="E30" s="15">
        <f>IF($A30="","",IFERROR(SUMIFS(Movements!$D$5:$D$404,Movements!$B$5:$B$404,$A30,Movements!$C$5:$C$404,"Issue")*-1/$B$3,0))</f>
        <v/>
      </c>
      <c r="F30" s="16">
        <f>IF($A30="","",SKUs!$G30)</f>
        <v/>
      </c>
      <c r="G30" s="16">
        <f>IF($A30="","",IF(SKUs!$L30&lt;&gt;"",SKUs!$L30,ROUNDUP($E30*$F30*(1+SKUs!$K30),0)))</f>
        <v/>
      </c>
      <c r="H30" s="17">
        <f>IF($A30="","",IF($D30&lt;0,"⚠ NEGATIVE",IF($D30&lt;=$G30,"REORDER","OK")))</f>
        <v/>
      </c>
      <c r="I30" s="16">
        <f>IF($A30="","",IFERROR(ROUND($D30/$E30,0),""))</f>
        <v/>
      </c>
      <c r="J30" s="16">
        <f>IF($A30="","",IF($D30&gt;$G30,"",MAX(SKUs!$J30,ROUNDUP($G30+$E30*30-$D30,0))))</f>
        <v/>
      </c>
      <c r="K30" s="18">
        <f>IF($A30="","",SKUs!$I30)</f>
        <v/>
      </c>
      <c r="L30" s="18">
        <f>IF($A30="","",$D30*$K30)</f>
        <v/>
      </c>
      <c r="M30" s="16">
        <f>IF($A30="","",COUNTIFS(Movements!$B$5:$B$404,$A30,Movements!$I$5:$I$404,"&gt;0",Movements!$I$5:$I$404,"&lt;="&amp;(TODAY()+30)))</f>
        <v/>
      </c>
    </row>
    <row r="31">
      <c r="A31" s="12">
        <f>IF(SKUs!$A31="","",SKUs!$A31)</f>
        <v/>
      </c>
      <c r="B31" s="12">
        <f>IF($A31="","",SKUs!$B31)</f>
        <v/>
      </c>
      <c r="C31" s="12">
        <f>IF($A31="","",SKUs!$E31)</f>
        <v/>
      </c>
      <c r="D31" s="10">
        <f>IF($A31="","",SKUs!$H31+SUMIFS(Movements!$D$5:$D$404,Movements!$B$5:$B$404,$A31))</f>
        <v/>
      </c>
      <c r="E31" s="15">
        <f>IF($A31="","",IFERROR(SUMIFS(Movements!$D$5:$D$404,Movements!$B$5:$B$404,$A31,Movements!$C$5:$C$404,"Issue")*-1/$B$3,0))</f>
        <v/>
      </c>
      <c r="F31" s="16">
        <f>IF($A31="","",SKUs!$G31)</f>
        <v/>
      </c>
      <c r="G31" s="16">
        <f>IF($A31="","",IF(SKUs!$L31&lt;&gt;"",SKUs!$L31,ROUNDUP($E31*$F31*(1+SKUs!$K31),0)))</f>
        <v/>
      </c>
      <c r="H31" s="17">
        <f>IF($A31="","",IF($D31&lt;0,"⚠ NEGATIVE",IF($D31&lt;=$G31,"REORDER","OK")))</f>
        <v/>
      </c>
      <c r="I31" s="16">
        <f>IF($A31="","",IFERROR(ROUND($D31/$E31,0),""))</f>
        <v/>
      </c>
      <c r="J31" s="16">
        <f>IF($A31="","",IF($D31&gt;$G31,"",MAX(SKUs!$J31,ROUNDUP($G31+$E31*30-$D31,0))))</f>
        <v/>
      </c>
      <c r="K31" s="18">
        <f>IF($A31="","",SKUs!$I31)</f>
        <v/>
      </c>
      <c r="L31" s="18">
        <f>IF($A31="","",$D31*$K31)</f>
        <v/>
      </c>
      <c r="M31" s="16">
        <f>IF($A31="","",COUNTIFS(Movements!$B$5:$B$404,$A31,Movements!$I$5:$I$404,"&gt;0",Movements!$I$5:$I$404,"&lt;="&amp;(TODAY()+30)))</f>
        <v/>
      </c>
    </row>
    <row r="32">
      <c r="A32" s="12">
        <f>IF(SKUs!$A32="","",SKUs!$A32)</f>
        <v/>
      </c>
      <c r="B32" s="12">
        <f>IF($A32="","",SKUs!$B32)</f>
        <v/>
      </c>
      <c r="C32" s="12">
        <f>IF($A32="","",SKUs!$E32)</f>
        <v/>
      </c>
      <c r="D32" s="10">
        <f>IF($A32="","",SKUs!$H32+SUMIFS(Movements!$D$5:$D$404,Movements!$B$5:$B$404,$A32))</f>
        <v/>
      </c>
      <c r="E32" s="15">
        <f>IF($A32="","",IFERROR(SUMIFS(Movements!$D$5:$D$404,Movements!$B$5:$B$404,$A32,Movements!$C$5:$C$404,"Issue")*-1/$B$3,0))</f>
        <v/>
      </c>
      <c r="F32" s="16">
        <f>IF($A32="","",SKUs!$G32)</f>
        <v/>
      </c>
      <c r="G32" s="16">
        <f>IF($A32="","",IF(SKUs!$L32&lt;&gt;"",SKUs!$L32,ROUNDUP($E32*$F32*(1+SKUs!$K32),0)))</f>
        <v/>
      </c>
      <c r="H32" s="17">
        <f>IF($A32="","",IF($D32&lt;0,"⚠ NEGATIVE",IF($D32&lt;=$G32,"REORDER","OK")))</f>
        <v/>
      </c>
      <c r="I32" s="16">
        <f>IF($A32="","",IFERROR(ROUND($D32/$E32,0),""))</f>
        <v/>
      </c>
      <c r="J32" s="16">
        <f>IF($A32="","",IF($D32&gt;$G32,"",MAX(SKUs!$J32,ROUNDUP($G32+$E32*30-$D32,0))))</f>
        <v/>
      </c>
      <c r="K32" s="18">
        <f>IF($A32="","",SKUs!$I32)</f>
        <v/>
      </c>
      <c r="L32" s="18">
        <f>IF($A32="","",$D32*$K32)</f>
        <v/>
      </c>
      <c r="M32" s="16">
        <f>IF($A32="","",COUNTIFS(Movements!$B$5:$B$404,$A32,Movements!$I$5:$I$404,"&gt;0",Movements!$I$5:$I$404,"&lt;="&amp;(TODAY()+30)))</f>
        <v/>
      </c>
    </row>
    <row r="33">
      <c r="A33" s="12">
        <f>IF(SKUs!$A33="","",SKUs!$A33)</f>
        <v/>
      </c>
      <c r="B33" s="12">
        <f>IF($A33="","",SKUs!$B33)</f>
        <v/>
      </c>
      <c r="C33" s="12">
        <f>IF($A33="","",SKUs!$E33)</f>
        <v/>
      </c>
      <c r="D33" s="10">
        <f>IF($A33="","",SKUs!$H33+SUMIFS(Movements!$D$5:$D$404,Movements!$B$5:$B$404,$A33))</f>
        <v/>
      </c>
      <c r="E33" s="15">
        <f>IF($A33="","",IFERROR(SUMIFS(Movements!$D$5:$D$404,Movements!$B$5:$B$404,$A33,Movements!$C$5:$C$404,"Issue")*-1/$B$3,0))</f>
        <v/>
      </c>
      <c r="F33" s="16">
        <f>IF($A33="","",SKUs!$G33)</f>
        <v/>
      </c>
      <c r="G33" s="16">
        <f>IF($A33="","",IF(SKUs!$L33&lt;&gt;"",SKUs!$L33,ROUNDUP($E33*$F33*(1+SKUs!$K33),0)))</f>
        <v/>
      </c>
      <c r="H33" s="17">
        <f>IF($A33="","",IF($D33&lt;0,"⚠ NEGATIVE",IF($D33&lt;=$G33,"REORDER","OK")))</f>
        <v/>
      </c>
      <c r="I33" s="16">
        <f>IF($A33="","",IFERROR(ROUND($D33/$E33,0),""))</f>
        <v/>
      </c>
      <c r="J33" s="16">
        <f>IF($A33="","",IF($D33&gt;$G33,"",MAX(SKUs!$J33,ROUNDUP($G33+$E33*30-$D33,0))))</f>
        <v/>
      </c>
      <c r="K33" s="18">
        <f>IF($A33="","",SKUs!$I33)</f>
        <v/>
      </c>
      <c r="L33" s="18">
        <f>IF($A33="","",$D33*$K33)</f>
        <v/>
      </c>
      <c r="M33" s="16">
        <f>IF($A33="","",COUNTIFS(Movements!$B$5:$B$404,$A33,Movements!$I$5:$I$404,"&gt;0",Movements!$I$5:$I$404,"&lt;="&amp;(TODAY()+30)))</f>
        <v/>
      </c>
    </row>
    <row r="34">
      <c r="A34" s="12">
        <f>IF(SKUs!$A34="","",SKUs!$A34)</f>
        <v/>
      </c>
      <c r="B34" s="12">
        <f>IF($A34="","",SKUs!$B34)</f>
        <v/>
      </c>
      <c r="C34" s="12">
        <f>IF($A34="","",SKUs!$E34)</f>
        <v/>
      </c>
      <c r="D34" s="10">
        <f>IF($A34="","",SKUs!$H34+SUMIFS(Movements!$D$5:$D$404,Movements!$B$5:$B$404,$A34))</f>
        <v/>
      </c>
      <c r="E34" s="15">
        <f>IF($A34="","",IFERROR(SUMIFS(Movements!$D$5:$D$404,Movements!$B$5:$B$404,$A34,Movements!$C$5:$C$404,"Issue")*-1/$B$3,0))</f>
        <v/>
      </c>
      <c r="F34" s="16">
        <f>IF($A34="","",SKUs!$G34)</f>
        <v/>
      </c>
      <c r="G34" s="16">
        <f>IF($A34="","",IF(SKUs!$L34&lt;&gt;"",SKUs!$L34,ROUNDUP($E34*$F34*(1+SKUs!$K34),0)))</f>
        <v/>
      </c>
      <c r="H34" s="17">
        <f>IF($A34="","",IF($D34&lt;0,"⚠ NEGATIVE",IF($D34&lt;=$G34,"REORDER","OK")))</f>
        <v/>
      </c>
      <c r="I34" s="16">
        <f>IF($A34="","",IFERROR(ROUND($D34/$E34,0),""))</f>
        <v/>
      </c>
      <c r="J34" s="16">
        <f>IF($A34="","",IF($D34&gt;$G34,"",MAX(SKUs!$J34,ROUNDUP($G34+$E34*30-$D34,0))))</f>
        <v/>
      </c>
      <c r="K34" s="18">
        <f>IF($A34="","",SKUs!$I34)</f>
        <v/>
      </c>
      <c r="L34" s="18">
        <f>IF($A34="","",$D34*$K34)</f>
        <v/>
      </c>
      <c r="M34" s="16">
        <f>IF($A34="","",COUNTIFS(Movements!$B$5:$B$404,$A34,Movements!$I$5:$I$404,"&gt;0",Movements!$I$5:$I$404,"&lt;="&amp;(TODAY()+30)))</f>
        <v/>
      </c>
    </row>
    <row r="35">
      <c r="A35" s="12">
        <f>IF(SKUs!$A35="","",SKUs!$A35)</f>
        <v/>
      </c>
      <c r="B35" s="12">
        <f>IF($A35="","",SKUs!$B35)</f>
        <v/>
      </c>
      <c r="C35" s="12">
        <f>IF($A35="","",SKUs!$E35)</f>
        <v/>
      </c>
      <c r="D35" s="10">
        <f>IF($A35="","",SKUs!$H35+SUMIFS(Movements!$D$5:$D$404,Movements!$B$5:$B$404,$A35))</f>
        <v/>
      </c>
      <c r="E35" s="15">
        <f>IF($A35="","",IFERROR(SUMIFS(Movements!$D$5:$D$404,Movements!$B$5:$B$404,$A35,Movements!$C$5:$C$404,"Issue")*-1/$B$3,0))</f>
        <v/>
      </c>
      <c r="F35" s="16">
        <f>IF($A35="","",SKUs!$G35)</f>
        <v/>
      </c>
      <c r="G35" s="16">
        <f>IF($A35="","",IF(SKUs!$L35&lt;&gt;"",SKUs!$L35,ROUNDUP($E35*$F35*(1+SKUs!$K35),0)))</f>
        <v/>
      </c>
      <c r="H35" s="17">
        <f>IF($A35="","",IF($D35&lt;0,"⚠ NEGATIVE",IF($D35&lt;=$G35,"REORDER","OK")))</f>
        <v/>
      </c>
      <c r="I35" s="16">
        <f>IF($A35="","",IFERROR(ROUND($D35/$E35,0),""))</f>
        <v/>
      </c>
      <c r="J35" s="16">
        <f>IF($A35="","",IF($D35&gt;$G35,"",MAX(SKUs!$J35,ROUNDUP($G35+$E35*30-$D35,0))))</f>
        <v/>
      </c>
      <c r="K35" s="18">
        <f>IF($A35="","",SKUs!$I35)</f>
        <v/>
      </c>
      <c r="L35" s="18">
        <f>IF($A35="","",$D35*$K35)</f>
        <v/>
      </c>
      <c r="M35" s="16">
        <f>IF($A35="","",COUNTIFS(Movements!$B$5:$B$404,$A35,Movements!$I$5:$I$404,"&gt;0",Movements!$I$5:$I$404,"&lt;="&amp;(TODAY()+30)))</f>
        <v/>
      </c>
    </row>
    <row r="36">
      <c r="A36" s="12">
        <f>IF(SKUs!$A36="","",SKUs!$A36)</f>
        <v/>
      </c>
      <c r="B36" s="12">
        <f>IF($A36="","",SKUs!$B36)</f>
        <v/>
      </c>
      <c r="C36" s="12">
        <f>IF($A36="","",SKUs!$E36)</f>
        <v/>
      </c>
      <c r="D36" s="10">
        <f>IF($A36="","",SKUs!$H36+SUMIFS(Movements!$D$5:$D$404,Movements!$B$5:$B$404,$A36))</f>
        <v/>
      </c>
      <c r="E36" s="15">
        <f>IF($A36="","",IFERROR(SUMIFS(Movements!$D$5:$D$404,Movements!$B$5:$B$404,$A36,Movements!$C$5:$C$404,"Issue")*-1/$B$3,0))</f>
        <v/>
      </c>
      <c r="F36" s="16">
        <f>IF($A36="","",SKUs!$G36)</f>
        <v/>
      </c>
      <c r="G36" s="16">
        <f>IF($A36="","",IF(SKUs!$L36&lt;&gt;"",SKUs!$L36,ROUNDUP($E36*$F36*(1+SKUs!$K36),0)))</f>
        <v/>
      </c>
      <c r="H36" s="17">
        <f>IF($A36="","",IF($D36&lt;0,"⚠ NEGATIVE",IF($D36&lt;=$G36,"REORDER","OK")))</f>
        <v/>
      </c>
      <c r="I36" s="16">
        <f>IF($A36="","",IFERROR(ROUND($D36/$E36,0),""))</f>
        <v/>
      </c>
      <c r="J36" s="16">
        <f>IF($A36="","",IF($D36&gt;$G36,"",MAX(SKUs!$J36,ROUNDUP($G36+$E36*30-$D36,0))))</f>
        <v/>
      </c>
      <c r="K36" s="18">
        <f>IF($A36="","",SKUs!$I36)</f>
        <v/>
      </c>
      <c r="L36" s="18">
        <f>IF($A36="","",$D36*$K36)</f>
        <v/>
      </c>
      <c r="M36" s="16">
        <f>IF($A36="","",COUNTIFS(Movements!$B$5:$B$404,$A36,Movements!$I$5:$I$404,"&gt;0",Movements!$I$5:$I$404,"&lt;="&amp;(TODAY()+30)))</f>
        <v/>
      </c>
    </row>
    <row r="37">
      <c r="A37" s="12">
        <f>IF(SKUs!$A37="","",SKUs!$A37)</f>
        <v/>
      </c>
      <c r="B37" s="12">
        <f>IF($A37="","",SKUs!$B37)</f>
        <v/>
      </c>
      <c r="C37" s="12">
        <f>IF($A37="","",SKUs!$E37)</f>
        <v/>
      </c>
      <c r="D37" s="10">
        <f>IF($A37="","",SKUs!$H37+SUMIFS(Movements!$D$5:$D$404,Movements!$B$5:$B$404,$A37))</f>
        <v/>
      </c>
      <c r="E37" s="15">
        <f>IF($A37="","",IFERROR(SUMIFS(Movements!$D$5:$D$404,Movements!$B$5:$B$404,$A37,Movements!$C$5:$C$404,"Issue")*-1/$B$3,0))</f>
        <v/>
      </c>
      <c r="F37" s="16">
        <f>IF($A37="","",SKUs!$G37)</f>
        <v/>
      </c>
      <c r="G37" s="16">
        <f>IF($A37="","",IF(SKUs!$L37&lt;&gt;"",SKUs!$L37,ROUNDUP($E37*$F37*(1+SKUs!$K37),0)))</f>
        <v/>
      </c>
      <c r="H37" s="17">
        <f>IF($A37="","",IF($D37&lt;0,"⚠ NEGATIVE",IF($D37&lt;=$G37,"REORDER","OK")))</f>
        <v/>
      </c>
      <c r="I37" s="16">
        <f>IF($A37="","",IFERROR(ROUND($D37/$E37,0),""))</f>
        <v/>
      </c>
      <c r="J37" s="16">
        <f>IF($A37="","",IF($D37&gt;$G37,"",MAX(SKUs!$J37,ROUNDUP($G37+$E37*30-$D37,0))))</f>
        <v/>
      </c>
      <c r="K37" s="18">
        <f>IF($A37="","",SKUs!$I37)</f>
        <v/>
      </c>
      <c r="L37" s="18">
        <f>IF($A37="","",$D37*$K37)</f>
        <v/>
      </c>
      <c r="M37" s="16">
        <f>IF($A37="","",COUNTIFS(Movements!$B$5:$B$404,$A37,Movements!$I$5:$I$404,"&gt;0",Movements!$I$5:$I$404,"&lt;="&amp;(TODAY()+30)))</f>
        <v/>
      </c>
    </row>
    <row r="38">
      <c r="A38" s="12">
        <f>IF(SKUs!$A38="","",SKUs!$A38)</f>
        <v/>
      </c>
      <c r="B38" s="12">
        <f>IF($A38="","",SKUs!$B38)</f>
        <v/>
      </c>
      <c r="C38" s="12">
        <f>IF($A38="","",SKUs!$E38)</f>
        <v/>
      </c>
      <c r="D38" s="10">
        <f>IF($A38="","",SKUs!$H38+SUMIFS(Movements!$D$5:$D$404,Movements!$B$5:$B$404,$A38))</f>
        <v/>
      </c>
      <c r="E38" s="15">
        <f>IF($A38="","",IFERROR(SUMIFS(Movements!$D$5:$D$404,Movements!$B$5:$B$404,$A38,Movements!$C$5:$C$404,"Issue")*-1/$B$3,0))</f>
        <v/>
      </c>
      <c r="F38" s="16">
        <f>IF($A38="","",SKUs!$G38)</f>
        <v/>
      </c>
      <c r="G38" s="16">
        <f>IF($A38="","",IF(SKUs!$L38&lt;&gt;"",SKUs!$L38,ROUNDUP($E38*$F38*(1+SKUs!$K38),0)))</f>
        <v/>
      </c>
      <c r="H38" s="17">
        <f>IF($A38="","",IF($D38&lt;0,"⚠ NEGATIVE",IF($D38&lt;=$G38,"REORDER","OK")))</f>
        <v/>
      </c>
      <c r="I38" s="16">
        <f>IF($A38="","",IFERROR(ROUND($D38/$E38,0),""))</f>
        <v/>
      </c>
      <c r="J38" s="16">
        <f>IF($A38="","",IF($D38&gt;$G38,"",MAX(SKUs!$J38,ROUNDUP($G38+$E38*30-$D38,0))))</f>
        <v/>
      </c>
      <c r="K38" s="18">
        <f>IF($A38="","",SKUs!$I38)</f>
        <v/>
      </c>
      <c r="L38" s="18">
        <f>IF($A38="","",$D38*$K38)</f>
        <v/>
      </c>
      <c r="M38" s="16">
        <f>IF($A38="","",COUNTIFS(Movements!$B$5:$B$404,$A38,Movements!$I$5:$I$404,"&gt;0",Movements!$I$5:$I$404,"&lt;="&amp;(TODAY()+30)))</f>
        <v/>
      </c>
    </row>
    <row r="39">
      <c r="A39" s="12">
        <f>IF(SKUs!$A39="","",SKUs!$A39)</f>
        <v/>
      </c>
      <c r="B39" s="12">
        <f>IF($A39="","",SKUs!$B39)</f>
        <v/>
      </c>
      <c r="C39" s="12">
        <f>IF($A39="","",SKUs!$E39)</f>
        <v/>
      </c>
      <c r="D39" s="10">
        <f>IF($A39="","",SKUs!$H39+SUMIFS(Movements!$D$5:$D$404,Movements!$B$5:$B$404,$A39))</f>
        <v/>
      </c>
      <c r="E39" s="15">
        <f>IF($A39="","",IFERROR(SUMIFS(Movements!$D$5:$D$404,Movements!$B$5:$B$404,$A39,Movements!$C$5:$C$404,"Issue")*-1/$B$3,0))</f>
        <v/>
      </c>
      <c r="F39" s="16">
        <f>IF($A39="","",SKUs!$G39)</f>
        <v/>
      </c>
      <c r="G39" s="16">
        <f>IF($A39="","",IF(SKUs!$L39&lt;&gt;"",SKUs!$L39,ROUNDUP($E39*$F39*(1+SKUs!$K39),0)))</f>
        <v/>
      </c>
      <c r="H39" s="17">
        <f>IF($A39="","",IF($D39&lt;0,"⚠ NEGATIVE",IF($D39&lt;=$G39,"REORDER","OK")))</f>
        <v/>
      </c>
      <c r="I39" s="16">
        <f>IF($A39="","",IFERROR(ROUND($D39/$E39,0),""))</f>
        <v/>
      </c>
      <c r="J39" s="16">
        <f>IF($A39="","",IF($D39&gt;$G39,"",MAX(SKUs!$J39,ROUNDUP($G39+$E39*30-$D39,0))))</f>
        <v/>
      </c>
      <c r="K39" s="18">
        <f>IF($A39="","",SKUs!$I39)</f>
        <v/>
      </c>
      <c r="L39" s="18">
        <f>IF($A39="","",$D39*$K39)</f>
        <v/>
      </c>
      <c r="M39" s="16">
        <f>IF($A39="","",COUNTIFS(Movements!$B$5:$B$404,$A39,Movements!$I$5:$I$404,"&gt;0",Movements!$I$5:$I$404,"&lt;="&amp;(TODAY()+30)))</f>
        <v/>
      </c>
    </row>
    <row r="40">
      <c r="A40" s="12">
        <f>IF(SKUs!$A40="","",SKUs!$A40)</f>
        <v/>
      </c>
      <c r="B40" s="12">
        <f>IF($A40="","",SKUs!$B40)</f>
        <v/>
      </c>
      <c r="C40" s="12">
        <f>IF($A40="","",SKUs!$E40)</f>
        <v/>
      </c>
      <c r="D40" s="10">
        <f>IF($A40="","",SKUs!$H40+SUMIFS(Movements!$D$5:$D$404,Movements!$B$5:$B$404,$A40))</f>
        <v/>
      </c>
      <c r="E40" s="15">
        <f>IF($A40="","",IFERROR(SUMIFS(Movements!$D$5:$D$404,Movements!$B$5:$B$404,$A40,Movements!$C$5:$C$404,"Issue")*-1/$B$3,0))</f>
        <v/>
      </c>
      <c r="F40" s="16">
        <f>IF($A40="","",SKUs!$G40)</f>
        <v/>
      </c>
      <c r="G40" s="16">
        <f>IF($A40="","",IF(SKUs!$L40&lt;&gt;"",SKUs!$L40,ROUNDUP($E40*$F40*(1+SKUs!$K40),0)))</f>
        <v/>
      </c>
      <c r="H40" s="17">
        <f>IF($A40="","",IF($D40&lt;0,"⚠ NEGATIVE",IF($D40&lt;=$G40,"REORDER","OK")))</f>
        <v/>
      </c>
      <c r="I40" s="16">
        <f>IF($A40="","",IFERROR(ROUND($D40/$E40,0),""))</f>
        <v/>
      </c>
      <c r="J40" s="16">
        <f>IF($A40="","",IF($D40&gt;$G40,"",MAX(SKUs!$J40,ROUNDUP($G40+$E40*30-$D40,0))))</f>
        <v/>
      </c>
      <c r="K40" s="18">
        <f>IF($A40="","",SKUs!$I40)</f>
        <v/>
      </c>
      <c r="L40" s="18">
        <f>IF($A40="","",$D40*$K40)</f>
        <v/>
      </c>
      <c r="M40" s="16">
        <f>IF($A40="","",COUNTIFS(Movements!$B$5:$B$404,$A40,Movements!$I$5:$I$404,"&gt;0",Movements!$I$5:$I$404,"&lt;="&amp;(TODAY()+30)))</f>
        <v/>
      </c>
    </row>
    <row r="41">
      <c r="A41" s="12">
        <f>IF(SKUs!$A41="","",SKUs!$A41)</f>
        <v/>
      </c>
      <c r="B41" s="12">
        <f>IF($A41="","",SKUs!$B41)</f>
        <v/>
      </c>
      <c r="C41" s="12">
        <f>IF($A41="","",SKUs!$E41)</f>
        <v/>
      </c>
      <c r="D41" s="10">
        <f>IF($A41="","",SKUs!$H41+SUMIFS(Movements!$D$5:$D$404,Movements!$B$5:$B$404,$A41))</f>
        <v/>
      </c>
      <c r="E41" s="15">
        <f>IF($A41="","",IFERROR(SUMIFS(Movements!$D$5:$D$404,Movements!$B$5:$B$404,$A41,Movements!$C$5:$C$404,"Issue")*-1/$B$3,0))</f>
        <v/>
      </c>
      <c r="F41" s="16">
        <f>IF($A41="","",SKUs!$G41)</f>
        <v/>
      </c>
      <c r="G41" s="16">
        <f>IF($A41="","",IF(SKUs!$L41&lt;&gt;"",SKUs!$L41,ROUNDUP($E41*$F41*(1+SKUs!$K41),0)))</f>
        <v/>
      </c>
      <c r="H41" s="17">
        <f>IF($A41="","",IF($D41&lt;0,"⚠ NEGATIVE",IF($D41&lt;=$G41,"REORDER","OK")))</f>
        <v/>
      </c>
      <c r="I41" s="16">
        <f>IF($A41="","",IFERROR(ROUND($D41/$E41,0),""))</f>
        <v/>
      </c>
      <c r="J41" s="16">
        <f>IF($A41="","",IF($D41&gt;$G41,"",MAX(SKUs!$J41,ROUNDUP($G41+$E41*30-$D41,0))))</f>
        <v/>
      </c>
      <c r="K41" s="18">
        <f>IF($A41="","",SKUs!$I41)</f>
        <v/>
      </c>
      <c r="L41" s="18">
        <f>IF($A41="","",$D41*$K41)</f>
        <v/>
      </c>
      <c r="M41" s="16">
        <f>IF($A41="","",COUNTIFS(Movements!$B$5:$B$404,$A41,Movements!$I$5:$I$404,"&gt;0",Movements!$I$5:$I$404,"&lt;="&amp;(TODAY()+30)))</f>
        <v/>
      </c>
    </row>
    <row r="42">
      <c r="A42" s="12">
        <f>IF(SKUs!$A42="","",SKUs!$A42)</f>
        <v/>
      </c>
      <c r="B42" s="12">
        <f>IF($A42="","",SKUs!$B42)</f>
        <v/>
      </c>
      <c r="C42" s="12">
        <f>IF($A42="","",SKUs!$E42)</f>
        <v/>
      </c>
      <c r="D42" s="10">
        <f>IF($A42="","",SKUs!$H42+SUMIFS(Movements!$D$5:$D$404,Movements!$B$5:$B$404,$A42))</f>
        <v/>
      </c>
      <c r="E42" s="15">
        <f>IF($A42="","",IFERROR(SUMIFS(Movements!$D$5:$D$404,Movements!$B$5:$B$404,$A42,Movements!$C$5:$C$404,"Issue")*-1/$B$3,0))</f>
        <v/>
      </c>
      <c r="F42" s="16">
        <f>IF($A42="","",SKUs!$G42)</f>
        <v/>
      </c>
      <c r="G42" s="16">
        <f>IF($A42="","",IF(SKUs!$L42&lt;&gt;"",SKUs!$L42,ROUNDUP($E42*$F42*(1+SKUs!$K42),0)))</f>
        <v/>
      </c>
      <c r="H42" s="17">
        <f>IF($A42="","",IF($D42&lt;0,"⚠ NEGATIVE",IF($D42&lt;=$G42,"REORDER","OK")))</f>
        <v/>
      </c>
      <c r="I42" s="16">
        <f>IF($A42="","",IFERROR(ROUND($D42/$E42,0),""))</f>
        <v/>
      </c>
      <c r="J42" s="16">
        <f>IF($A42="","",IF($D42&gt;$G42,"",MAX(SKUs!$J42,ROUNDUP($G42+$E42*30-$D42,0))))</f>
        <v/>
      </c>
      <c r="K42" s="18">
        <f>IF($A42="","",SKUs!$I42)</f>
        <v/>
      </c>
      <c r="L42" s="18">
        <f>IF($A42="","",$D42*$K42)</f>
        <v/>
      </c>
      <c r="M42" s="16">
        <f>IF($A42="","",COUNTIFS(Movements!$B$5:$B$404,$A42,Movements!$I$5:$I$404,"&gt;0",Movements!$I$5:$I$404,"&lt;="&amp;(TODAY()+30)))</f>
        <v/>
      </c>
    </row>
    <row r="43">
      <c r="A43" s="12">
        <f>IF(SKUs!$A43="","",SKUs!$A43)</f>
        <v/>
      </c>
      <c r="B43" s="12">
        <f>IF($A43="","",SKUs!$B43)</f>
        <v/>
      </c>
      <c r="C43" s="12">
        <f>IF($A43="","",SKUs!$E43)</f>
        <v/>
      </c>
      <c r="D43" s="10">
        <f>IF($A43="","",SKUs!$H43+SUMIFS(Movements!$D$5:$D$404,Movements!$B$5:$B$404,$A43))</f>
        <v/>
      </c>
      <c r="E43" s="15">
        <f>IF($A43="","",IFERROR(SUMIFS(Movements!$D$5:$D$404,Movements!$B$5:$B$404,$A43,Movements!$C$5:$C$404,"Issue")*-1/$B$3,0))</f>
        <v/>
      </c>
      <c r="F43" s="16">
        <f>IF($A43="","",SKUs!$G43)</f>
        <v/>
      </c>
      <c r="G43" s="16">
        <f>IF($A43="","",IF(SKUs!$L43&lt;&gt;"",SKUs!$L43,ROUNDUP($E43*$F43*(1+SKUs!$K43),0)))</f>
        <v/>
      </c>
      <c r="H43" s="17">
        <f>IF($A43="","",IF($D43&lt;0,"⚠ NEGATIVE",IF($D43&lt;=$G43,"REORDER","OK")))</f>
        <v/>
      </c>
      <c r="I43" s="16">
        <f>IF($A43="","",IFERROR(ROUND($D43/$E43,0),""))</f>
        <v/>
      </c>
      <c r="J43" s="16">
        <f>IF($A43="","",IF($D43&gt;$G43,"",MAX(SKUs!$J43,ROUNDUP($G43+$E43*30-$D43,0))))</f>
        <v/>
      </c>
      <c r="K43" s="18">
        <f>IF($A43="","",SKUs!$I43)</f>
        <v/>
      </c>
      <c r="L43" s="18">
        <f>IF($A43="","",$D43*$K43)</f>
        <v/>
      </c>
      <c r="M43" s="16">
        <f>IF($A43="","",COUNTIFS(Movements!$B$5:$B$404,$A43,Movements!$I$5:$I$404,"&gt;0",Movements!$I$5:$I$404,"&lt;="&amp;(TODAY()+30)))</f>
        <v/>
      </c>
    </row>
    <row r="44">
      <c r="A44" s="12">
        <f>IF(SKUs!$A44="","",SKUs!$A44)</f>
        <v/>
      </c>
      <c r="B44" s="12">
        <f>IF($A44="","",SKUs!$B44)</f>
        <v/>
      </c>
      <c r="C44" s="12">
        <f>IF($A44="","",SKUs!$E44)</f>
        <v/>
      </c>
      <c r="D44" s="10">
        <f>IF($A44="","",SKUs!$H44+SUMIFS(Movements!$D$5:$D$404,Movements!$B$5:$B$404,$A44))</f>
        <v/>
      </c>
      <c r="E44" s="15">
        <f>IF($A44="","",IFERROR(SUMIFS(Movements!$D$5:$D$404,Movements!$B$5:$B$404,$A44,Movements!$C$5:$C$404,"Issue")*-1/$B$3,0))</f>
        <v/>
      </c>
      <c r="F44" s="16">
        <f>IF($A44="","",SKUs!$G44)</f>
        <v/>
      </c>
      <c r="G44" s="16">
        <f>IF($A44="","",IF(SKUs!$L44&lt;&gt;"",SKUs!$L44,ROUNDUP($E44*$F44*(1+SKUs!$K44),0)))</f>
        <v/>
      </c>
      <c r="H44" s="17">
        <f>IF($A44="","",IF($D44&lt;0,"⚠ NEGATIVE",IF($D44&lt;=$G44,"REORDER","OK")))</f>
        <v/>
      </c>
      <c r="I44" s="16">
        <f>IF($A44="","",IFERROR(ROUND($D44/$E44,0),""))</f>
        <v/>
      </c>
      <c r="J44" s="16">
        <f>IF($A44="","",IF($D44&gt;$G44,"",MAX(SKUs!$J44,ROUNDUP($G44+$E44*30-$D44,0))))</f>
        <v/>
      </c>
      <c r="K44" s="18">
        <f>IF($A44="","",SKUs!$I44)</f>
        <v/>
      </c>
      <c r="L44" s="18">
        <f>IF($A44="","",$D44*$K44)</f>
        <v/>
      </c>
      <c r="M44" s="16">
        <f>IF($A44="","",COUNTIFS(Movements!$B$5:$B$404,$A44,Movements!$I$5:$I$404,"&gt;0",Movements!$I$5:$I$404,"&lt;="&amp;(TODAY()+30)))</f>
        <v/>
      </c>
    </row>
    <row r="45">
      <c r="A45" s="12">
        <f>IF(SKUs!$A45="","",SKUs!$A45)</f>
        <v/>
      </c>
      <c r="B45" s="12">
        <f>IF($A45="","",SKUs!$B45)</f>
        <v/>
      </c>
      <c r="C45" s="12">
        <f>IF($A45="","",SKUs!$E45)</f>
        <v/>
      </c>
      <c r="D45" s="10">
        <f>IF($A45="","",SKUs!$H45+SUMIFS(Movements!$D$5:$D$404,Movements!$B$5:$B$404,$A45))</f>
        <v/>
      </c>
      <c r="E45" s="15">
        <f>IF($A45="","",IFERROR(SUMIFS(Movements!$D$5:$D$404,Movements!$B$5:$B$404,$A45,Movements!$C$5:$C$404,"Issue")*-1/$B$3,0))</f>
        <v/>
      </c>
      <c r="F45" s="16">
        <f>IF($A45="","",SKUs!$G45)</f>
        <v/>
      </c>
      <c r="G45" s="16">
        <f>IF($A45="","",IF(SKUs!$L45&lt;&gt;"",SKUs!$L45,ROUNDUP($E45*$F45*(1+SKUs!$K45),0)))</f>
        <v/>
      </c>
      <c r="H45" s="17">
        <f>IF($A45="","",IF($D45&lt;0,"⚠ NEGATIVE",IF($D45&lt;=$G45,"REORDER","OK")))</f>
        <v/>
      </c>
      <c r="I45" s="16">
        <f>IF($A45="","",IFERROR(ROUND($D45/$E45,0),""))</f>
        <v/>
      </c>
      <c r="J45" s="16">
        <f>IF($A45="","",IF($D45&gt;$G45,"",MAX(SKUs!$J45,ROUNDUP($G45+$E45*30-$D45,0))))</f>
        <v/>
      </c>
      <c r="K45" s="18">
        <f>IF($A45="","",SKUs!$I45)</f>
        <v/>
      </c>
      <c r="L45" s="18">
        <f>IF($A45="","",$D45*$K45)</f>
        <v/>
      </c>
      <c r="M45" s="16">
        <f>IF($A45="","",COUNTIFS(Movements!$B$5:$B$404,$A45,Movements!$I$5:$I$404,"&gt;0",Movements!$I$5:$I$404,"&lt;="&amp;(TODAY()+30)))</f>
        <v/>
      </c>
    </row>
    <row r="46">
      <c r="A46" s="12">
        <f>IF(SKUs!$A46="","",SKUs!$A46)</f>
        <v/>
      </c>
      <c r="B46" s="12">
        <f>IF($A46="","",SKUs!$B46)</f>
        <v/>
      </c>
      <c r="C46" s="12">
        <f>IF($A46="","",SKUs!$E46)</f>
        <v/>
      </c>
      <c r="D46" s="10">
        <f>IF($A46="","",SKUs!$H46+SUMIFS(Movements!$D$5:$D$404,Movements!$B$5:$B$404,$A46))</f>
        <v/>
      </c>
      <c r="E46" s="15">
        <f>IF($A46="","",IFERROR(SUMIFS(Movements!$D$5:$D$404,Movements!$B$5:$B$404,$A46,Movements!$C$5:$C$404,"Issue")*-1/$B$3,0))</f>
        <v/>
      </c>
      <c r="F46" s="16">
        <f>IF($A46="","",SKUs!$G46)</f>
        <v/>
      </c>
      <c r="G46" s="16">
        <f>IF($A46="","",IF(SKUs!$L46&lt;&gt;"",SKUs!$L46,ROUNDUP($E46*$F46*(1+SKUs!$K46),0)))</f>
        <v/>
      </c>
      <c r="H46" s="17">
        <f>IF($A46="","",IF($D46&lt;0,"⚠ NEGATIVE",IF($D46&lt;=$G46,"REORDER","OK")))</f>
        <v/>
      </c>
      <c r="I46" s="16">
        <f>IF($A46="","",IFERROR(ROUND($D46/$E46,0),""))</f>
        <v/>
      </c>
      <c r="J46" s="16">
        <f>IF($A46="","",IF($D46&gt;$G46,"",MAX(SKUs!$J46,ROUNDUP($G46+$E46*30-$D46,0))))</f>
        <v/>
      </c>
      <c r="K46" s="18">
        <f>IF($A46="","",SKUs!$I46)</f>
        <v/>
      </c>
      <c r="L46" s="18">
        <f>IF($A46="","",$D46*$K46)</f>
        <v/>
      </c>
      <c r="M46" s="16">
        <f>IF($A46="","",COUNTIFS(Movements!$B$5:$B$404,$A46,Movements!$I$5:$I$404,"&gt;0",Movements!$I$5:$I$404,"&lt;="&amp;(TODAY()+30)))</f>
        <v/>
      </c>
    </row>
    <row r="47">
      <c r="A47" s="12">
        <f>IF(SKUs!$A47="","",SKUs!$A47)</f>
        <v/>
      </c>
      <c r="B47" s="12">
        <f>IF($A47="","",SKUs!$B47)</f>
        <v/>
      </c>
      <c r="C47" s="12">
        <f>IF($A47="","",SKUs!$E47)</f>
        <v/>
      </c>
      <c r="D47" s="10">
        <f>IF($A47="","",SKUs!$H47+SUMIFS(Movements!$D$5:$D$404,Movements!$B$5:$B$404,$A47))</f>
        <v/>
      </c>
      <c r="E47" s="15">
        <f>IF($A47="","",IFERROR(SUMIFS(Movements!$D$5:$D$404,Movements!$B$5:$B$404,$A47,Movements!$C$5:$C$404,"Issue")*-1/$B$3,0))</f>
        <v/>
      </c>
      <c r="F47" s="16">
        <f>IF($A47="","",SKUs!$G47)</f>
        <v/>
      </c>
      <c r="G47" s="16">
        <f>IF($A47="","",IF(SKUs!$L47&lt;&gt;"",SKUs!$L47,ROUNDUP($E47*$F47*(1+SKUs!$K47),0)))</f>
        <v/>
      </c>
      <c r="H47" s="17">
        <f>IF($A47="","",IF($D47&lt;0,"⚠ NEGATIVE",IF($D47&lt;=$G47,"REORDER","OK")))</f>
        <v/>
      </c>
      <c r="I47" s="16">
        <f>IF($A47="","",IFERROR(ROUND($D47/$E47,0),""))</f>
        <v/>
      </c>
      <c r="J47" s="16">
        <f>IF($A47="","",IF($D47&gt;$G47,"",MAX(SKUs!$J47,ROUNDUP($G47+$E47*30-$D47,0))))</f>
        <v/>
      </c>
      <c r="K47" s="18">
        <f>IF($A47="","",SKUs!$I47)</f>
        <v/>
      </c>
      <c r="L47" s="18">
        <f>IF($A47="","",$D47*$K47)</f>
        <v/>
      </c>
      <c r="M47" s="16">
        <f>IF($A47="","",COUNTIFS(Movements!$B$5:$B$404,$A47,Movements!$I$5:$I$404,"&gt;0",Movements!$I$5:$I$404,"&lt;="&amp;(TODAY()+30)))</f>
        <v/>
      </c>
    </row>
    <row r="48">
      <c r="A48" s="12">
        <f>IF(SKUs!$A48="","",SKUs!$A48)</f>
        <v/>
      </c>
      <c r="B48" s="12">
        <f>IF($A48="","",SKUs!$B48)</f>
        <v/>
      </c>
      <c r="C48" s="12">
        <f>IF($A48="","",SKUs!$E48)</f>
        <v/>
      </c>
      <c r="D48" s="10">
        <f>IF($A48="","",SKUs!$H48+SUMIFS(Movements!$D$5:$D$404,Movements!$B$5:$B$404,$A48))</f>
        <v/>
      </c>
      <c r="E48" s="15">
        <f>IF($A48="","",IFERROR(SUMIFS(Movements!$D$5:$D$404,Movements!$B$5:$B$404,$A48,Movements!$C$5:$C$404,"Issue")*-1/$B$3,0))</f>
        <v/>
      </c>
      <c r="F48" s="16">
        <f>IF($A48="","",SKUs!$G48)</f>
        <v/>
      </c>
      <c r="G48" s="16">
        <f>IF($A48="","",IF(SKUs!$L48&lt;&gt;"",SKUs!$L48,ROUNDUP($E48*$F48*(1+SKUs!$K48),0)))</f>
        <v/>
      </c>
      <c r="H48" s="17">
        <f>IF($A48="","",IF($D48&lt;0,"⚠ NEGATIVE",IF($D48&lt;=$G48,"REORDER","OK")))</f>
        <v/>
      </c>
      <c r="I48" s="16">
        <f>IF($A48="","",IFERROR(ROUND($D48/$E48,0),""))</f>
        <v/>
      </c>
      <c r="J48" s="16">
        <f>IF($A48="","",IF($D48&gt;$G48,"",MAX(SKUs!$J48,ROUNDUP($G48+$E48*30-$D48,0))))</f>
        <v/>
      </c>
      <c r="K48" s="18">
        <f>IF($A48="","",SKUs!$I48)</f>
        <v/>
      </c>
      <c r="L48" s="18">
        <f>IF($A48="","",$D48*$K48)</f>
        <v/>
      </c>
      <c r="M48" s="16">
        <f>IF($A48="","",COUNTIFS(Movements!$B$5:$B$404,$A48,Movements!$I$5:$I$404,"&gt;0",Movements!$I$5:$I$404,"&lt;="&amp;(TODAY()+30)))</f>
        <v/>
      </c>
    </row>
    <row r="49">
      <c r="A49" s="12">
        <f>IF(SKUs!$A49="","",SKUs!$A49)</f>
        <v/>
      </c>
      <c r="B49" s="12">
        <f>IF($A49="","",SKUs!$B49)</f>
        <v/>
      </c>
      <c r="C49" s="12">
        <f>IF($A49="","",SKUs!$E49)</f>
        <v/>
      </c>
      <c r="D49" s="10">
        <f>IF($A49="","",SKUs!$H49+SUMIFS(Movements!$D$5:$D$404,Movements!$B$5:$B$404,$A49))</f>
        <v/>
      </c>
      <c r="E49" s="15">
        <f>IF($A49="","",IFERROR(SUMIFS(Movements!$D$5:$D$404,Movements!$B$5:$B$404,$A49,Movements!$C$5:$C$404,"Issue")*-1/$B$3,0))</f>
        <v/>
      </c>
      <c r="F49" s="16">
        <f>IF($A49="","",SKUs!$G49)</f>
        <v/>
      </c>
      <c r="G49" s="16">
        <f>IF($A49="","",IF(SKUs!$L49&lt;&gt;"",SKUs!$L49,ROUNDUP($E49*$F49*(1+SKUs!$K49),0)))</f>
        <v/>
      </c>
      <c r="H49" s="17">
        <f>IF($A49="","",IF($D49&lt;0,"⚠ NEGATIVE",IF($D49&lt;=$G49,"REORDER","OK")))</f>
        <v/>
      </c>
      <c r="I49" s="16">
        <f>IF($A49="","",IFERROR(ROUND($D49/$E49,0),""))</f>
        <v/>
      </c>
      <c r="J49" s="16">
        <f>IF($A49="","",IF($D49&gt;$G49,"",MAX(SKUs!$J49,ROUNDUP($G49+$E49*30-$D49,0))))</f>
        <v/>
      </c>
      <c r="K49" s="18">
        <f>IF($A49="","",SKUs!$I49)</f>
        <v/>
      </c>
      <c r="L49" s="18">
        <f>IF($A49="","",$D49*$K49)</f>
        <v/>
      </c>
      <c r="M49" s="16">
        <f>IF($A49="","",COUNTIFS(Movements!$B$5:$B$404,$A49,Movements!$I$5:$I$404,"&gt;0",Movements!$I$5:$I$404,"&lt;="&amp;(TODAY()+30)))</f>
        <v/>
      </c>
    </row>
    <row r="50">
      <c r="A50" s="12">
        <f>IF(SKUs!$A50="","",SKUs!$A50)</f>
        <v/>
      </c>
      <c r="B50" s="12">
        <f>IF($A50="","",SKUs!$B50)</f>
        <v/>
      </c>
      <c r="C50" s="12">
        <f>IF($A50="","",SKUs!$E50)</f>
        <v/>
      </c>
      <c r="D50" s="10">
        <f>IF($A50="","",SKUs!$H50+SUMIFS(Movements!$D$5:$D$404,Movements!$B$5:$B$404,$A50))</f>
        <v/>
      </c>
      <c r="E50" s="15">
        <f>IF($A50="","",IFERROR(SUMIFS(Movements!$D$5:$D$404,Movements!$B$5:$B$404,$A50,Movements!$C$5:$C$404,"Issue")*-1/$B$3,0))</f>
        <v/>
      </c>
      <c r="F50" s="16">
        <f>IF($A50="","",SKUs!$G50)</f>
        <v/>
      </c>
      <c r="G50" s="16">
        <f>IF($A50="","",IF(SKUs!$L50&lt;&gt;"",SKUs!$L50,ROUNDUP($E50*$F50*(1+SKUs!$K50),0)))</f>
        <v/>
      </c>
      <c r="H50" s="17">
        <f>IF($A50="","",IF($D50&lt;0,"⚠ NEGATIVE",IF($D50&lt;=$G50,"REORDER","OK")))</f>
        <v/>
      </c>
      <c r="I50" s="16">
        <f>IF($A50="","",IFERROR(ROUND($D50/$E50,0),""))</f>
        <v/>
      </c>
      <c r="J50" s="16">
        <f>IF($A50="","",IF($D50&gt;$G50,"",MAX(SKUs!$J50,ROUNDUP($G50+$E50*30-$D50,0))))</f>
        <v/>
      </c>
      <c r="K50" s="18">
        <f>IF($A50="","",SKUs!$I50)</f>
        <v/>
      </c>
      <c r="L50" s="18">
        <f>IF($A50="","",$D50*$K50)</f>
        <v/>
      </c>
      <c r="M50" s="16">
        <f>IF($A50="","",COUNTIFS(Movements!$B$5:$B$404,$A50,Movements!$I$5:$I$404,"&gt;0",Movements!$I$5:$I$404,"&lt;="&amp;(TODAY()+30)))</f>
        <v/>
      </c>
    </row>
    <row r="51">
      <c r="A51" s="12">
        <f>IF(SKUs!$A51="","",SKUs!$A51)</f>
        <v/>
      </c>
      <c r="B51" s="12">
        <f>IF($A51="","",SKUs!$B51)</f>
        <v/>
      </c>
      <c r="C51" s="12">
        <f>IF($A51="","",SKUs!$E51)</f>
        <v/>
      </c>
      <c r="D51" s="10">
        <f>IF($A51="","",SKUs!$H51+SUMIFS(Movements!$D$5:$D$404,Movements!$B$5:$B$404,$A51))</f>
        <v/>
      </c>
      <c r="E51" s="15">
        <f>IF($A51="","",IFERROR(SUMIFS(Movements!$D$5:$D$404,Movements!$B$5:$B$404,$A51,Movements!$C$5:$C$404,"Issue")*-1/$B$3,0))</f>
        <v/>
      </c>
      <c r="F51" s="16">
        <f>IF($A51="","",SKUs!$G51)</f>
        <v/>
      </c>
      <c r="G51" s="16">
        <f>IF($A51="","",IF(SKUs!$L51&lt;&gt;"",SKUs!$L51,ROUNDUP($E51*$F51*(1+SKUs!$K51),0)))</f>
        <v/>
      </c>
      <c r="H51" s="17">
        <f>IF($A51="","",IF($D51&lt;0,"⚠ NEGATIVE",IF($D51&lt;=$G51,"REORDER","OK")))</f>
        <v/>
      </c>
      <c r="I51" s="16">
        <f>IF($A51="","",IFERROR(ROUND($D51/$E51,0),""))</f>
        <v/>
      </c>
      <c r="J51" s="16">
        <f>IF($A51="","",IF($D51&gt;$G51,"",MAX(SKUs!$J51,ROUNDUP($G51+$E51*30-$D51,0))))</f>
        <v/>
      </c>
      <c r="K51" s="18">
        <f>IF($A51="","",SKUs!$I51)</f>
        <v/>
      </c>
      <c r="L51" s="18">
        <f>IF($A51="","",$D51*$K51)</f>
        <v/>
      </c>
      <c r="M51" s="16">
        <f>IF($A51="","",COUNTIFS(Movements!$B$5:$B$404,$A51,Movements!$I$5:$I$404,"&gt;0",Movements!$I$5:$I$404,"&lt;="&amp;(TODAY()+30)))</f>
        <v/>
      </c>
    </row>
    <row r="52">
      <c r="A52" s="12">
        <f>IF(SKUs!$A52="","",SKUs!$A52)</f>
        <v/>
      </c>
      <c r="B52" s="12">
        <f>IF($A52="","",SKUs!$B52)</f>
        <v/>
      </c>
      <c r="C52" s="12">
        <f>IF($A52="","",SKUs!$E52)</f>
        <v/>
      </c>
      <c r="D52" s="10">
        <f>IF($A52="","",SKUs!$H52+SUMIFS(Movements!$D$5:$D$404,Movements!$B$5:$B$404,$A52))</f>
        <v/>
      </c>
      <c r="E52" s="15">
        <f>IF($A52="","",IFERROR(SUMIFS(Movements!$D$5:$D$404,Movements!$B$5:$B$404,$A52,Movements!$C$5:$C$404,"Issue")*-1/$B$3,0))</f>
        <v/>
      </c>
      <c r="F52" s="16">
        <f>IF($A52="","",SKUs!$G52)</f>
        <v/>
      </c>
      <c r="G52" s="16">
        <f>IF($A52="","",IF(SKUs!$L52&lt;&gt;"",SKUs!$L52,ROUNDUP($E52*$F52*(1+SKUs!$K52),0)))</f>
        <v/>
      </c>
      <c r="H52" s="17">
        <f>IF($A52="","",IF($D52&lt;0,"⚠ NEGATIVE",IF($D52&lt;=$G52,"REORDER","OK")))</f>
        <v/>
      </c>
      <c r="I52" s="16">
        <f>IF($A52="","",IFERROR(ROUND($D52/$E52,0),""))</f>
        <v/>
      </c>
      <c r="J52" s="16">
        <f>IF($A52="","",IF($D52&gt;$G52,"",MAX(SKUs!$J52,ROUNDUP($G52+$E52*30-$D52,0))))</f>
        <v/>
      </c>
      <c r="K52" s="18">
        <f>IF($A52="","",SKUs!$I52)</f>
        <v/>
      </c>
      <c r="L52" s="18">
        <f>IF($A52="","",$D52*$K52)</f>
        <v/>
      </c>
      <c r="M52" s="16">
        <f>IF($A52="","",COUNTIFS(Movements!$B$5:$B$404,$A52,Movements!$I$5:$I$404,"&gt;0",Movements!$I$5:$I$404,"&lt;="&amp;(TODAY()+30)))</f>
        <v/>
      </c>
    </row>
    <row r="53">
      <c r="A53" s="12">
        <f>IF(SKUs!$A53="","",SKUs!$A53)</f>
        <v/>
      </c>
      <c r="B53" s="12">
        <f>IF($A53="","",SKUs!$B53)</f>
        <v/>
      </c>
      <c r="C53" s="12">
        <f>IF($A53="","",SKUs!$E53)</f>
        <v/>
      </c>
      <c r="D53" s="10">
        <f>IF($A53="","",SKUs!$H53+SUMIFS(Movements!$D$5:$D$404,Movements!$B$5:$B$404,$A53))</f>
        <v/>
      </c>
      <c r="E53" s="15">
        <f>IF($A53="","",IFERROR(SUMIFS(Movements!$D$5:$D$404,Movements!$B$5:$B$404,$A53,Movements!$C$5:$C$404,"Issue")*-1/$B$3,0))</f>
        <v/>
      </c>
      <c r="F53" s="16">
        <f>IF($A53="","",SKUs!$G53)</f>
        <v/>
      </c>
      <c r="G53" s="16">
        <f>IF($A53="","",IF(SKUs!$L53&lt;&gt;"",SKUs!$L53,ROUNDUP($E53*$F53*(1+SKUs!$K53),0)))</f>
        <v/>
      </c>
      <c r="H53" s="17">
        <f>IF($A53="","",IF($D53&lt;0,"⚠ NEGATIVE",IF($D53&lt;=$G53,"REORDER","OK")))</f>
        <v/>
      </c>
      <c r="I53" s="16">
        <f>IF($A53="","",IFERROR(ROUND($D53/$E53,0),""))</f>
        <v/>
      </c>
      <c r="J53" s="16">
        <f>IF($A53="","",IF($D53&gt;$G53,"",MAX(SKUs!$J53,ROUNDUP($G53+$E53*30-$D53,0))))</f>
        <v/>
      </c>
      <c r="K53" s="18">
        <f>IF($A53="","",SKUs!$I53)</f>
        <v/>
      </c>
      <c r="L53" s="18">
        <f>IF($A53="","",$D53*$K53)</f>
        <v/>
      </c>
      <c r="M53" s="16">
        <f>IF($A53="","",COUNTIFS(Movements!$B$5:$B$404,$A53,Movements!$I$5:$I$404,"&gt;0",Movements!$I$5:$I$404,"&lt;="&amp;(TODAY()+30)))</f>
        <v/>
      </c>
    </row>
    <row r="54">
      <c r="A54" s="12">
        <f>IF(SKUs!$A54="","",SKUs!$A54)</f>
        <v/>
      </c>
      <c r="B54" s="12">
        <f>IF($A54="","",SKUs!$B54)</f>
        <v/>
      </c>
      <c r="C54" s="12">
        <f>IF($A54="","",SKUs!$E54)</f>
        <v/>
      </c>
      <c r="D54" s="10">
        <f>IF($A54="","",SKUs!$H54+SUMIFS(Movements!$D$5:$D$404,Movements!$B$5:$B$404,$A54))</f>
        <v/>
      </c>
      <c r="E54" s="15">
        <f>IF($A54="","",IFERROR(SUMIFS(Movements!$D$5:$D$404,Movements!$B$5:$B$404,$A54,Movements!$C$5:$C$404,"Issue")*-1/$B$3,0))</f>
        <v/>
      </c>
      <c r="F54" s="16">
        <f>IF($A54="","",SKUs!$G54)</f>
        <v/>
      </c>
      <c r="G54" s="16">
        <f>IF($A54="","",IF(SKUs!$L54&lt;&gt;"",SKUs!$L54,ROUNDUP($E54*$F54*(1+SKUs!$K54),0)))</f>
        <v/>
      </c>
      <c r="H54" s="17">
        <f>IF($A54="","",IF($D54&lt;0,"⚠ NEGATIVE",IF($D54&lt;=$G54,"REORDER","OK")))</f>
        <v/>
      </c>
      <c r="I54" s="16">
        <f>IF($A54="","",IFERROR(ROUND($D54/$E54,0),""))</f>
        <v/>
      </c>
      <c r="J54" s="16">
        <f>IF($A54="","",IF($D54&gt;$G54,"",MAX(SKUs!$J54,ROUNDUP($G54+$E54*30-$D54,0))))</f>
        <v/>
      </c>
      <c r="K54" s="18">
        <f>IF($A54="","",SKUs!$I54)</f>
        <v/>
      </c>
      <c r="L54" s="18">
        <f>IF($A54="","",$D54*$K54)</f>
        <v/>
      </c>
      <c r="M54" s="16">
        <f>IF($A54="","",COUNTIFS(Movements!$B$5:$B$404,$A54,Movements!$I$5:$I$404,"&gt;0",Movements!$I$5:$I$404,"&lt;="&amp;(TODAY()+30)))</f>
        <v/>
      </c>
    </row>
    <row r="55">
      <c r="A55" s="12">
        <f>IF(SKUs!$A55="","",SKUs!$A55)</f>
        <v/>
      </c>
      <c r="B55" s="12">
        <f>IF($A55="","",SKUs!$B55)</f>
        <v/>
      </c>
      <c r="C55" s="12">
        <f>IF($A55="","",SKUs!$E55)</f>
        <v/>
      </c>
      <c r="D55" s="10">
        <f>IF($A55="","",SKUs!$H55+SUMIFS(Movements!$D$5:$D$404,Movements!$B$5:$B$404,$A55))</f>
        <v/>
      </c>
      <c r="E55" s="15">
        <f>IF($A55="","",IFERROR(SUMIFS(Movements!$D$5:$D$404,Movements!$B$5:$B$404,$A55,Movements!$C$5:$C$404,"Issue")*-1/$B$3,0))</f>
        <v/>
      </c>
      <c r="F55" s="16">
        <f>IF($A55="","",SKUs!$G55)</f>
        <v/>
      </c>
      <c r="G55" s="16">
        <f>IF($A55="","",IF(SKUs!$L55&lt;&gt;"",SKUs!$L55,ROUNDUP($E55*$F55*(1+SKUs!$K55),0)))</f>
        <v/>
      </c>
      <c r="H55" s="17">
        <f>IF($A55="","",IF($D55&lt;0,"⚠ NEGATIVE",IF($D55&lt;=$G55,"REORDER","OK")))</f>
        <v/>
      </c>
      <c r="I55" s="16">
        <f>IF($A55="","",IFERROR(ROUND($D55/$E55,0),""))</f>
        <v/>
      </c>
      <c r="J55" s="16">
        <f>IF($A55="","",IF($D55&gt;$G55,"",MAX(SKUs!$J55,ROUNDUP($G55+$E55*30-$D55,0))))</f>
        <v/>
      </c>
      <c r="K55" s="18">
        <f>IF($A55="","",SKUs!$I55)</f>
        <v/>
      </c>
      <c r="L55" s="18">
        <f>IF($A55="","",$D55*$K55)</f>
        <v/>
      </c>
      <c r="M55" s="16">
        <f>IF($A55="","",COUNTIFS(Movements!$B$5:$B$404,$A55,Movements!$I$5:$I$404,"&gt;0",Movements!$I$5:$I$404,"&lt;="&amp;(TODAY()+30)))</f>
        <v/>
      </c>
    </row>
    <row r="56">
      <c r="A56" s="12">
        <f>IF(SKUs!$A56="","",SKUs!$A56)</f>
        <v/>
      </c>
      <c r="B56" s="12">
        <f>IF($A56="","",SKUs!$B56)</f>
        <v/>
      </c>
      <c r="C56" s="12">
        <f>IF($A56="","",SKUs!$E56)</f>
        <v/>
      </c>
      <c r="D56" s="10">
        <f>IF($A56="","",SKUs!$H56+SUMIFS(Movements!$D$5:$D$404,Movements!$B$5:$B$404,$A56))</f>
        <v/>
      </c>
      <c r="E56" s="15">
        <f>IF($A56="","",IFERROR(SUMIFS(Movements!$D$5:$D$404,Movements!$B$5:$B$404,$A56,Movements!$C$5:$C$404,"Issue")*-1/$B$3,0))</f>
        <v/>
      </c>
      <c r="F56" s="16">
        <f>IF($A56="","",SKUs!$G56)</f>
        <v/>
      </c>
      <c r="G56" s="16">
        <f>IF($A56="","",IF(SKUs!$L56&lt;&gt;"",SKUs!$L56,ROUNDUP($E56*$F56*(1+SKUs!$K56),0)))</f>
        <v/>
      </c>
      <c r="H56" s="17">
        <f>IF($A56="","",IF($D56&lt;0,"⚠ NEGATIVE",IF($D56&lt;=$G56,"REORDER","OK")))</f>
        <v/>
      </c>
      <c r="I56" s="16">
        <f>IF($A56="","",IFERROR(ROUND($D56/$E56,0),""))</f>
        <v/>
      </c>
      <c r="J56" s="16">
        <f>IF($A56="","",IF($D56&gt;$G56,"",MAX(SKUs!$J56,ROUNDUP($G56+$E56*30-$D56,0))))</f>
        <v/>
      </c>
      <c r="K56" s="18">
        <f>IF($A56="","",SKUs!$I56)</f>
        <v/>
      </c>
      <c r="L56" s="18">
        <f>IF($A56="","",$D56*$K56)</f>
        <v/>
      </c>
      <c r="M56" s="16">
        <f>IF($A56="","",COUNTIFS(Movements!$B$5:$B$404,$A56,Movements!$I$5:$I$404,"&gt;0",Movements!$I$5:$I$404,"&lt;="&amp;(TODAY()+30)))</f>
        <v/>
      </c>
    </row>
    <row r="57">
      <c r="A57" s="12">
        <f>IF(SKUs!$A57="","",SKUs!$A57)</f>
        <v/>
      </c>
      <c r="B57" s="12">
        <f>IF($A57="","",SKUs!$B57)</f>
        <v/>
      </c>
      <c r="C57" s="12">
        <f>IF($A57="","",SKUs!$E57)</f>
        <v/>
      </c>
      <c r="D57" s="10">
        <f>IF($A57="","",SKUs!$H57+SUMIFS(Movements!$D$5:$D$404,Movements!$B$5:$B$404,$A57))</f>
        <v/>
      </c>
      <c r="E57" s="15">
        <f>IF($A57="","",IFERROR(SUMIFS(Movements!$D$5:$D$404,Movements!$B$5:$B$404,$A57,Movements!$C$5:$C$404,"Issue")*-1/$B$3,0))</f>
        <v/>
      </c>
      <c r="F57" s="16">
        <f>IF($A57="","",SKUs!$G57)</f>
        <v/>
      </c>
      <c r="G57" s="16">
        <f>IF($A57="","",IF(SKUs!$L57&lt;&gt;"",SKUs!$L57,ROUNDUP($E57*$F57*(1+SKUs!$K57),0)))</f>
        <v/>
      </c>
      <c r="H57" s="17">
        <f>IF($A57="","",IF($D57&lt;0,"⚠ NEGATIVE",IF($D57&lt;=$G57,"REORDER","OK")))</f>
        <v/>
      </c>
      <c r="I57" s="16">
        <f>IF($A57="","",IFERROR(ROUND($D57/$E57,0),""))</f>
        <v/>
      </c>
      <c r="J57" s="16">
        <f>IF($A57="","",IF($D57&gt;$G57,"",MAX(SKUs!$J57,ROUNDUP($G57+$E57*30-$D57,0))))</f>
        <v/>
      </c>
      <c r="K57" s="18">
        <f>IF($A57="","",SKUs!$I57)</f>
        <v/>
      </c>
      <c r="L57" s="18">
        <f>IF($A57="","",$D57*$K57)</f>
        <v/>
      </c>
      <c r="M57" s="16">
        <f>IF($A57="","",COUNTIFS(Movements!$B$5:$B$404,$A57,Movements!$I$5:$I$404,"&gt;0",Movements!$I$5:$I$404,"&lt;="&amp;(TODAY()+30)))</f>
        <v/>
      </c>
    </row>
    <row r="58">
      <c r="A58" s="12">
        <f>IF(SKUs!$A58="","",SKUs!$A58)</f>
        <v/>
      </c>
      <c r="B58" s="12">
        <f>IF($A58="","",SKUs!$B58)</f>
        <v/>
      </c>
      <c r="C58" s="12">
        <f>IF($A58="","",SKUs!$E58)</f>
        <v/>
      </c>
      <c r="D58" s="10">
        <f>IF($A58="","",SKUs!$H58+SUMIFS(Movements!$D$5:$D$404,Movements!$B$5:$B$404,$A58))</f>
        <v/>
      </c>
      <c r="E58" s="15">
        <f>IF($A58="","",IFERROR(SUMIFS(Movements!$D$5:$D$404,Movements!$B$5:$B$404,$A58,Movements!$C$5:$C$404,"Issue")*-1/$B$3,0))</f>
        <v/>
      </c>
      <c r="F58" s="16">
        <f>IF($A58="","",SKUs!$G58)</f>
        <v/>
      </c>
      <c r="G58" s="16">
        <f>IF($A58="","",IF(SKUs!$L58&lt;&gt;"",SKUs!$L58,ROUNDUP($E58*$F58*(1+SKUs!$K58),0)))</f>
        <v/>
      </c>
      <c r="H58" s="17">
        <f>IF($A58="","",IF($D58&lt;0,"⚠ NEGATIVE",IF($D58&lt;=$G58,"REORDER","OK")))</f>
        <v/>
      </c>
      <c r="I58" s="16">
        <f>IF($A58="","",IFERROR(ROUND($D58/$E58,0),""))</f>
        <v/>
      </c>
      <c r="J58" s="16">
        <f>IF($A58="","",IF($D58&gt;$G58,"",MAX(SKUs!$J58,ROUNDUP($G58+$E58*30-$D58,0))))</f>
        <v/>
      </c>
      <c r="K58" s="18">
        <f>IF($A58="","",SKUs!$I58)</f>
        <v/>
      </c>
      <c r="L58" s="18">
        <f>IF($A58="","",$D58*$K58)</f>
        <v/>
      </c>
      <c r="M58" s="16">
        <f>IF($A58="","",COUNTIFS(Movements!$B$5:$B$404,$A58,Movements!$I$5:$I$404,"&gt;0",Movements!$I$5:$I$404,"&lt;="&amp;(TODAY()+30)))</f>
        <v/>
      </c>
    </row>
    <row r="59">
      <c r="A59" s="12">
        <f>IF(SKUs!$A59="","",SKUs!$A59)</f>
        <v/>
      </c>
      <c r="B59" s="12">
        <f>IF($A59="","",SKUs!$B59)</f>
        <v/>
      </c>
      <c r="C59" s="12">
        <f>IF($A59="","",SKUs!$E59)</f>
        <v/>
      </c>
      <c r="D59" s="10">
        <f>IF($A59="","",SKUs!$H59+SUMIFS(Movements!$D$5:$D$404,Movements!$B$5:$B$404,$A59))</f>
        <v/>
      </c>
      <c r="E59" s="15">
        <f>IF($A59="","",IFERROR(SUMIFS(Movements!$D$5:$D$404,Movements!$B$5:$B$404,$A59,Movements!$C$5:$C$404,"Issue")*-1/$B$3,0))</f>
        <v/>
      </c>
      <c r="F59" s="16">
        <f>IF($A59="","",SKUs!$G59)</f>
        <v/>
      </c>
      <c r="G59" s="16">
        <f>IF($A59="","",IF(SKUs!$L59&lt;&gt;"",SKUs!$L59,ROUNDUP($E59*$F59*(1+SKUs!$K59),0)))</f>
        <v/>
      </c>
      <c r="H59" s="17">
        <f>IF($A59="","",IF($D59&lt;0,"⚠ NEGATIVE",IF($D59&lt;=$G59,"REORDER","OK")))</f>
        <v/>
      </c>
      <c r="I59" s="16">
        <f>IF($A59="","",IFERROR(ROUND($D59/$E59,0),""))</f>
        <v/>
      </c>
      <c r="J59" s="16">
        <f>IF($A59="","",IF($D59&gt;$G59,"",MAX(SKUs!$J59,ROUNDUP($G59+$E59*30-$D59,0))))</f>
        <v/>
      </c>
      <c r="K59" s="18">
        <f>IF($A59="","",SKUs!$I59)</f>
        <v/>
      </c>
      <c r="L59" s="18">
        <f>IF($A59="","",$D59*$K59)</f>
        <v/>
      </c>
      <c r="M59" s="16">
        <f>IF($A59="","",COUNTIFS(Movements!$B$5:$B$404,$A59,Movements!$I$5:$I$404,"&gt;0",Movements!$I$5:$I$404,"&lt;="&amp;(TODAY()+30)))</f>
        <v/>
      </c>
    </row>
    <row r="60">
      <c r="A60" s="12">
        <f>IF(SKUs!$A60="","",SKUs!$A60)</f>
        <v/>
      </c>
      <c r="B60" s="12">
        <f>IF($A60="","",SKUs!$B60)</f>
        <v/>
      </c>
      <c r="C60" s="12">
        <f>IF($A60="","",SKUs!$E60)</f>
        <v/>
      </c>
      <c r="D60" s="10">
        <f>IF($A60="","",SKUs!$H60+SUMIFS(Movements!$D$5:$D$404,Movements!$B$5:$B$404,$A60))</f>
        <v/>
      </c>
      <c r="E60" s="15">
        <f>IF($A60="","",IFERROR(SUMIFS(Movements!$D$5:$D$404,Movements!$B$5:$B$404,$A60,Movements!$C$5:$C$404,"Issue")*-1/$B$3,0))</f>
        <v/>
      </c>
      <c r="F60" s="16">
        <f>IF($A60="","",SKUs!$G60)</f>
        <v/>
      </c>
      <c r="G60" s="16">
        <f>IF($A60="","",IF(SKUs!$L60&lt;&gt;"",SKUs!$L60,ROUNDUP($E60*$F60*(1+SKUs!$K60),0)))</f>
        <v/>
      </c>
      <c r="H60" s="17">
        <f>IF($A60="","",IF($D60&lt;0,"⚠ NEGATIVE",IF($D60&lt;=$G60,"REORDER","OK")))</f>
        <v/>
      </c>
      <c r="I60" s="16">
        <f>IF($A60="","",IFERROR(ROUND($D60/$E60,0),""))</f>
        <v/>
      </c>
      <c r="J60" s="16">
        <f>IF($A60="","",IF($D60&gt;$G60,"",MAX(SKUs!$J60,ROUNDUP($G60+$E60*30-$D60,0))))</f>
        <v/>
      </c>
      <c r="K60" s="18">
        <f>IF($A60="","",SKUs!$I60)</f>
        <v/>
      </c>
      <c r="L60" s="18">
        <f>IF($A60="","",$D60*$K60)</f>
        <v/>
      </c>
      <c r="M60" s="16">
        <f>IF($A60="","",COUNTIFS(Movements!$B$5:$B$404,$A60,Movements!$I$5:$I$404,"&gt;0",Movements!$I$5:$I$404,"&lt;="&amp;(TODAY()+30)))</f>
        <v/>
      </c>
    </row>
    <row r="61">
      <c r="A61" s="12">
        <f>IF(SKUs!$A61="","",SKUs!$A61)</f>
        <v/>
      </c>
      <c r="B61" s="12">
        <f>IF($A61="","",SKUs!$B61)</f>
        <v/>
      </c>
      <c r="C61" s="12">
        <f>IF($A61="","",SKUs!$E61)</f>
        <v/>
      </c>
      <c r="D61" s="10">
        <f>IF($A61="","",SKUs!$H61+SUMIFS(Movements!$D$5:$D$404,Movements!$B$5:$B$404,$A61))</f>
        <v/>
      </c>
      <c r="E61" s="15">
        <f>IF($A61="","",IFERROR(SUMIFS(Movements!$D$5:$D$404,Movements!$B$5:$B$404,$A61,Movements!$C$5:$C$404,"Issue")*-1/$B$3,0))</f>
        <v/>
      </c>
      <c r="F61" s="16">
        <f>IF($A61="","",SKUs!$G61)</f>
        <v/>
      </c>
      <c r="G61" s="16">
        <f>IF($A61="","",IF(SKUs!$L61&lt;&gt;"",SKUs!$L61,ROUNDUP($E61*$F61*(1+SKUs!$K61),0)))</f>
        <v/>
      </c>
      <c r="H61" s="17">
        <f>IF($A61="","",IF($D61&lt;0,"⚠ NEGATIVE",IF($D61&lt;=$G61,"REORDER","OK")))</f>
        <v/>
      </c>
      <c r="I61" s="16">
        <f>IF($A61="","",IFERROR(ROUND($D61/$E61,0),""))</f>
        <v/>
      </c>
      <c r="J61" s="16">
        <f>IF($A61="","",IF($D61&gt;$G61,"",MAX(SKUs!$J61,ROUNDUP($G61+$E61*30-$D61,0))))</f>
        <v/>
      </c>
      <c r="K61" s="18">
        <f>IF($A61="","",SKUs!$I61)</f>
        <v/>
      </c>
      <c r="L61" s="18">
        <f>IF($A61="","",$D61*$K61)</f>
        <v/>
      </c>
      <c r="M61" s="16">
        <f>IF($A61="","",COUNTIFS(Movements!$B$5:$B$404,$A61,Movements!$I$5:$I$404,"&gt;0",Movements!$I$5:$I$404,"&lt;="&amp;(TODAY()+30)))</f>
        <v/>
      </c>
    </row>
    <row r="62">
      <c r="A62" s="12">
        <f>IF(SKUs!$A62="","",SKUs!$A62)</f>
        <v/>
      </c>
      <c r="B62" s="12">
        <f>IF($A62="","",SKUs!$B62)</f>
        <v/>
      </c>
      <c r="C62" s="12">
        <f>IF($A62="","",SKUs!$E62)</f>
        <v/>
      </c>
      <c r="D62" s="10">
        <f>IF($A62="","",SKUs!$H62+SUMIFS(Movements!$D$5:$D$404,Movements!$B$5:$B$404,$A62))</f>
        <v/>
      </c>
      <c r="E62" s="15">
        <f>IF($A62="","",IFERROR(SUMIFS(Movements!$D$5:$D$404,Movements!$B$5:$B$404,$A62,Movements!$C$5:$C$404,"Issue")*-1/$B$3,0))</f>
        <v/>
      </c>
      <c r="F62" s="16">
        <f>IF($A62="","",SKUs!$G62)</f>
        <v/>
      </c>
      <c r="G62" s="16">
        <f>IF($A62="","",IF(SKUs!$L62&lt;&gt;"",SKUs!$L62,ROUNDUP($E62*$F62*(1+SKUs!$K62),0)))</f>
        <v/>
      </c>
      <c r="H62" s="17">
        <f>IF($A62="","",IF($D62&lt;0,"⚠ NEGATIVE",IF($D62&lt;=$G62,"REORDER","OK")))</f>
        <v/>
      </c>
      <c r="I62" s="16">
        <f>IF($A62="","",IFERROR(ROUND($D62/$E62,0),""))</f>
        <v/>
      </c>
      <c r="J62" s="16">
        <f>IF($A62="","",IF($D62&gt;$G62,"",MAX(SKUs!$J62,ROUNDUP($G62+$E62*30-$D62,0))))</f>
        <v/>
      </c>
      <c r="K62" s="18">
        <f>IF($A62="","",SKUs!$I62)</f>
        <v/>
      </c>
      <c r="L62" s="18">
        <f>IF($A62="","",$D62*$K62)</f>
        <v/>
      </c>
      <c r="M62" s="16">
        <f>IF($A62="","",COUNTIFS(Movements!$B$5:$B$404,$A62,Movements!$I$5:$I$404,"&gt;0",Movements!$I$5:$I$404,"&lt;="&amp;(TODAY()+30)))</f>
        <v/>
      </c>
    </row>
    <row r="63">
      <c r="A63" s="12">
        <f>IF(SKUs!$A63="","",SKUs!$A63)</f>
        <v/>
      </c>
      <c r="B63" s="12">
        <f>IF($A63="","",SKUs!$B63)</f>
        <v/>
      </c>
      <c r="C63" s="12">
        <f>IF($A63="","",SKUs!$E63)</f>
        <v/>
      </c>
      <c r="D63" s="10">
        <f>IF($A63="","",SKUs!$H63+SUMIFS(Movements!$D$5:$D$404,Movements!$B$5:$B$404,$A63))</f>
        <v/>
      </c>
      <c r="E63" s="15">
        <f>IF($A63="","",IFERROR(SUMIFS(Movements!$D$5:$D$404,Movements!$B$5:$B$404,$A63,Movements!$C$5:$C$404,"Issue")*-1/$B$3,0))</f>
        <v/>
      </c>
      <c r="F63" s="16">
        <f>IF($A63="","",SKUs!$G63)</f>
        <v/>
      </c>
      <c r="G63" s="16">
        <f>IF($A63="","",IF(SKUs!$L63&lt;&gt;"",SKUs!$L63,ROUNDUP($E63*$F63*(1+SKUs!$K63),0)))</f>
        <v/>
      </c>
      <c r="H63" s="17">
        <f>IF($A63="","",IF($D63&lt;0,"⚠ NEGATIVE",IF($D63&lt;=$G63,"REORDER","OK")))</f>
        <v/>
      </c>
      <c r="I63" s="16">
        <f>IF($A63="","",IFERROR(ROUND($D63/$E63,0),""))</f>
        <v/>
      </c>
      <c r="J63" s="16">
        <f>IF($A63="","",IF($D63&gt;$G63,"",MAX(SKUs!$J63,ROUNDUP($G63+$E63*30-$D63,0))))</f>
        <v/>
      </c>
      <c r="K63" s="18">
        <f>IF($A63="","",SKUs!$I63)</f>
        <v/>
      </c>
      <c r="L63" s="18">
        <f>IF($A63="","",$D63*$K63)</f>
        <v/>
      </c>
      <c r="M63" s="16">
        <f>IF($A63="","",COUNTIFS(Movements!$B$5:$B$404,$A63,Movements!$I$5:$I$404,"&gt;0",Movements!$I$5:$I$404,"&lt;="&amp;(TODAY()+30)))</f>
        <v/>
      </c>
    </row>
    <row r="64">
      <c r="A64" s="12">
        <f>IF(SKUs!$A64="","",SKUs!$A64)</f>
        <v/>
      </c>
      <c r="B64" s="12">
        <f>IF($A64="","",SKUs!$B64)</f>
        <v/>
      </c>
      <c r="C64" s="12">
        <f>IF($A64="","",SKUs!$E64)</f>
        <v/>
      </c>
      <c r="D64" s="10">
        <f>IF($A64="","",SKUs!$H64+SUMIFS(Movements!$D$5:$D$404,Movements!$B$5:$B$404,$A64))</f>
        <v/>
      </c>
      <c r="E64" s="15">
        <f>IF($A64="","",IFERROR(SUMIFS(Movements!$D$5:$D$404,Movements!$B$5:$B$404,$A64,Movements!$C$5:$C$404,"Issue")*-1/$B$3,0))</f>
        <v/>
      </c>
      <c r="F64" s="16">
        <f>IF($A64="","",SKUs!$G64)</f>
        <v/>
      </c>
      <c r="G64" s="16">
        <f>IF($A64="","",IF(SKUs!$L64&lt;&gt;"",SKUs!$L64,ROUNDUP($E64*$F64*(1+SKUs!$K64),0)))</f>
        <v/>
      </c>
      <c r="H64" s="17">
        <f>IF($A64="","",IF($D64&lt;0,"⚠ NEGATIVE",IF($D64&lt;=$G64,"REORDER","OK")))</f>
        <v/>
      </c>
      <c r="I64" s="16">
        <f>IF($A64="","",IFERROR(ROUND($D64/$E64,0),""))</f>
        <v/>
      </c>
      <c r="J64" s="16">
        <f>IF($A64="","",IF($D64&gt;$G64,"",MAX(SKUs!$J64,ROUNDUP($G64+$E64*30-$D64,0))))</f>
        <v/>
      </c>
      <c r="K64" s="18">
        <f>IF($A64="","",SKUs!$I64)</f>
        <v/>
      </c>
      <c r="L64" s="18">
        <f>IF($A64="","",$D64*$K64)</f>
        <v/>
      </c>
      <c r="M64" s="16">
        <f>IF($A64="","",COUNTIFS(Movements!$B$5:$B$404,$A64,Movements!$I$5:$I$404,"&gt;0",Movements!$I$5:$I$404,"&lt;="&amp;(TODAY()+30)))</f>
        <v/>
      </c>
    </row>
    <row r="65">
      <c r="A65" s="12">
        <f>IF(SKUs!$A65="","",SKUs!$A65)</f>
        <v/>
      </c>
      <c r="B65" s="12">
        <f>IF($A65="","",SKUs!$B65)</f>
        <v/>
      </c>
      <c r="C65" s="12">
        <f>IF($A65="","",SKUs!$E65)</f>
        <v/>
      </c>
      <c r="D65" s="10">
        <f>IF($A65="","",SKUs!$H65+SUMIFS(Movements!$D$5:$D$404,Movements!$B$5:$B$404,$A65))</f>
        <v/>
      </c>
      <c r="E65" s="15">
        <f>IF($A65="","",IFERROR(SUMIFS(Movements!$D$5:$D$404,Movements!$B$5:$B$404,$A65,Movements!$C$5:$C$404,"Issue")*-1/$B$3,0))</f>
        <v/>
      </c>
      <c r="F65" s="16">
        <f>IF($A65="","",SKUs!$G65)</f>
        <v/>
      </c>
      <c r="G65" s="16">
        <f>IF($A65="","",IF(SKUs!$L65&lt;&gt;"",SKUs!$L65,ROUNDUP($E65*$F65*(1+SKUs!$K65),0)))</f>
        <v/>
      </c>
      <c r="H65" s="17">
        <f>IF($A65="","",IF($D65&lt;0,"⚠ NEGATIVE",IF($D65&lt;=$G65,"REORDER","OK")))</f>
        <v/>
      </c>
      <c r="I65" s="16">
        <f>IF($A65="","",IFERROR(ROUND($D65/$E65,0),""))</f>
        <v/>
      </c>
      <c r="J65" s="16">
        <f>IF($A65="","",IF($D65&gt;$G65,"",MAX(SKUs!$J65,ROUNDUP($G65+$E65*30-$D65,0))))</f>
        <v/>
      </c>
      <c r="K65" s="18">
        <f>IF($A65="","",SKUs!$I65)</f>
        <v/>
      </c>
      <c r="L65" s="18">
        <f>IF($A65="","",$D65*$K65)</f>
        <v/>
      </c>
      <c r="M65" s="16">
        <f>IF($A65="","",COUNTIFS(Movements!$B$5:$B$404,$A65,Movements!$I$5:$I$404,"&gt;0",Movements!$I$5:$I$404,"&lt;="&amp;(TODAY()+30)))</f>
        <v/>
      </c>
    </row>
    <row r="66">
      <c r="A66" s="12">
        <f>IF(SKUs!$A66="","",SKUs!$A66)</f>
        <v/>
      </c>
      <c r="B66" s="12">
        <f>IF($A66="","",SKUs!$B66)</f>
        <v/>
      </c>
      <c r="C66" s="12">
        <f>IF($A66="","",SKUs!$E66)</f>
        <v/>
      </c>
      <c r="D66" s="10">
        <f>IF($A66="","",SKUs!$H66+SUMIFS(Movements!$D$5:$D$404,Movements!$B$5:$B$404,$A66))</f>
        <v/>
      </c>
      <c r="E66" s="15">
        <f>IF($A66="","",IFERROR(SUMIFS(Movements!$D$5:$D$404,Movements!$B$5:$B$404,$A66,Movements!$C$5:$C$404,"Issue")*-1/$B$3,0))</f>
        <v/>
      </c>
      <c r="F66" s="16">
        <f>IF($A66="","",SKUs!$G66)</f>
        <v/>
      </c>
      <c r="G66" s="16">
        <f>IF($A66="","",IF(SKUs!$L66&lt;&gt;"",SKUs!$L66,ROUNDUP($E66*$F66*(1+SKUs!$K66),0)))</f>
        <v/>
      </c>
      <c r="H66" s="17">
        <f>IF($A66="","",IF($D66&lt;0,"⚠ NEGATIVE",IF($D66&lt;=$G66,"REORDER","OK")))</f>
        <v/>
      </c>
      <c r="I66" s="16">
        <f>IF($A66="","",IFERROR(ROUND($D66/$E66,0),""))</f>
        <v/>
      </c>
      <c r="J66" s="16">
        <f>IF($A66="","",IF($D66&gt;$G66,"",MAX(SKUs!$J66,ROUNDUP($G66+$E66*30-$D66,0))))</f>
        <v/>
      </c>
      <c r="K66" s="18">
        <f>IF($A66="","",SKUs!$I66)</f>
        <v/>
      </c>
      <c r="L66" s="18">
        <f>IF($A66="","",$D66*$K66)</f>
        <v/>
      </c>
      <c r="M66" s="16">
        <f>IF($A66="","",COUNTIFS(Movements!$B$5:$B$404,$A66,Movements!$I$5:$I$404,"&gt;0",Movements!$I$5:$I$404,"&lt;="&amp;(TODAY()+30)))</f>
        <v/>
      </c>
    </row>
    <row r="67">
      <c r="A67" s="12">
        <f>IF(SKUs!$A67="","",SKUs!$A67)</f>
        <v/>
      </c>
      <c r="B67" s="12">
        <f>IF($A67="","",SKUs!$B67)</f>
        <v/>
      </c>
      <c r="C67" s="12">
        <f>IF($A67="","",SKUs!$E67)</f>
        <v/>
      </c>
      <c r="D67" s="10">
        <f>IF($A67="","",SKUs!$H67+SUMIFS(Movements!$D$5:$D$404,Movements!$B$5:$B$404,$A67))</f>
        <v/>
      </c>
      <c r="E67" s="15">
        <f>IF($A67="","",IFERROR(SUMIFS(Movements!$D$5:$D$404,Movements!$B$5:$B$404,$A67,Movements!$C$5:$C$404,"Issue")*-1/$B$3,0))</f>
        <v/>
      </c>
      <c r="F67" s="16">
        <f>IF($A67="","",SKUs!$G67)</f>
        <v/>
      </c>
      <c r="G67" s="16">
        <f>IF($A67="","",IF(SKUs!$L67&lt;&gt;"",SKUs!$L67,ROUNDUP($E67*$F67*(1+SKUs!$K67),0)))</f>
        <v/>
      </c>
      <c r="H67" s="17">
        <f>IF($A67="","",IF($D67&lt;0,"⚠ NEGATIVE",IF($D67&lt;=$G67,"REORDER","OK")))</f>
        <v/>
      </c>
      <c r="I67" s="16">
        <f>IF($A67="","",IFERROR(ROUND($D67/$E67,0),""))</f>
        <v/>
      </c>
      <c r="J67" s="16">
        <f>IF($A67="","",IF($D67&gt;$G67,"",MAX(SKUs!$J67,ROUNDUP($G67+$E67*30-$D67,0))))</f>
        <v/>
      </c>
      <c r="K67" s="18">
        <f>IF($A67="","",SKUs!$I67)</f>
        <v/>
      </c>
      <c r="L67" s="18">
        <f>IF($A67="","",$D67*$K67)</f>
        <v/>
      </c>
      <c r="M67" s="16">
        <f>IF($A67="","",COUNTIFS(Movements!$B$5:$B$404,$A67,Movements!$I$5:$I$404,"&gt;0",Movements!$I$5:$I$404,"&lt;="&amp;(TODAY()+30)))</f>
        <v/>
      </c>
    </row>
    <row r="68">
      <c r="A68" s="12">
        <f>IF(SKUs!$A68="","",SKUs!$A68)</f>
        <v/>
      </c>
      <c r="B68" s="12">
        <f>IF($A68="","",SKUs!$B68)</f>
        <v/>
      </c>
      <c r="C68" s="12">
        <f>IF($A68="","",SKUs!$E68)</f>
        <v/>
      </c>
      <c r="D68" s="10">
        <f>IF($A68="","",SKUs!$H68+SUMIFS(Movements!$D$5:$D$404,Movements!$B$5:$B$404,$A68))</f>
        <v/>
      </c>
      <c r="E68" s="15">
        <f>IF($A68="","",IFERROR(SUMIFS(Movements!$D$5:$D$404,Movements!$B$5:$B$404,$A68,Movements!$C$5:$C$404,"Issue")*-1/$B$3,0))</f>
        <v/>
      </c>
      <c r="F68" s="16">
        <f>IF($A68="","",SKUs!$G68)</f>
        <v/>
      </c>
      <c r="G68" s="16">
        <f>IF($A68="","",IF(SKUs!$L68&lt;&gt;"",SKUs!$L68,ROUNDUP($E68*$F68*(1+SKUs!$K68),0)))</f>
        <v/>
      </c>
      <c r="H68" s="17">
        <f>IF($A68="","",IF($D68&lt;0,"⚠ NEGATIVE",IF($D68&lt;=$G68,"REORDER","OK")))</f>
        <v/>
      </c>
      <c r="I68" s="16">
        <f>IF($A68="","",IFERROR(ROUND($D68/$E68,0),""))</f>
        <v/>
      </c>
      <c r="J68" s="16">
        <f>IF($A68="","",IF($D68&gt;$G68,"",MAX(SKUs!$J68,ROUNDUP($G68+$E68*30-$D68,0))))</f>
        <v/>
      </c>
      <c r="K68" s="18">
        <f>IF($A68="","",SKUs!$I68)</f>
        <v/>
      </c>
      <c r="L68" s="18">
        <f>IF($A68="","",$D68*$K68)</f>
        <v/>
      </c>
      <c r="M68" s="16">
        <f>IF($A68="","",COUNTIFS(Movements!$B$5:$B$404,$A68,Movements!$I$5:$I$404,"&gt;0",Movements!$I$5:$I$404,"&lt;="&amp;(TODAY()+30)))</f>
        <v/>
      </c>
    </row>
    <row r="69">
      <c r="A69" s="12">
        <f>IF(SKUs!$A69="","",SKUs!$A69)</f>
        <v/>
      </c>
      <c r="B69" s="12">
        <f>IF($A69="","",SKUs!$B69)</f>
        <v/>
      </c>
      <c r="C69" s="12">
        <f>IF($A69="","",SKUs!$E69)</f>
        <v/>
      </c>
      <c r="D69" s="10">
        <f>IF($A69="","",SKUs!$H69+SUMIFS(Movements!$D$5:$D$404,Movements!$B$5:$B$404,$A69))</f>
        <v/>
      </c>
      <c r="E69" s="15">
        <f>IF($A69="","",IFERROR(SUMIFS(Movements!$D$5:$D$404,Movements!$B$5:$B$404,$A69,Movements!$C$5:$C$404,"Issue")*-1/$B$3,0))</f>
        <v/>
      </c>
      <c r="F69" s="16">
        <f>IF($A69="","",SKUs!$G69)</f>
        <v/>
      </c>
      <c r="G69" s="16">
        <f>IF($A69="","",IF(SKUs!$L69&lt;&gt;"",SKUs!$L69,ROUNDUP($E69*$F69*(1+SKUs!$K69),0)))</f>
        <v/>
      </c>
      <c r="H69" s="17">
        <f>IF($A69="","",IF($D69&lt;0,"⚠ NEGATIVE",IF($D69&lt;=$G69,"REORDER","OK")))</f>
        <v/>
      </c>
      <c r="I69" s="16">
        <f>IF($A69="","",IFERROR(ROUND($D69/$E69,0),""))</f>
        <v/>
      </c>
      <c r="J69" s="16">
        <f>IF($A69="","",IF($D69&gt;$G69,"",MAX(SKUs!$J69,ROUNDUP($G69+$E69*30-$D69,0))))</f>
        <v/>
      </c>
      <c r="K69" s="18">
        <f>IF($A69="","",SKUs!$I69)</f>
        <v/>
      </c>
      <c r="L69" s="18">
        <f>IF($A69="","",$D69*$K69)</f>
        <v/>
      </c>
      <c r="M69" s="16">
        <f>IF($A69="","",COUNTIFS(Movements!$B$5:$B$404,$A69,Movements!$I$5:$I$404,"&gt;0",Movements!$I$5:$I$404,"&lt;="&amp;(TODAY()+30)))</f>
        <v/>
      </c>
    </row>
    <row r="70">
      <c r="A70" s="12">
        <f>IF(SKUs!$A70="","",SKUs!$A70)</f>
        <v/>
      </c>
      <c r="B70" s="12">
        <f>IF($A70="","",SKUs!$B70)</f>
        <v/>
      </c>
      <c r="C70" s="12">
        <f>IF($A70="","",SKUs!$E70)</f>
        <v/>
      </c>
      <c r="D70" s="10">
        <f>IF($A70="","",SKUs!$H70+SUMIFS(Movements!$D$5:$D$404,Movements!$B$5:$B$404,$A70))</f>
        <v/>
      </c>
      <c r="E70" s="15">
        <f>IF($A70="","",IFERROR(SUMIFS(Movements!$D$5:$D$404,Movements!$B$5:$B$404,$A70,Movements!$C$5:$C$404,"Issue")*-1/$B$3,0))</f>
        <v/>
      </c>
      <c r="F70" s="16">
        <f>IF($A70="","",SKUs!$G70)</f>
        <v/>
      </c>
      <c r="G70" s="16">
        <f>IF($A70="","",IF(SKUs!$L70&lt;&gt;"",SKUs!$L70,ROUNDUP($E70*$F70*(1+SKUs!$K70),0)))</f>
        <v/>
      </c>
      <c r="H70" s="17">
        <f>IF($A70="","",IF($D70&lt;0,"⚠ NEGATIVE",IF($D70&lt;=$G70,"REORDER","OK")))</f>
        <v/>
      </c>
      <c r="I70" s="16">
        <f>IF($A70="","",IFERROR(ROUND($D70/$E70,0),""))</f>
        <v/>
      </c>
      <c r="J70" s="16">
        <f>IF($A70="","",IF($D70&gt;$G70,"",MAX(SKUs!$J70,ROUNDUP($G70+$E70*30-$D70,0))))</f>
        <v/>
      </c>
      <c r="K70" s="18">
        <f>IF($A70="","",SKUs!$I70)</f>
        <v/>
      </c>
      <c r="L70" s="18">
        <f>IF($A70="","",$D70*$K70)</f>
        <v/>
      </c>
      <c r="M70" s="16">
        <f>IF($A70="","",COUNTIFS(Movements!$B$5:$B$404,$A70,Movements!$I$5:$I$404,"&gt;0",Movements!$I$5:$I$404,"&lt;="&amp;(TODAY()+30)))</f>
        <v/>
      </c>
    </row>
    <row r="71">
      <c r="A71" s="12">
        <f>IF(SKUs!$A71="","",SKUs!$A71)</f>
        <v/>
      </c>
      <c r="B71" s="12">
        <f>IF($A71="","",SKUs!$B71)</f>
        <v/>
      </c>
      <c r="C71" s="12">
        <f>IF($A71="","",SKUs!$E71)</f>
        <v/>
      </c>
      <c r="D71" s="10">
        <f>IF($A71="","",SKUs!$H71+SUMIFS(Movements!$D$5:$D$404,Movements!$B$5:$B$404,$A71))</f>
        <v/>
      </c>
      <c r="E71" s="15">
        <f>IF($A71="","",IFERROR(SUMIFS(Movements!$D$5:$D$404,Movements!$B$5:$B$404,$A71,Movements!$C$5:$C$404,"Issue")*-1/$B$3,0))</f>
        <v/>
      </c>
      <c r="F71" s="16">
        <f>IF($A71="","",SKUs!$G71)</f>
        <v/>
      </c>
      <c r="G71" s="16">
        <f>IF($A71="","",IF(SKUs!$L71&lt;&gt;"",SKUs!$L71,ROUNDUP($E71*$F71*(1+SKUs!$K71),0)))</f>
        <v/>
      </c>
      <c r="H71" s="17">
        <f>IF($A71="","",IF($D71&lt;0,"⚠ NEGATIVE",IF($D71&lt;=$G71,"REORDER","OK")))</f>
        <v/>
      </c>
      <c r="I71" s="16">
        <f>IF($A71="","",IFERROR(ROUND($D71/$E71,0),""))</f>
        <v/>
      </c>
      <c r="J71" s="16">
        <f>IF($A71="","",IF($D71&gt;$G71,"",MAX(SKUs!$J71,ROUNDUP($G71+$E71*30-$D71,0))))</f>
        <v/>
      </c>
      <c r="K71" s="18">
        <f>IF($A71="","",SKUs!$I71)</f>
        <v/>
      </c>
      <c r="L71" s="18">
        <f>IF($A71="","",$D71*$K71)</f>
        <v/>
      </c>
      <c r="M71" s="16">
        <f>IF($A71="","",COUNTIFS(Movements!$B$5:$B$404,$A71,Movements!$I$5:$I$404,"&gt;0",Movements!$I$5:$I$404,"&lt;="&amp;(TODAY()+30)))</f>
        <v/>
      </c>
    </row>
    <row r="72">
      <c r="A72" s="12">
        <f>IF(SKUs!$A72="","",SKUs!$A72)</f>
        <v/>
      </c>
      <c r="B72" s="12">
        <f>IF($A72="","",SKUs!$B72)</f>
        <v/>
      </c>
      <c r="C72" s="12">
        <f>IF($A72="","",SKUs!$E72)</f>
        <v/>
      </c>
      <c r="D72" s="10">
        <f>IF($A72="","",SKUs!$H72+SUMIFS(Movements!$D$5:$D$404,Movements!$B$5:$B$404,$A72))</f>
        <v/>
      </c>
      <c r="E72" s="15">
        <f>IF($A72="","",IFERROR(SUMIFS(Movements!$D$5:$D$404,Movements!$B$5:$B$404,$A72,Movements!$C$5:$C$404,"Issue")*-1/$B$3,0))</f>
        <v/>
      </c>
      <c r="F72" s="16">
        <f>IF($A72="","",SKUs!$G72)</f>
        <v/>
      </c>
      <c r="G72" s="16">
        <f>IF($A72="","",IF(SKUs!$L72&lt;&gt;"",SKUs!$L72,ROUNDUP($E72*$F72*(1+SKUs!$K72),0)))</f>
        <v/>
      </c>
      <c r="H72" s="17">
        <f>IF($A72="","",IF($D72&lt;0,"⚠ NEGATIVE",IF($D72&lt;=$G72,"REORDER","OK")))</f>
        <v/>
      </c>
      <c r="I72" s="16">
        <f>IF($A72="","",IFERROR(ROUND($D72/$E72,0),""))</f>
        <v/>
      </c>
      <c r="J72" s="16">
        <f>IF($A72="","",IF($D72&gt;$G72,"",MAX(SKUs!$J72,ROUNDUP($G72+$E72*30-$D72,0))))</f>
        <v/>
      </c>
      <c r="K72" s="18">
        <f>IF($A72="","",SKUs!$I72)</f>
        <v/>
      </c>
      <c r="L72" s="18">
        <f>IF($A72="","",$D72*$K72)</f>
        <v/>
      </c>
      <c r="M72" s="16">
        <f>IF($A72="","",COUNTIFS(Movements!$B$5:$B$404,$A72,Movements!$I$5:$I$404,"&gt;0",Movements!$I$5:$I$404,"&lt;="&amp;(TODAY()+30)))</f>
        <v/>
      </c>
    </row>
    <row r="73">
      <c r="A73" s="12">
        <f>IF(SKUs!$A73="","",SKUs!$A73)</f>
        <v/>
      </c>
      <c r="B73" s="12">
        <f>IF($A73="","",SKUs!$B73)</f>
        <v/>
      </c>
      <c r="C73" s="12">
        <f>IF($A73="","",SKUs!$E73)</f>
        <v/>
      </c>
      <c r="D73" s="10">
        <f>IF($A73="","",SKUs!$H73+SUMIFS(Movements!$D$5:$D$404,Movements!$B$5:$B$404,$A73))</f>
        <v/>
      </c>
      <c r="E73" s="15">
        <f>IF($A73="","",IFERROR(SUMIFS(Movements!$D$5:$D$404,Movements!$B$5:$B$404,$A73,Movements!$C$5:$C$404,"Issue")*-1/$B$3,0))</f>
        <v/>
      </c>
      <c r="F73" s="16">
        <f>IF($A73="","",SKUs!$G73)</f>
        <v/>
      </c>
      <c r="G73" s="16">
        <f>IF($A73="","",IF(SKUs!$L73&lt;&gt;"",SKUs!$L73,ROUNDUP($E73*$F73*(1+SKUs!$K73),0)))</f>
        <v/>
      </c>
      <c r="H73" s="17">
        <f>IF($A73="","",IF($D73&lt;0,"⚠ NEGATIVE",IF($D73&lt;=$G73,"REORDER","OK")))</f>
        <v/>
      </c>
      <c r="I73" s="16">
        <f>IF($A73="","",IFERROR(ROUND($D73/$E73,0),""))</f>
        <v/>
      </c>
      <c r="J73" s="16">
        <f>IF($A73="","",IF($D73&gt;$G73,"",MAX(SKUs!$J73,ROUNDUP($G73+$E73*30-$D73,0))))</f>
        <v/>
      </c>
      <c r="K73" s="18">
        <f>IF($A73="","",SKUs!$I73)</f>
        <v/>
      </c>
      <c r="L73" s="18">
        <f>IF($A73="","",$D73*$K73)</f>
        <v/>
      </c>
      <c r="M73" s="16">
        <f>IF($A73="","",COUNTIFS(Movements!$B$5:$B$404,$A73,Movements!$I$5:$I$404,"&gt;0",Movements!$I$5:$I$404,"&lt;="&amp;(TODAY()+30)))</f>
        <v/>
      </c>
    </row>
    <row r="74">
      <c r="A74" s="12">
        <f>IF(SKUs!$A74="","",SKUs!$A74)</f>
        <v/>
      </c>
      <c r="B74" s="12">
        <f>IF($A74="","",SKUs!$B74)</f>
        <v/>
      </c>
      <c r="C74" s="12">
        <f>IF($A74="","",SKUs!$E74)</f>
        <v/>
      </c>
      <c r="D74" s="10">
        <f>IF($A74="","",SKUs!$H74+SUMIFS(Movements!$D$5:$D$404,Movements!$B$5:$B$404,$A74))</f>
        <v/>
      </c>
      <c r="E74" s="15">
        <f>IF($A74="","",IFERROR(SUMIFS(Movements!$D$5:$D$404,Movements!$B$5:$B$404,$A74,Movements!$C$5:$C$404,"Issue")*-1/$B$3,0))</f>
        <v/>
      </c>
      <c r="F74" s="16">
        <f>IF($A74="","",SKUs!$G74)</f>
        <v/>
      </c>
      <c r="G74" s="16">
        <f>IF($A74="","",IF(SKUs!$L74&lt;&gt;"",SKUs!$L74,ROUNDUP($E74*$F74*(1+SKUs!$K74),0)))</f>
        <v/>
      </c>
      <c r="H74" s="17">
        <f>IF($A74="","",IF($D74&lt;0,"⚠ NEGATIVE",IF($D74&lt;=$G74,"REORDER","OK")))</f>
        <v/>
      </c>
      <c r="I74" s="16">
        <f>IF($A74="","",IFERROR(ROUND($D74/$E74,0),""))</f>
        <v/>
      </c>
      <c r="J74" s="16">
        <f>IF($A74="","",IF($D74&gt;$G74,"",MAX(SKUs!$J74,ROUNDUP($G74+$E74*30-$D74,0))))</f>
        <v/>
      </c>
      <c r="K74" s="18">
        <f>IF($A74="","",SKUs!$I74)</f>
        <v/>
      </c>
      <c r="L74" s="18">
        <f>IF($A74="","",$D74*$K74)</f>
        <v/>
      </c>
      <c r="M74" s="16">
        <f>IF($A74="","",COUNTIFS(Movements!$B$5:$B$404,$A74,Movements!$I$5:$I$404,"&gt;0",Movements!$I$5:$I$404,"&lt;="&amp;(TODAY()+30)))</f>
        <v/>
      </c>
    </row>
    <row r="75">
      <c r="A75" s="12">
        <f>IF(SKUs!$A75="","",SKUs!$A75)</f>
        <v/>
      </c>
      <c r="B75" s="12">
        <f>IF($A75="","",SKUs!$B75)</f>
        <v/>
      </c>
      <c r="C75" s="12">
        <f>IF($A75="","",SKUs!$E75)</f>
        <v/>
      </c>
      <c r="D75" s="10">
        <f>IF($A75="","",SKUs!$H75+SUMIFS(Movements!$D$5:$D$404,Movements!$B$5:$B$404,$A75))</f>
        <v/>
      </c>
      <c r="E75" s="15">
        <f>IF($A75="","",IFERROR(SUMIFS(Movements!$D$5:$D$404,Movements!$B$5:$B$404,$A75,Movements!$C$5:$C$404,"Issue")*-1/$B$3,0))</f>
        <v/>
      </c>
      <c r="F75" s="16">
        <f>IF($A75="","",SKUs!$G75)</f>
        <v/>
      </c>
      <c r="G75" s="16">
        <f>IF($A75="","",IF(SKUs!$L75&lt;&gt;"",SKUs!$L75,ROUNDUP($E75*$F75*(1+SKUs!$K75),0)))</f>
        <v/>
      </c>
      <c r="H75" s="17">
        <f>IF($A75="","",IF($D75&lt;0,"⚠ NEGATIVE",IF($D75&lt;=$G75,"REORDER","OK")))</f>
        <v/>
      </c>
      <c r="I75" s="16">
        <f>IF($A75="","",IFERROR(ROUND($D75/$E75,0),""))</f>
        <v/>
      </c>
      <c r="J75" s="16">
        <f>IF($A75="","",IF($D75&gt;$G75,"",MAX(SKUs!$J75,ROUNDUP($G75+$E75*30-$D75,0))))</f>
        <v/>
      </c>
      <c r="K75" s="18">
        <f>IF($A75="","",SKUs!$I75)</f>
        <v/>
      </c>
      <c r="L75" s="18">
        <f>IF($A75="","",$D75*$K75)</f>
        <v/>
      </c>
      <c r="M75" s="16">
        <f>IF($A75="","",COUNTIFS(Movements!$B$5:$B$404,$A75,Movements!$I$5:$I$404,"&gt;0",Movements!$I$5:$I$404,"&lt;="&amp;(TODAY()+30)))</f>
        <v/>
      </c>
    </row>
    <row r="76">
      <c r="A76" s="12">
        <f>IF(SKUs!$A76="","",SKUs!$A76)</f>
        <v/>
      </c>
      <c r="B76" s="12">
        <f>IF($A76="","",SKUs!$B76)</f>
        <v/>
      </c>
      <c r="C76" s="12">
        <f>IF($A76="","",SKUs!$E76)</f>
        <v/>
      </c>
      <c r="D76" s="10">
        <f>IF($A76="","",SKUs!$H76+SUMIFS(Movements!$D$5:$D$404,Movements!$B$5:$B$404,$A76))</f>
        <v/>
      </c>
      <c r="E76" s="15">
        <f>IF($A76="","",IFERROR(SUMIFS(Movements!$D$5:$D$404,Movements!$B$5:$B$404,$A76,Movements!$C$5:$C$404,"Issue")*-1/$B$3,0))</f>
        <v/>
      </c>
      <c r="F76" s="16">
        <f>IF($A76="","",SKUs!$G76)</f>
        <v/>
      </c>
      <c r="G76" s="16">
        <f>IF($A76="","",IF(SKUs!$L76&lt;&gt;"",SKUs!$L76,ROUNDUP($E76*$F76*(1+SKUs!$K76),0)))</f>
        <v/>
      </c>
      <c r="H76" s="17">
        <f>IF($A76="","",IF($D76&lt;0,"⚠ NEGATIVE",IF($D76&lt;=$G76,"REORDER","OK")))</f>
        <v/>
      </c>
      <c r="I76" s="16">
        <f>IF($A76="","",IFERROR(ROUND($D76/$E76,0),""))</f>
        <v/>
      </c>
      <c r="J76" s="16">
        <f>IF($A76="","",IF($D76&gt;$G76,"",MAX(SKUs!$J76,ROUNDUP($G76+$E76*30-$D76,0))))</f>
        <v/>
      </c>
      <c r="K76" s="18">
        <f>IF($A76="","",SKUs!$I76)</f>
        <v/>
      </c>
      <c r="L76" s="18">
        <f>IF($A76="","",$D76*$K76)</f>
        <v/>
      </c>
      <c r="M76" s="16">
        <f>IF($A76="","",COUNTIFS(Movements!$B$5:$B$404,$A76,Movements!$I$5:$I$404,"&gt;0",Movements!$I$5:$I$404,"&lt;="&amp;(TODAY()+30)))</f>
        <v/>
      </c>
    </row>
    <row r="77">
      <c r="A77" s="12">
        <f>IF(SKUs!$A77="","",SKUs!$A77)</f>
        <v/>
      </c>
      <c r="B77" s="12">
        <f>IF($A77="","",SKUs!$B77)</f>
        <v/>
      </c>
      <c r="C77" s="12">
        <f>IF($A77="","",SKUs!$E77)</f>
        <v/>
      </c>
      <c r="D77" s="10">
        <f>IF($A77="","",SKUs!$H77+SUMIFS(Movements!$D$5:$D$404,Movements!$B$5:$B$404,$A77))</f>
        <v/>
      </c>
      <c r="E77" s="15">
        <f>IF($A77="","",IFERROR(SUMIFS(Movements!$D$5:$D$404,Movements!$B$5:$B$404,$A77,Movements!$C$5:$C$404,"Issue")*-1/$B$3,0))</f>
        <v/>
      </c>
      <c r="F77" s="16">
        <f>IF($A77="","",SKUs!$G77)</f>
        <v/>
      </c>
      <c r="G77" s="16">
        <f>IF($A77="","",IF(SKUs!$L77&lt;&gt;"",SKUs!$L77,ROUNDUP($E77*$F77*(1+SKUs!$K77),0)))</f>
        <v/>
      </c>
      <c r="H77" s="17">
        <f>IF($A77="","",IF($D77&lt;0,"⚠ NEGATIVE",IF($D77&lt;=$G77,"REORDER","OK")))</f>
        <v/>
      </c>
      <c r="I77" s="16">
        <f>IF($A77="","",IFERROR(ROUND($D77/$E77,0),""))</f>
        <v/>
      </c>
      <c r="J77" s="16">
        <f>IF($A77="","",IF($D77&gt;$G77,"",MAX(SKUs!$J77,ROUNDUP($G77+$E77*30-$D77,0))))</f>
        <v/>
      </c>
      <c r="K77" s="18">
        <f>IF($A77="","",SKUs!$I77)</f>
        <v/>
      </c>
      <c r="L77" s="18">
        <f>IF($A77="","",$D77*$K77)</f>
        <v/>
      </c>
      <c r="M77" s="16">
        <f>IF($A77="","",COUNTIFS(Movements!$B$5:$B$404,$A77,Movements!$I$5:$I$404,"&gt;0",Movements!$I$5:$I$404,"&lt;="&amp;(TODAY()+30)))</f>
        <v/>
      </c>
    </row>
    <row r="78">
      <c r="A78" s="12">
        <f>IF(SKUs!$A78="","",SKUs!$A78)</f>
        <v/>
      </c>
      <c r="B78" s="12">
        <f>IF($A78="","",SKUs!$B78)</f>
        <v/>
      </c>
      <c r="C78" s="12">
        <f>IF($A78="","",SKUs!$E78)</f>
        <v/>
      </c>
      <c r="D78" s="10">
        <f>IF($A78="","",SKUs!$H78+SUMIFS(Movements!$D$5:$D$404,Movements!$B$5:$B$404,$A78))</f>
        <v/>
      </c>
      <c r="E78" s="15">
        <f>IF($A78="","",IFERROR(SUMIFS(Movements!$D$5:$D$404,Movements!$B$5:$B$404,$A78,Movements!$C$5:$C$404,"Issue")*-1/$B$3,0))</f>
        <v/>
      </c>
      <c r="F78" s="16">
        <f>IF($A78="","",SKUs!$G78)</f>
        <v/>
      </c>
      <c r="G78" s="16">
        <f>IF($A78="","",IF(SKUs!$L78&lt;&gt;"",SKUs!$L78,ROUNDUP($E78*$F78*(1+SKUs!$K78),0)))</f>
        <v/>
      </c>
      <c r="H78" s="17">
        <f>IF($A78="","",IF($D78&lt;0,"⚠ NEGATIVE",IF($D78&lt;=$G78,"REORDER","OK")))</f>
        <v/>
      </c>
      <c r="I78" s="16">
        <f>IF($A78="","",IFERROR(ROUND($D78/$E78,0),""))</f>
        <v/>
      </c>
      <c r="J78" s="16">
        <f>IF($A78="","",IF($D78&gt;$G78,"",MAX(SKUs!$J78,ROUNDUP($G78+$E78*30-$D78,0))))</f>
        <v/>
      </c>
      <c r="K78" s="18">
        <f>IF($A78="","",SKUs!$I78)</f>
        <v/>
      </c>
      <c r="L78" s="18">
        <f>IF($A78="","",$D78*$K78)</f>
        <v/>
      </c>
      <c r="M78" s="16">
        <f>IF($A78="","",COUNTIFS(Movements!$B$5:$B$404,$A78,Movements!$I$5:$I$404,"&gt;0",Movements!$I$5:$I$404,"&lt;="&amp;(TODAY()+30)))</f>
        <v/>
      </c>
    </row>
    <row r="79">
      <c r="A79" s="12">
        <f>IF(SKUs!$A79="","",SKUs!$A79)</f>
        <v/>
      </c>
      <c r="B79" s="12">
        <f>IF($A79="","",SKUs!$B79)</f>
        <v/>
      </c>
      <c r="C79" s="12">
        <f>IF($A79="","",SKUs!$E79)</f>
        <v/>
      </c>
      <c r="D79" s="10">
        <f>IF($A79="","",SKUs!$H79+SUMIFS(Movements!$D$5:$D$404,Movements!$B$5:$B$404,$A79))</f>
        <v/>
      </c>
      <c r="E79" s="15">
        <f>IF($A79="","",IFERROR(SUMIFS(Movements!$D$5:$D$404,Movements!$B$5:$B$404,$A79,Movements!$C$5:$C$404,"Issue")*-1/$B$3,0))</f>
        <v/>
      </c>
      <c r="F79" s="16">
        <f>IF($A79="","",SKUs!$G79)</f>
        <v/>
      </c>
      <c r="G79" s="16">
        <f>IF($A79="","",IF(SKUs!$L79&lt;&gt;"",SKUs!$L79,ROUNDUP($E79*$F79*(1+SKUs!$K79),0)))</f>
        <v/>
      </c>
      <c r="H79" s="17">
        <f>IF($A79="","",IF($D79&lt;0,"⚠ NEGATIVE",IF($D79&lt;=$G79,"REORDER","OK")))</f>
        <v/>
      </c>
      <c r="I79" s="16">
        <f>IF($A79="","",IFERROR(ROUND($D79/$E79,0),""))</f>
        <v/>
      </c>
      <c r="J79" s="16">
        <f>IF($A79="","",IF($D79&gt;$G79,"",MAX(SKUs!$J79,ROUNDUP($G79+$E79*30-$D79,0))))</f>
        <v/>
      </c>
      <c r="K79" s="18">
        <f>IF($A79="","",SKUs!$I79)</f>
        <v/>
      </c>
      <c r="L79" s="18">
        <f>IF($A79="","",$D79*$K79)</f>
        <v/>
      </c>
      <c r="M79" s="16">
        <f>IF($A79="","",COUNTIFS(Movements!$B$5:$B$404,$A79,Movements!$I$5:$I$404,"&gt;0",Movements!$I$5:$I$404,"&lt;="&amp;(TODAY()+30)))</f>
        <v/>
      </c>
    </row>
    <row r="80">
      <c r="A80" s="12">
        <f>IF(SKUs!$A80="","",SKUs!$A80)</f>
        <v/>
      </c>
      <c r="B80" s="12">
        <f>IF($A80="","",SKUs!$B80)</f>
        <v/>
      </c>
      <c r="C80" s="12">
        <f>IF($A80="","",SKUs!$E80)</f>
        <v/>
      </c>
      <c r="D80" s="10">
        <f>IF($A80="","",SKUs!$H80+SUMIFS(Movements!$D$5:$D$404,Movements!$B$5:$B$404,$A80))</f>
        <v/>
      </c>
      <c r="E80" s="15">
        <f>IF($A80="","",IFERROR(SUMIFS(Movements!$D$5:$D$404,Movements!$B$5:$B$404,$A80,Movements!$C$5:$C$404,"Issue")*-1/$B$3,0))</f>
        <v/>
      </c>
      <c r="F80" s="16">
        <f>IF($A80="","",SKUs!$G80)</f>
        <v/>
      </c>
      <c r="G80" s="16">
        <f>IF($A80="","",IF(SKUs!$L80&lt;&gt;"",SKUs!$L80,ROUNDUP($E80*$F80*(1+SKUs!$K80),0)))</f>
        <v/>
      </c>
      <c r="H80" s="17">
        <f>IF($A80="","",IF($D80&lt;0,"⚠ NEGATIVE",IF($D80&lt;=$G80,"REORDER","OK")))</f>
        <v/>
      </c>
      <c r="I80" s="16">
        <f>IF($A80="","",IFERROR(ROUND($D80/$E80,0),""))</f>
        <v/>
      </c>
      <c r="J80" s="16">
        <f>IF($A80="","",IF($D80&gt;$G80,"",MAX(SKUs!$J80,ROUNDUP($G80+$E80*30-$D80,0))))</f>
        <v/>
      </c>
      <c r="K80" s="18">
        <f>IF($A80="","",SKUs!$I80)</f>
        <v/>
      </c>
      <c r="L80" s="18">
        <f>IF($A80="","",$D80*$K80)</f>
        <v/>
      </c>
      <c r="M80" s="16">
        <f>IF($A80="","",COUNTIFS(Movements!$B$5:$B$404,$A80,Movements!$I$5:$I$404,"&gt;0",Movements!$I$5:$I$404,"&lt;="&amp;(TODAY()+30)))</f>
        <v/>
      </c>
    </row>
    <row r="81">
      <c r="A81" s="12">
        <f>IF(SKUs!$A81="","",SKUs!$A81)</f>
        <v/>
      </c>
      <c r="B81" s="12">
        <f>IF($A81="","",SKUs!$B81)</f>
        <v/>
      </c>
      <c r="C81" s="12">
        <f>IF($A81="","",SKUs!$E81)</f>
        <v/>
      </c>
      <c r="D81" s="10">
        <f>IF($A81="","",SKUs!$H81+SUMIFS(Movements!$D$5:$D$404,Movements!$B$5:$B$404,$A81))</f>
        <v/>
      </c>
      <c r="E81" s="15">
        <f>IF($A81="","",IFERROR(SUMIFS(Movements!$D$5:$D$404,Movements!$B$5:$B$404,$A81,Movements!$C$5:$C$404,"Issue")*-1/$B$3,0))</f>
        <v/>
      </c>
      <c r="F81" s="16">
        <f>IF($A81="","",SKUs!$G81)</f>
        <v/>
      </c>
      <c r="G81" s="16">
        <f>IF($A81="","",IF(SKUs!$L81&lt;&gt;"",SKUs!$L81,ROUNDUP($E81*$F81*(1+SKUs!$K81),0)))</f>
        <v/>
      </c>
      <c r="H81" s="17">
        <f>IF($A81="","",IF($D81&lt;0,"⚠ NEGATIVE",IF($D81&lt;=$G81,"REORDER","OK")))</f>
        <v/>
      </c>
      <c r="I81" s="16">
        <f>IF($A81="","",IFERROR(ROUND($D81/$E81,0),""))</f>
        <v/>
      </c>
      <c r="J81" s="16">
        <f>IF($A81="","",IF($D81&gt;$G81,"",MAX(SKUs!$J81,ROUNDUP($G81+$E81*30-$D81,0))))</f>
        <v/>
      </c>
      <c r="K81" s="18">
        <f>IF($A81="","",SKUs!$I81)</f>
        <v/>
      </c>
      <c r="L81" s="18">
        <f>IF($A81="","",$D81*$K81)</f>
        <v/>
      </c>
      <c r="M81" s="16">
        <f>IF($A81="","",COUNTIFS(Movements!$B$5:$B$404,$A81,Movements!$I$5:$I$404,"&gt;0",Movements!$I$5:$I$404,"&lt;="&amp;(TODAY()+30)))</f>
        <v/>
      </c>
    </row>
    <row r="82">
      <c r="A82" s="12">
        <f>IF(SKUs!$A82="","",SKUs!$A82)</f>
        <v/>
      </c>
      <c r="B82" s="12">
        <f>IF($A82="","",SKUs!$B82)</f>
        <v/>
      </c>
      <c r="C82" s="12">
        <f>IF($A82="","",SKUs!$E82)</f>
        <v/>
      </c>
      <c r="D82" s="10">
        <f>IF($A82="","",SKUs!$H82+SUMIFS(Movements!$D$5:$D$404,Movements!$B$5:$B$404,$A82))</f>
        <v/>
      </c>
      <c r="E82" s="15">
        <f>IF($A82="","",IFERROR(SUMIFS(Movements!$D$5:$D$404,Movements!$B$5:$B$404,$A82,Movements!$C$5:$C$404,"Issue")*-1/$B$3,0))</f>
        <v/>
      </c>
      <c r="F82" s="16">
        <f>IF($A82="","",SKUs!$G82)</f>
        <v/>
      </c>
      <c r="G82" s="16">
        <f>IF($A82="","",IF(SKUs!$L82&lt;&gt;"",SKUs!$L82,ROUNDUP($E82*$F82*(1+SKUs!$K82),0)))</f>
        <v/>
      </c>
      <c r="H82" s="17">
        <f>IF($A82="","",IF($D82&lt;0,"⚠ NEGATIVE",IF($D82&lt;=$G82,"REORDER","OK")))</f>
        <v/>
      </c>
      <c r="I82" s="16">
        <f>IF($A82="","",IFERROR(ROUND($D82/$E82,0),""))</f>
        <v/>
      </c>
      <c r="J82" s="16">
        <f>IF($A82="","",IF($D82&gt;$G82,"",MAX(SKUs!$J82,ROUNDUP($G82+$E82*30-$D82,0))))</f>
        <v/>
      </c>
      <c r="K82" s="18">
        <f>IF($A82="","",SKUs!$I82)</f>
        <v/>
      </c>
      <c r="L82" s="18">
        <f>IF($A82="","",$D82*$K82)</f>
        <v/>
      </c>
      <c r="M82" s="16">
        <f>IF($A82="","",COUNTIFS(Movements!$B$5:$B$404,$A82,Movements!$I$5:$I$404,"&gt;0",Movements!$I$5:$I$404,"&lt;="&amp;(TODAY()+30)))</f>
        <v/>
      </c>
    </row>
    <row r="83">
      <c r="A83" s="12">
        <f>IF(SKUs!$A83="","",SKUs!$A83)</f>
        <v/>
      </c>
      <c r="B83" s="12">
        <f>IF($A83="","",SKUs!$B83)</f>
        <v/>
      </c>
      <c r="C83" s="12">
        <f>IF($A83="","",SKUs!$E83)</f>
        <v/>
      </c>
      <c r="D83" s="10">
        <f>IF($A83="","",SKUs!$H83+SUMIFS(Movements!$D$5:$D$404,Movements!$B$5:$B$404,$A83))</f>
        <v/>
      </c>
      <c r="E83" s="15">
        <f>IF($A83="","",IFERROR(SUMIFS(Movements!$D$5:$D$404,Movements!$B$5:$B$404,$A83,Movements!$C$5:$C$404,"Issue")*-1/$B$3,0))</f>
        <v/>
      </c>
      <c r="F83" s="16">
        <f>IF($A83="","",SKUs!$G83)</f>
        <v/>
      </c>
      <c r="G83" s="16">
        <f>IF($A83="","",IF(SKUs!$L83&lt;&gt;"",SKUs!$L83,ROUNDUP($E83*$F83*(1+SKUs!$K83),0)))</f>
        <v/>
      </c>
      <c r="H83" s="17">
        <f>IF($A83="","",IF($D83&lt;0,"⚠ NEGATIVE",IF($D83&lt;=$G83,"REORDER","OK")))</f>
        <v/>
      </c>
      <c r="I83" s="16">
        <f>IF($A83="","",IFERROR(ROUND($D83/$E83,0),""))</f>
        <v/>
      </c>
      <c r="J83" s="16">
        <f>IF($A83="","",IF($D83&gt;$G83,"",MAX(SKUs!$J83,ROUNDUP($G83+$E83*30-$D83,0))))</f>
        <v/>
      </c>
      <c r="K83" s="18">
        <f>IF($A83="","",SKUs!$I83)</f>
        <v/>
      </c>
      <c r="L83" s="18">
        <f>IF($A83="","",$D83*$K83)</f>
        <v/>
      </c>
      <c r="M83" s="16">
        <f>IF($A83="","",COUNTIFS(Movements!$B$5:$B$404,$A83,Movements!$I$5:$I$404,"&gt;0",Movements!$I$5:$I$404,"&lt;="&amp;(TODAY()+30)))</f>
        <v/>
      </c>
    </row>
    <row r="84">
      <c r="A84" s="12">
        <f>IF(SKUs!$A84="","",SKUs!$A84)</f>
        <v/>
      </c>
      <c r="B84" s="12">
        <f>IF($A84="","",SKUs!$B84)</f>
        <v/>
      </c>
      <c r="C84" s="12">
        <f>IF($A84="","",SKUs!$E84)</f>
        <v/>
      </c>
      <c r="D84" s="10">
        <f>IF($A84="","",SKUs!$H84+SUMIFS(Movements!$D$5:$D$404,Movements!$B$5:$B$404,$A84))</f>
        <v/>
      </c>
      <c r="E84" s="15">
        <f>IF($A84="","",IFERROR(SUMIFS(Movements!$D$5:$D$404,Movements!$B$5:$B$404,$A84,Movements!$C$5:$C$404,"Issue")*-1/$B$3,0))</f>
        <v/>
      </c>
      <c r="F84" s="16">
        <f>IF($A84="","",SKUs!$G84)</f>
        <v/>
      </c>
      <c r="G84" s="16">
        <f>IF($A84="","",IF(SKUs!$L84&lt;&gt;"",SKUs!$L84,ROUNDUP($E84*$F84*(1+SKUs!$K84),0)))</f>
        <v/>
      </c>
      <c r="H84" s="17">
        <f>IF($A84="","",IF($D84&lt;0,"⚠ NEGATIVE",IF($D84&lt;=$G84,"REORDER","OK")))</f>
        <v/>
      </c>
      <c r="I84" s="16">
        <f>IF($A84="","",IFERROR(ROUND($D84/$E84,0),""))</f>
        <v/>
      </c>
      <c r="J84" s="16">
        <f>IF($A84="","",IF($D84&gt;$G84,"",MAX(SKUs!$J84,ROUNDUP($G84+$E84*30-$D84,0))))</f>
        <v/>
      </c>
      <c r="K84" s="18">
        <f>IF($A84="","",SKUs!$I84)</f>
        <v/>
      </c>
      <c r="L84" s="18">
        <f>IF($A84="","",$D84*$K84)</f>
        <v/>
      </c>
      <c r="M84" s="16">
        <f>IF($A84="","",COUNTIFS(Movements!$B$5:$B$404,$A84,Movements!$I$5:$I$404,"&gt;0",Movements!$I$5:$I$404,"&lt;="&amp;(TODAY()+30)))</f>
        <v/>
      </c>
    </row>
    <row r="85">
      <c r="A85" s="12">
        <f>IF(SKUs!$A85="","",SKUs!$A85)</f>
        <v/>
      </c>
      <c r="B85" s="12">
        <f>IF($A85="","",SKUs!$B85)</f>
        <v/>
      </c>
      <c r="C85" s="12">
        <f>IF($A85="","",SKUs!$E85)</f>
        <v/>
      </c>
      <c r="D85" s="10">
        <f>IF($A85="","",SKUs!$H85+SUMIFS(Movements!$D$5:$D$404,Movements!$B$5:$B$404,$A85))</f>
        <v/>
      </c>
      <c r="E85" s="15">
        <f>IF($A85="","",IFERROR(SUMIFS(Movements!$D$5:$D$404,Movements!$B$5:$B$404,$A85,Movements!$C$5:$C$404,"Issue")*-1/$B$3,0))</f>
        <v/>
      </c>
      <c r="F85" s="16">
        <f>IF($A85="","",SKUs!$G85)</f>
        <v/>
      </c>
      <c r="G85" s="16">
        <f>IF($A85="","",IF(SKUs!$L85&lt;&gt;"",SKUs!$L85,ROUNDUP($E85*$F85*(1+SKUs!$K85),0)))</f>
        <v/>
      </c>
      <c r="H85" s="17">
        <f>IF($A85="","",IF($D85&lt;0,"⚠ NEGATIVE",IF($D85&lt;=$G85,"REORDER","OK")))</f>
        <v/>
      </c>
      <c r="I85" s="16">
        <f>IF($A85="","",IFERROR(ROUND($D85/$E85,0),""))</f>
        <v/>
      </c>
      <c r="J85" s="16">
        <f>IF($A85="","",IF($D85&gt;$G85,"",MAX(SKUs!$J85,ROUNDUP($G85+$E85*30-$D85,0))))</f>
        <v/>
      </c>
      <c r="K85" s="18">
        <f>IF($A85="","",SKUs!$I85)</f>
        <v/>
      </c>
      <c r="L85" s="18">
        <f>IF($A85="","",$D85*$K85)</f>
        <v/>
      </c>
      <c r="M85" s="16">
        <f>IF($A85="","",COUNTIFS(Movements!$B$5:$B$404,$A85,Movements!$I$5:$I$404,"&gt;0",Movements!$I$5:$I$404,"&lt;="&amp;(TODAY()+30)))</f>
        <v/>
      </c>
    </row>
    <row r="86">
      <c r="A86" s="12">
        <f>IF(SKUs!$A86="","",SKUs!$A86)</f>
        <v/>
      </c>
      <c r="B86" s="12">
        <f>IF($A86="","",SKUs!$B86)</f>
        <v/>
      </c>
      <c r="C86" s="12">
        <f>IF($A86="","",SKUs!$E86)</f>
        <v/>
      </c>
      <c r="D86" s="10">
        <f>IF($A86="","",SKUs!$H86+SUMIFS(Movements!$D$5:$D$404,Movements!$B$5:$B$404,$A86))</f>
        <v/>
      </c>
      <c r="E86" s="15">
        <f>IF($A86="","",IFERROR(SUMIFS(Movements!$D$5:$D$404,Movements!$B$5:$B$404,$A86,Movements!$C$5:$C$404,"Issue")*-1/$B$3,0))</f>
        <v/>
      </c>
      <c r="F86" s="16">
        <f>IF($A86="","",SKUs!$G86)</f>
        <v/>
      </c>
      <c r="G86" s="16">
        <f>IF($A86="","",IF(SKUs!$L86&lt;&gt;"",SKUs!$L86,ROUNDUP($E86*$F86*(1+SKUs!$K86),0)))</f>
        <v/>
      </c>
      <c r="H86" s="17">
        <f>IF($A86="","",IF($D86&lt;0,"⚠ NEGATIVE",IF($D86&lt;=$G86,"REORDER","OK")))</f>
        <v/>
      </c>
      <c r="I86" s="16">
        <f>IF($A86="","",IFERROR(ROUND($D86/$E86,0),""))</f>
        <v/>
      </c>
      <c r="J86" s="16">
        <f>IF($A86="","",IF($D86&gt;$G86,"",MAX(SKUs!$J86,ROUNDUP($G86+$E86*30-$D86,0))))</f>
        <v/>
      </c>
      <c r="K86" s="18">
        <f>IF($A86="","",SKUs!$I86)</f>
        <v/>
      </c>
      <c r="L86" s="18">
        <f>IF($A86="","",$D86*$K86)</f>
        <v/>
      </c>
      <c r="M86" s="16">
        <f>IF($A86="","",COUNTIFS(Movements!$B$5:$B$404,$A86,Movements!$I$5:$I$404,"&gt;0",Movements!$I$5:$I$404,"&lt;="&amp;(TODAY()+30)))</f>
        <v/>
      </c>
    </row>
    <row r="87">
      <c r="A87" s="12">
        <f>IF(SKUs!$A87="","",SKUs!$A87)</f>
        <v/>
      </c>
      <c r="B87" s="12">
        <f>IF($A87="","",SKUs!$B87)</f>
        <v/>
      </c>
      <c r="C87" s="12">
        <f>IF($A87="","",SKUs!$E87)</f>
        <v/>
      </c>
      <c r="D87" s="10">
        <f>IF($A87="","",SKUs!$H87+SUMIFS(Movements!$D$5:$D$404,Movements!$B$5:$B$404,$A87))</f>
        <v/>
      </c>
      <c r="E87" s="15">
        <f>IF($A87="","",IFERROR(SUMIFS(Movements!$D$5:$D$404,Movements!$B$5:$B$404,$A87,Movements!$C$5:$C$404,"Issue")*-1/$B$3,0))</f>
        <v/>
      </c>
      <c r="F87" s="16">
        <f>IF($A87="","",SKUs!$G87)</f>
        <v/>
      </c>
      <c r="G87" s="16">
        <f>IF($A87="","",IF(SKUs!$L87&lt;&gt;"",SKUs!$L87,ROUNDUP($E87*$F87*(1+SKUs!$K87),0)))</f>
        <v/>
      </c>
      <c r="H87" s="17">
        <f>IF($A87="","",IF($D87&lt;0,"⚠ NEGATIVE",IF($D87&lt;=$G87,"REORDER","OK")))</f>
        <v/>
      </c>
      <c r="I87" s="16">
        <f>IF($A87="","",IFERROR(ROUND($D87/$E87,0),""))</f>
        <v/>
      </c>
      <c r="J87" s="16">
        <f>IF($A87="","",IF($D87&gt;$G87,"",MAX(SKUs!$J87,ROUNDUP($G87+$E87*30-$D87,0))))</f>
        <v/>
      </c>
      <c r="K87" s="18">
        <f>IF($A87="","",SKUs!$I87)</f>
        <v/>
      </c>
      <c r="L87" s="18">
        <f>IF($A87="","",$D87*$K87)</f>
        <v/>
      </c>
      <c r="M87" s="16">
        <f>IF($A87="","",COUNTIFS(Movements!$B$5:$B$404,$A87,Movements!$I$5:$I$404,"&gt;0",Movements!$I$5:$I$404,"&lt;="&amp;(TODAY()+30)))</f>
        <v/>
      </c>
    </row>
    <row r="88">
      <c r="A88" s="12">
        <f>IF(SKUs!$A88="","",SKUs!$A88)</f>
        <v/>
      </c>
      <c r="B88" s="12">
        <f>IF($A88="","",SKUs!$B88)</f>
        <v/>
      </c>
      <c r="C88" s="12">
        <f>IF($A88="","",SKUs!$E88)</f>
        <v/>
      </c>
      <c r="D88" s="10">
        <f>IF($A88="","",SKUs!$H88+SUMIFS(Movements!$D$5:$D$404,Movements!$B$5:$B$404,$A88))</f>
        <v/>
      </c>
      <c r="E88" s="15">
        <f>IF($A88="","",IFERROR(SUMIFS(Movements!$D$5:$D$404,Movements!$B$5:$B$404,$A88,Movements!$C$5:$C$404,"Issue")*-1/$B$3,0))</f>
        <v/>
      </c>
      <c r="F88" s="16">
        <f>IF($A88="","",SKUs!$G88)</f>
        <v/>
      </c>
      <c r="G88" s="16">
        <f>IF($A88="","",IF(SKUs!$L88&lt;&gt;"",SKUs!$L88,ROUNDUP($E88*$F88*(1+SKUs!$K88),0)))</f>
        <v/>
      </c>
      <c r="H88" s="17">
        <f>IF($A88="","",IF($D88&lt;0,"⚠ NEGATIVE",IF($D88&lt;=$G88,"REORDER","OK")))</f>
        <v/>
      </c>
      <c r="I88" s="16">
        <f>IF($A88="","",IFERROR(ROUND($D88/$E88,0),""))</f>
        <v/>
      </c>
      <c r="J88" s="16">
        <f>IF($A88="","",IF($D88&gt;$G88,"",MAX(SKUs!$J88,ROUNDUP($G88+$E88*30-$D88,0))))</f>
        <v/>
      </c>
      <c r="K88" s="18">
        <f>IF($A88="","",SKUs!$I88)</f>
        <v/>
      </c>
      <c r="L88" s="18">
        <f>IF($A88="","",$D88*$K88)</f>
        <v/>
      </c>
      <c r="M88" s="16">
        <f>IF($A88="","",COUNTIFS(Movements!$B$5:$B$404,$A88,Movements!$I$5:$I$404,"&gt;0",Movements!$I$5:$I$404,"&lt;="&amp;(TODAY()+30)))</f>
        <v/>
      </c>
    </row>
    <row r="89">
      <c r="A89" s="12">
        <f>IF(SKUs!$A89="","",SKUs!$A89)</f>
        <v/>
      </c>
      <c r="B89" s="12">
        <f>IF($A89="","",SKUs!$B89)</f>
        <v/>
      </c>
      <c r="C89" s="12">
        <f>IF($A89="","",SKUs!$E89)</f>
        <v/>
      </c>
      <c r="D89" s="10">
        <f>IF($A89="","",SKUs!$H89+SUMIFS(Movements!$D$5:$D$404,Movements!$B$5:$B$404,$A89))</f>
        <v/>
      </c>
      <c r="E89" s="15">
        <f>IF($A89="","",IFERROR(SUMIFS(Movements!$D$5:$D$404,Movements!$B$5:$B$404,$A89,Movements!$C$5:$C$404,"Issue")*-1/$B$3,0))</f>
        <v/>
      </c>
      <c r="F89" s="16">
        <f>IF($A89="","",SKUs!$G89)</f>
        <v/>
      </c>
      <c r="G89" s="16">
        <f>IF($A89="","",IF(SKUs!$L89&lt;&gt;"",SKUs!$L89,ROUNDUP($E89*$F89*(1+SKUs!$K89),0)))</f>
        <v/>
      </c>
      <c r="H89" s="17">
        <f>IF($A89="","",IF($D89&lt;0,"⚠ NEGATIVE",IF($D89&lt;=$G89,"REORDER","OK")))</f>
        <v/>
      </c>
      <c r="I89" s="16">
        <f>IF($A89="","",IFERROR(ROUND($D89/$E89,0),""))</f>
        <v/>
      </c>
      <c r="J89" s="16">
        <f>IF($A89="","",IF($D89&gt;$G89,"",MAX(SKUs!$J89,ROUNDUP($G89+$E89*30-$D89,0))))</f>
        <v/>
      </c>
      <c r="K89" s="18">
        <f>IF($A89="","",SKUs!$I89)</f>
        <v/>
      </c>
      <c r="L89" s="18">
        <f>IF($A89="","",$D89*$K89)</f>
        <v/>
      </c>
      <c r="M89" s="16">
        <f>IF($A89="","",COUNTIFS(Movements!$B$5:$B$404,$A89,Movements!$I$5:$I$404,"&gt;0",Movements!$I$5:$I$404,"&lt;="&amp;(TODAY()+30)))</f>
        <v/>
      </c>
    </row>
    <row r="90">
      <c r="A90" s="12">
        <f>IF(SKUs!$A90="","",SKUs!$A90)</f>
        <v/>
      </c>
      <c r="B90" s="12">
        <f>IF($A90="","",SKUs!$B90)</f>
        <v/>
      </c>
      <c r="C90" s="12">
        <f>IF($A90="","",SKUs!$E90)</f>
        <v/>
      </c>
      <c r="D90" s="10">
        <f>IF($A90="","",SKUs!$H90+SUMIFS(Movements!$D$5:$D$404,Movements!$B$5:$B$404,$A90))</f>
        <v/>
      </c>
      <c r="E90" s="15">
        <f>IF($A90="","",IFERROR(SUMIFS(Movements!$D$5:$D$404,Movements!$B$5:$B$404,$A90,Movements!$C$5:$C$404,"Issue")*-1/$B$3,0))</f>
        <v/>
      </c>
      <c r="F90" s="16">
        <f>IF($A90="","",SKUs!$G90)</f>
        <v/>
      </c>
      <c r="G90" s="16">
        <f>IF($A90="","",IF(SKUs!$L90&lt;&gt;"",SKUs!$L90,ROUNDUP($E90*$F90*(1+SKUs!$K90),0)))</f>
        <v/>
      </c>
      <c r="H90" s="17">
        <f>IF($A90="","",IF($D90&lt;0,"⚠ NEGATIVE",IF($D90&lt;=$G90,"REORDER","OK")))</f>
        <v/>
      </c>
      <c r="I90" s="16">
        <f>IF($A90="","",IFERROR(ROUND($D90/$E90,0),""))</f>
        <v/>
      </c>
      <c r="J90" s="16">
        <f>IF($A90="","",IF($D90&gt;$G90,"",MAX(SKUs!$J90,ROUNDUP($G90+$E90*30-$D90,0))))</f>
        <v/>
      </c>
      <c r="K90" s="18">
        <f>IF($A90="","",SKUs!$I90)</f>
        <v/>
      </c>
      <c r="L90" s="18">
        <f>IF($A90="","",$D90*$K90)</f>
        <v/>
      </c>
      <c r="M90" s="16">
        <f>IF($A90="","",COUNTIFS(Movements!$B$5:$B$404,$A90,Movements!$I$5:$I$404,"&gt;0",Movements!$I$5:$I$404,"&lt;="&amp;(TODAY()+30)))</f>
        <v/>
      </c>
    </row>
    <row r="91">
      <c r="A91" s="12">
        <f>IF(SKUs!$A91="","",SKUs!$A91)</f>
        <v/>
      </c>
      <c r="B91" s="12">
        <f>IF($A91="","",SKUs!$B91)</f>
        <v/>
      </c>
      <c r="C91" s="12">
        <f>IF($A91="","",SKUs!$E91)</f>
        <v/>
      </c>
      <c r="D91" s="10">
        <f>IF($A91="","",SKUs!$H91+SUMIFS(Movements!$D$5:$D$404,Movements!$B$5:$B$404,$A91))</f>
        <v/>
      </c>
      <c r="E91" s="15">
        <f>IF($A91="","",IFERROR(SUMIFS(Movements!$D$5:$D$404,Movements!$B$5:$B$404,$A91,Movements!$C$5:$C$404,"Issue")*-1/$B$3,0))</f>
        <v/>
      </c>
      <c r="F91" s="16">
        <f>IF($A91="","",SKUs!$G91)</f>
        <v/>
      </c>
      <c r="G91" s="16">
        <f>IF($A91="","",IF(SKUs!$L91&lt;&gt;"",SKUs!$L91,ROUNDUP($E91*$F91*(1+SKUs!$K91),0)))</f>
        <v/>
      </c>
      <c r="H91" s="17">
        <f>IF($A91="","",IF($D91&lt;0,"⚠ NEGATIVE",IF($D91&lt;=$G91,"REORDER","OK")))</f>
        <v/>
      </c>
      <c r="I91" s="16">
        <f>IF($A91="","",IFERROR(ROUND($D91/$E91,0),""))</f>
        <v/>
      </c>
      <c r="J91" s="16">
        <f>IF($A91="","",IF($D91&gt;$G91,"",MAX(SKUs!$J91,ROUNDUP($G91+$E91*30-$D91,0))))</f>
        <v/>
      </c>
      <c r="K91" s="18">
        <f>IF($A91="","",SKUs!$I91)</f>
        <v/>
      </c>
      <c r="L91" s="18">
        <f>IF($A91="","",$D91*$K91)</f>
        <v/>
      </c>
      <c r="M91" s="16">
        <f>IF($A91="","",COUNTIFS(Movements!$B$5:$B$404,$A91,Movements!$I$5:$I$404,"&gt;0",Movements!$I$5:$I$404,"&lt;="&amp;(TODAY()+30)))</f>
        <v/>
      </c>
    </row>
    <row r="92">
      <c r="A92" s="12">
        <f>IF(SKUs!$A92="","",SKUs!$A92)</f>
        <v/>
      </c>
      <c r="B92" s="12">
        <f>IF($A92="","",SKUs!$B92)</f>
        <v/>
      </c>
      <c r="C92" s="12">
        <f>IF($A92="","",SKUs!$E92)</f>
        <v/>
      </c>
      <c r="D92" s="10">
        <f>IF($A92="","",SKUs!$H92+SUMIFS(Movements!$D$5:$D$404,Movements!$B$5:$B$404,$A92))</f>
        <v/>
      </c>
      <c r="E92" s="15">
        <f>IF($A92="","",IFERROR(SUMIFS(Movements!$D$5:$D$404,Movements!$B$5:$B$404,$A92,Movements!$C$5:$C$404,"Issue")*-1/$B$3,0))</f>
        <v/>
      </c>
      <c r="F92" s="16">
        <f>IF($A92="","",SKUs!$G92)</f>
        <v/>
      </c>
      <c r="G92" s="16">
        <f>IF($A92="","",IF(SKUs!$L92&lt;&gt;"",SKUs!$L92,ROUNDUP($E92*$F92*(1+SKUs!$K92),0)))</f>
        <v/>
      </c>
      <c r="H92" s="17">
        <f>IF($A92="","",IF($D92&lt;0,"⚠ NEGATIVE",IF($D92&lt;=$G92,"REORDER","OK")))</f>
        <v/>
      </c>
      <c r="I92" s="16">
        <f>IF($A92="","",IFERROR(ROUND($D92/$E92,0),""))</f>
        <v/>
      </c>
      <c r="J92" s="16">
        <f>IF($A92="","",IF($D92&gt;$G92,"",MAX(SKUs!$J92,ROUNDUP($G92+$E92*30-$D92,0))))</f>
        <v/>
      </c>
      <c r="K92" s="18">
        <f>IF($A92="","",SKUs!$I92)</f>
        <v/>
      </c>
      <c r="L92" s="18">
        <f>IF($A92="","",$D92*$K92)</f>
        <v/>
      </c>
      <c r="M92" s="16">
        <f>IF($A92="","",COUNTIFS(Movements!$B$5:$B$404,$A92,Movements!$I$5:$I$404,"&gt;0",Movements!$I$5:$I$404,"&lt;="&amp;(TODAY()+30)))</f>
        <v/>
      </c>
    </row>
    <row r="93">
      <c r="A93" s="12">
        <f>IF(SKUs!$A93="","",SKUs!$A93)</f>
        <v/>
      </c>
      <c r="B93" s="12">
        <f>IF($A93="","",SKUs!$B93)</f>
        <v/>
      </c>
      <c r="C93" s="12">
        <f>IF($A93="","",SKUs!$E93)</f>
        <v/>
      </c>
      <c r="D93" s="10">
        <f>IF($A93="","",SKUs!$H93+SUMIFS(Movements!$D$5:$D$404,Movements!$B$5:$B$404,$A93))</f>
        <v/>
      </c>
      <c r="E93" s="15">
        <f>IF($A93="","",IFERROR(SUMIFS(Movements!$D$5:$D$404,Movements!$B$5:$B$404,$A93,Movements!$C$5:$C$404,"Issue")*-1/$B$3,0))</f>
        <v/>
      </c>
      <c r="F93" s="16">
        <f>IF($A93="","",SKUs!$G93)</f>
        <v/>
      </c>
      <c r="G93" s="16">
        <f>IF($A93="","",IF(SKUs!$L93&lt;&gt;"",SKUs!$L93,ROUNDUP($E93*$F93*(1+SKUs!$K93),0)))</f>
        <v/>
      </c>
      <c r="H93" s="17">
        <f>IF($A93="","",IF($D93&lt;0,"⚠ NEGATIVE",IF($D93&lt;=$G93,"REORDER","OK")))</f>
        <v/>
      </c>
      <c r="I93" s="16">
        <f>IF($A93="","",IFERROR(ROUND($D93/$E93,0),""))</f>
        <v/>
      </c>
      <c r="J93" s="16">
        <f>IF($A93="","",IF($D93&gt;$G93,"",MAX(SKUs!$J93,ROUNDUP($G93+$E93*30-$D93,0))))</f>
        <v/>
      </c>
      <c r="K93" s="18">
        <f>IF($A93="","",SKUs!$I93)</f>
        <v/>
      </c>
      <c r="L93" s="18">
        <f>IF($A93="","",$D93*$K93)</f>
        <v/>
      </c>
      <c r="M93" s="16">
        <f>IF($A93="","",COUNTIFS(Movements!$B$5:$B$404,$A93,Movements!$I$5:$I$404,"&gt;0",Movements!$I$5:$I$404,"&lt;="&amp;(TODAY()+30)))</f>
        <v/>
      </c>
    </row>
    <row r="94">
      <c r="A94" s="12">
        <f>IF(SKUs!$A94="","",SKUs!$A94)</f>
        <v/>
      </c>
      <c r="B94" s="12">
        <f>IF($A94="","",SKUs!$B94)</f>
        <v/>
      </c>
      <c r="C94" s="12">
        <f>IF($A94="","",SKUs!$E94)</f>
        <v/>
      </c>
      <c r="D94" s="10">
        <f>IF($A94="","",SKUs!$H94+SUMIFS(Movements!$D$5:$D$404,Movements!$B$5:$B$404,$A94))</f>
        <v/>
      </c>
      <c r="E94" s="15">
        <f>IF($A94="","",IFERROR(SUMIFS(Movements!$D$5:$D$404,Movements!$B$5:$B$404,$A94,Movements!$C$5:$C$404,"Issue")*-1/$B$3,0))</f>
        <v/>
      </c>
      <c r="F94" s="16">
        <f>IF($A94="","",SKUs!$G94)</f>
        <v/>
      </c>
      <c r="G94" s="16">
        <f>IF($A94="","",IF(SKUs!$L94&lt;&gt;"",SKUs!$L94,ROUNDUP($E94*$F94*(1+SKUs!$K94),0)))</f>
        <v/>
      </c>
      <c r="H94" s="17">
        <f>IF($A94="","",IF($D94&lt;0,"⚠ NEGATIVE",IF($D94&lt;=$G94,"REORDER","OK")))</f>
        <v/>
      </c>
      <c r="I94" s="16">
        <f>IF($A94="","",IFERROR(ROUND($D94/$E94,0),""))</f>
        <v/>
      </c>
      <c r="J94" s="16">
        <f>IF($A94="","",IF($D94&gt;$G94,"",MAX(SKUs!$J94,ROUNDUP($G94+$E94*30-$D94,0))))</f>
        <v/>
      </c>
      <c r="K94" s="18">
        <f>IF($A94="","",SKUs!$I94)</f>
        <v/>
      </c>
      <c r="L94" s="18">
        <f>IF($A94="","",$D94*$K94)</f>
        <v/>
      </c>
      <c r="M94" s="16">
        <f>IF($A94="","",COUNTIFS(Movements!$B$5:$B$404,$A94,Movements!$I$5:$I$404,"&gt;0",Movements!$I$5:$I$404,"&lt;="&amp;(TODAY()+30)))</f>
        <v/>
      </c>
    </row>
    <row r="95">
      <c r="A95" s="12">
        <f>IF(SKUs!$A95="","",SKUs!$A95)</f>
        <v/>
      </c>
      <c r="B95" s="12">
        <f>IF($A95="","",SKUs!$B95)</f>
        <v/>
      </c>
      <c r="C95" s="12">
        <f>IF($A95="","",SKUs!$E95)</f>
        <v/>
      </c>
      <c r="D95" s="10">
        <f>IF($A95="","",SKUs!$H95+SUMIFS(Movements!$D$5:$D$404,Movements!$B$5:$B$404,$A95))</f>
        <v/>
      </c>
      <c r="E95" s="15">
        <f>IF($A95="","",IFERROR(SUMIFS(Movements!$D$5:$D$404,Movements!$B$5:$B$404,$A95,Movements!$C$5:$C$404,"Issue")*-1/$B$3,0))</f>
        <v/>
      </c>
      <c r="F95" s="16">
        <f>IF($A95="","",SKUs!$G95)</f>
        <v/>
      </c>
      <c r="G95" s="16">
        <f>IF($A95="","",IF(SKUs!$L95&lt;&gt;"",SKUs!$L95,ROUNDUP($E95*$F95*(1+SKUs!$K95),0)))</f>
        <v/>
      </c>
      <c r="H95" s="17">
        <f>IF($A95="","",IF($D95&lt;0,"⚠ NEGATIVE",IF($D95&lt;=$G95,"REORDER","OK")))</f>
        <v/>
      </c>
      <c r="I95" s="16">
        <f>IF($A95="","",IFERROR(ROUND($D95/$E95,0),""))</f>
        <v/>
      </c>
      <c r="J95" s="16">
        <f>IF($A95="","",IF($D95&gt;$G95,"",MAX(SKUs!$J95,ROUNDUP($G95+$E95*30-$D95,0))))</f>
        <v/>
      </c>
      <c r="K95" s="18">
        <f>IF($A95="","",SKUs!$I95)</f>
        <v/>
      </c>
      <c r="L95" s="18">
        <f>IF($A95="","",$D95*$K95)</f>
        <v/>
      </c>
      <c r="M95" s="16">
        <f>IF($A95="","",COUNTIFS(Movements!$B$5:$B$404,$A95,Movements!$I$5:$I$404,"&gt;0",Movements!$I$5:$I$404,"&lt;="&amp;(TODAY()+30)))</f>
        <v/>
      </c>
    </row>
    <row r="96">
      <c r="A96" s="12">
        <f>IF(SKUs!$A96="","",SKUs!$A96)</f>
        <v/>
      </c>
      <c r="B96" s="12">
        <f>IF($A96="","",SKUs!$B96)</f>
        <v/>
      </c>
      <c r="C96" s="12">
        <f>IF($A96="","",SKUs!$E96)</f>
        <v/>
      </c>
      <c r="D96" s="10">
        <f>IF($A96="","",SKUs!$H96+SUMIFS(Movements!$D$5:$D$404,Movements!$B$5:$B$404,$A96))</f>
        <v/>
      </c>
      <c r="E96" s="15">
        <f>IF($A96="","",IFERROR(SUMIFS(Movements!$D$5:$D$404,Movements!$B$5:$B$404,$A96,Movements!$C$5:$C$404,"Issue")*-1/$B$3,0))</f>
        <v/>
      </c>
      <c r="F96" s="16">
        <f>IF($A96="","",SKUs!$G96)</f>
        <v/>
      </c>
      <c r="G96" s="16">
        <f>IF($A96="","",IF(SKUs!$L96&lt;&gt;"",SKUs!$L96,ROUNDUP($E96*$F96*(1+SKUs!$K96),0)))</f>
        <v/>
      </c>
      <c r="H96" s="17">
        <f>IF($A96="","",IF($D96&lt;0,"⚠ NEGATIVE",IF($D96&lt;=$G96,"REORDER","OK")))</f>
        <v/>
      </c>
      <c r="I96" s="16">
        <f>IF($A96="","",IFERROR(ROUND($D96/$E96,0),""))</f>
        <v/>
      </c>
      <c r="J96" s="16">
        <f>IF($A96="","",IF($D96&gt;$G96,"",MAX(SKUs!$J96,ROUNDUP($G96+$E96*30-$D96,0))))</f>
        <v/>
      </c>
      <c r="K96" s="18">
        <f>IF($A96="","",SKUs!$I96)</f>
        <v/>
      </c>
      <c r="L96" s="18">
        <f>IF($A96="","",$D96*$K96)</f>
        <v/>
      </c>
      <c r="M96" s="16">
        <f>IF($A96="","",COUNTIFS(Movements!$B$5:$B$404,$A96,Movements!$I$5:$I$404,"&gt;0",Movements!$I$5:$I$404,"&lt;="&amp;(TODAY()+30)))</f>
        <v/>
      </c>
    </row>
    <row r="97">
      <c r="A97" s="12">
        <f>IF(SKUs!$A97="","",SKUs!$A97)</f>
        <v/>
      </c>
      <c r="B97" s="12">
        <f>IF($A97="","",SKUs!$B97)</f>
        <v/>
      </c>
      <c r="C97" s="12">
        <f>IF($A97="","",SKUs!$E97)</f>
        <v/>
      </c>
      <c r="D97" s="10">
        <f>IF($A97="","",SKUs!$H97+SUMIFS(Movements!$D$5:$D$404,Movements!$B$5:$B$404,$A97))</f>
        <v/>
      </c>
      <c r="E97" s="15">
        <f>IF($A97="","",IFERROR(SUMIFS(Movements!$D$5:$D$404,Movements!$B$5:$B$404,$A97,Movements!$C$5:$C$404,"Issue")*-1/$B$3,0))</f>
        <v/>
      </c>
      <c r="F97" s="16">
        <f>IF($A97="","",SKUs!$G97)</f>
        <v/>
      </c>
      <c r="G97" s="16">
        <f>IF($A97="","",IF(SKUs!$L97&lt;&gt;"",SKUs!$L97,ROUNDUP($E97*$F97*(1+SKUs!$K97),0)))</f>
        <v/>
      </c>
      <c r="H97" s="17">
        <f>IF($A97="","",IF($D97&lt;0,"⚠ NEGATIVE",IF($D97&lt;=$G97,"REORDER","OK")))</f>
        <v/>
      </c>
      <c r="I97" s="16">
        <f>IF($A97="","",IFERROR(ROUND($D97/$E97,0),""))</f>
        <v/>
      </c>
      <c r="J97" s="16">
        <f>IF($A97="","",IF($D97&gt;$G97,"",MAX(SKUs!$J97,ROUNDUP($G97+$E97*30-$D97,0))))</f>
        <v/>
      </c>
      <c r="K97" s="18">
        <f>IF($A97="","",SKUs!$I97)</f>
        <v/>
      </c>
      <c r="L97" s="18">
        <f>IF($A97="","",$D97*$K97)</f>
        <v/>
      </c>
      <c r="M97" s="16">
        <f>IF($A97="","",COUNTIFS(Movements!$B$5:$B$404,$A97,Movements!$I$5:$I$404,"&gt;0",Movements!$I$5:$I$404,"&lt;="&amp;(TODAY()+30)))</f>
        <v/>
      </c>
    </row>
    <row r="98">
      <c r="A98" s="12">
        <f>IF(SKUs!$A98="","",SKUs!$A98)</f>
        <v/>
      </c>
      <c r="B98" s="12">
        <f>IF($A98="","",SKUs!$B98)</f>
        <v/>
      </c>
      <c r="C98" s="12">
        <f>IF($A98="","",SKUs!$E98)</f>
        <v/>
      </c>
      <c r="D98" s="10">
        <f>IF($A98="","",SKUs!$H98+SUMIFS(Movements!$D$5:$D$404,Movements!$B$5:$B$404,$A98))</f>
        <v/>
      </c>
      <c r="E98" s="15">
        <f>IF($A98="","",IFERROR(SUMIFS(Movements!$D$5:$D$404,Movements!$B$5:$B$404,$A98,Movements!$C$5:$C$404,"Issue")*-1/$B$3,0))</f>
        <v/>
      </c>
      <c r="F98" s="16">
        <f>IF($A98="","",SKUs!$G98)</f>
        <v/>
      </c>
      <c r="G98" s="16">
        <f>IF($A98="","",IF(SKUs!$L98&lt;&gt;"",SKUs!$L98,ROUNDUP($E98*$F98*(1+SKUs!$K98),0)))</f>
        <v/>
      </c>
      <c r="H98" s="17">
        <f>IF($A98="","",IF($D98&lt;0,"⚠ NEGATIVE",IF($D98&lt;=$G98,"REORDER","OK")))</f>
        <v/>
      </c>
      <c r="I98" s="16">
        <f>IF($A98="","",IFERROR(ROUND($D98/$E98,0),""))</f>
        <v/>
      </c>
      <c r="J98" s="16">
        <f>IF($A98="","",IF($D98&gt;$G98,"",MAX(SKUs!$J98,ROUNDUP($G98+$E98*30-$D98,0))))</f>
        <v/>
      </c>
      <c r="K98" s="18">
        <f>IF($A98="","",SKUs!$I98)</f>
        <v/>
      </c>
      <c r="L98" s="18">
        <f>IF($A98="","",$D98*$K98)</f>
        <v/>
      </c>
      <c r="M98" s="16">
        <f>IF($A98="","",COUNTIFS(Movements!$B$5:$B$404,$A98,Movements!$I$5:$I$404,"&gt;0",Movements!$I$5:$I$404,"&lt;="&amp;(TODAY()+30)))</f>
        <v/>
      </c>
    </row>
    <row r="99">
      <c r="A99" s="12">
        <f>IF(SKUs!$A99="","",SKUs!$A99)</f>
        <v/>
      </c>
      <c r="B99" s="12">
        <f>IF($A99="","",SKUs!$B99)</f>
        <v/>
      </c>
      <c r="C99" s="12">
        <f>IF($A99="","",SKUs!$E99)</f>
        <v/>
      </c>
      <c r="D99" s="10">
        <f>IF($A99="","",SKUs!$H99+SUMIFS(Movements!$D$5:$D$404,Movements!$B$5:$B$404,$A99))</f>
        <v/>
      </c>
      <c r="E99" s="15">
        <f>IF($A99="","",IFERROR(SUMIFS(Movements!$D$5:$D$404,Movements!$B$5:$B$404,$A99,Movements!$C$5:$C$404,"Issue")*-1/$B$3,0))</f>
        <v/>
      </c>
      <c r="F99" s="16">
        <f>IF($A99="","",SKUs!$G99)</f>
        <v/>
      </c>
      <c r="G99" s="16">
        <f>IF($A99="","",IF(SKUs!$L99&lt;&gt;"",SKUs!$L99,ROUNDUP($E99*$F99*(1+SKUs!$K99),0)))</f>
        <v/>
      </c>
      <c r="H99" s="17">
        <f>IF($A99="","",IF($D99&lt;0,"⚠ NEGATIVE",IF($D99&lt;=$G99,"REORDER","OK")))</f>
        <v/>
      </c>
      <c r="I99" s="16">
        <f>IF($A99="","",IFERROR(ROUND($D99/$E99,0),""))</f>
        <v/>
      </c>
      <c r="J99" s="16">
        <f>IF($A99="","",IF($D99&gt;$G99,"",MAX(SKUs!$J99,ROUNDUP($G99+$E99*30-$D99,0))))</f>
        <v/>
      </c>
      <c r="K99" s="18">
        <f>IF($A99="","",SKUs!$I99)</f>
        <v/>
      </c>
      <c r="L99" s="18">
        <f>IF($A99="","",$D99*$K99)</f>
        <v/>
      </c>
      <c r="M99" s="16">
        <f>IF($A99="","",COUNTIFS(Movements!$B$5:$B$404,$A99,Movements!$I$5:$I$404,"&gt;0",Movements!$I$5:$I$404,"&lt;="&amp;(TODAY()+30)))</f>
        <v/>
      </c>
    </row>
    <row r="100">
      <c r="A100" s="12">
        <f>IF(SKUs!$A100="","",SKUs!$A100)</f>
        <v/>
      </c>
      <c r="B100" s="12">
        <f>IF($A100="","",SKUs!$B100)</f>
        <v/>
      </c>
      <c r="C100" s="12">
        <f>IF($A100="","",SKUs!$E100)</f>
        <v/>
      </c>
      <c r="D100" s="10">
        <f>IF($A100="","",SKUs!$H100+SUMIFS(Movements!$D$5:$D$404,Movements!$B$5:$B$404,$A100))</f>
        <v/>
      </c>
      <c r="E100" s="15">
        <f>IF($A100="","",IFERROR(SUMIFS(Movements!$D$5:$D$404,Movements!$B$5:$B$404,$A100,Movements!$C$5:$C$404,"Issue")*-1/$B$3,0))</f>
        <v/>
      </c>
      <c r="F100" s="16">
        <f>IF($A100="","",SKUs!$G100)</f>
        <v/>
      </c>
      <c r="G100" s="16">
        <f>IF($A100="","",IF(SKUs!$L100&lt;&gt;"",SKUs!$L100,ROUNDUP($E100*$F100*(1+SKUs!$K100),0)))</f>
        <v/>
      </c>
      <c r="H100" s="17">
        <f>IF($A100="","",IF($D100&lt;0,"⚠ NEGATIVE",IF($D100&lt;=$G100,"REORDER","OK")))</f>
        <v/>
      </c>
      <c r="I100" s="16">
        <f>IF($A100="","",IFERROR(ROUND($D100/$E100,0),""))</f>
        <v/>
      </c>
      <c r="J100" s="16">
        <f>IF($A100="","",IF($D100&gt;$G100,"",MAX(SKUs!$J100,ROUNDUP($G100+$E100*30-$D100,0))))</f>
        <v/>
      </c>
      <c r="K100" s="18">
        <f>IF($A100="","",SKUs!$I100)</f>
        <v/>
      </c>
      <c r="L100" s="18">
        <f>IF($A100="","",$D100*$K100)</f>
        <v/>
      </c>
      <c r="M100" s="16">
        <f>IF($A100="","",COUNTIFS(Movements!$B$5:$B$404,$A100,Movements!$I$5:$I$404,"&gt;0",Movements!$I$5:$I$404,"&lt;="&amp;(TODAY()+30)))</f>
        <v/>
      </c>
    </row>
    <row r="101">
      <c r="A101" s="12">
        <f>IF(SKUs!$A101="","",SKUs!$A101)</f>
        <v/>
      </c>
      <c r="B101" s="12">
        <f>IF($A101="","",SKUs!$B101)</f>
        <v/>
      </c>
      <c r="C101" s="12">
        <f>IF($A101="","",SKUs!$E101)</f>
        <v/>
      </c>
      <c r="D101" s="10">
        <f>IF($A101="","",SKUs!$H101+SUMIFS(Movements!$D$5:$D$404,Movements!$B$5:$B$404,$A101))</f>
        <v/>
      </c>
      <c r="E101" s="15">
        <f>IF($A101="","",IFERROR(SUMIFS(Movements!$D$5:$D$404,Movements!$B$5:$B$404,$A101,Movements!$C$5:$C$404,"Issue")*-1/$B$3,0))</f>
        <v/>
      </c>
      <c r="F101" s="16">
        <f>IF($A101="","",SKUs!$G101)</f>
        <v/>
      </c>
      <c r="G101" s="16">
        <f>IF($A101="","",IF(SKUs!$L101&lt;&gt;"",SKUs!$L101,ROUNDUP($E101*$F101*(1+SKUs!$K101),0)))</f>
        <v/>
      </c>
      <c r="H101" s="17">
        <f>IF($A101="","",IF($D101&lt;0,"⚠ NEGATIVE",IF($D101&lt;=$G101,"REORDER","OK")))</f>
        <v/>
      </c>
      <c r="I101" s="16">
        <f>IF($A101="","",IFERROR(ROUND($D101/$E101,0),""))</f>
        <v/>
      </c>
      <c r="J101" s="16">
        <f>IF($A101="","",IF($D101&gt;$G101,"",MAX(SKUs!$J101,ROUNDUP($G101+$E101*30-$D101,0))))</f>
        <v/>
      </c>
      <c r="K101" s="18">
        <f>IF($A101="","",SKUs!$I101)</f>
        <v/>
      </c>
      <c r="L101" s="18">
        <f>IF($A101="","",$D101*$K101)</f>
        <v/>
      </c>
      <c r="M101" s="16">
        <f>IF($A101="","",COUNTIFS(Movements!$B$5:$B$404,$A101,Movements!$I$5:$I$404,"&gt;0",Movements!$I$5:$I$404,"&lt;="&amp;(TODAY()+30)))</f>
        <v/>
      </c>
    </row>
    <row r="102">
      <c r="A102" s="12">
        <f>IF(SKUs!$A102="","",SKUs!$A102)</f>
        <v/>
      </c>
      <c r="B102" s="12">
        <f>IF($A102="","",SKUs!$B102)</f>
        <v/>
      </c>
      <c r="C102" s="12">
        <f>IF($A102="","",SKUs!$E102)</f>
        <v/>
      </c>
      <c r="D102" s="10">
        <f>IF($A102="","",SKUs!$H102+SUMIFS(Movements!$D$5:$D$404,Movements!$B$5:$B$404,$A102))</f>
        <v/>
      </c>
      <c r="E102" s="15">
        <f>IF($A102="","",IFERROR(SUMIFS(Movements!$D$5:$D$404,Movements!$B$5:$B$404,$A102,Movements!$C$5:$C$404,"Issue")*-1/$B$3,0))</f>
        <v/>
      </c>
      <c r="F102" s="16">
        <f>IF($A102="","",SKUs!$G102)</f>
        <v/>
      </c>
      <c r="G102" s="16">
        <f>IF($A102="","",IF(SKUs!$L102&lt;&gt;"",SKUs!$L102,ROUNDUP($E102*$F102*(1+SKUs!$K102),0)))</f>
        <v/>
      </c>
      <c r="H102" s="17">
        <f>IF($A102="","",IF($D102&lt;0,"⚠ NEGATIVE",IF($D102&lt;=$G102,"REORDER","OK")))</f>
        <v/>
      </c>
      <c r="I102" s="16">
        <f>IF($A102="","",IFERROR(ROUND($D102/$E102,0),""))</f>
        <v/>
      </c>
      <c r="J102" s="16">
        <f>IF($A102="","",IF($D102&gt;$G102,"",MAX(SKUs!$J102,ROUNDUP($G102+$E102*30-$D102,0))))</f>
        <v/>
      </c>
      <c r="K102" s="18">
        <f>IF($A102="","",SKUs!$I102)</f>
        <v/>
      </c>
      <c r="L102" s="18">
        <f>IF($A102="","",$D102*$K102)</f>
        <v/>
      </c>
      <c r="M102" s="16">
        <f>IF($A102="","",COUNTIFS(Movements!$B$5:$B$404,$A102,Movements!$I$5:$I$404,"&gt;0",Movements!$I$5:$I$404,"&lt;="&amp;(TODAY()+30)))</f>
        <v/>
      </c>
    </row>
    <row r="103">
      <c r="A103" s="12">
        <f>IF(SKUs!$A103="","",SKUs!$A103)</f>
        <v/>
      </c>
      <c r="B103" s="12">
        <f>IF($A103="","",SKUs!$B103)</f>
        <v/>
      </c>
      <c r="C103" s="12">
        <f>IF($A103="","",SKUs!$E103)</f>
        <v/>
      </c>
      <c r="D103" s="10">
        <f>IF($A103="","",SKUs!$H103+SUMIFS(Movements!$D$5:$D$404,Movements!$B$5:$B$404,$A103))</f>
        <v/>
      </c>
      <c r="E103" s="15">
        <f>IF($A103="","",IFERROR(SUMIFS(Movements!$D$5:$D$404,Movements!$B$5:$B$404,$A103,Movements!$C$5:$C$404,"Issue")*-1/$B$3,0))</f>
        <v/>
      </c>
      <c r="F103" s="16">
        <f>IF($A103="","",SKUs!$G103)</f>
        <v/>
      </c>
      <c r="G103" s="16">
        <f>IF($A103="","",IF(SKUs!$L103&lt;&gt;"",SKUs!$L103,ROUNDUP($E103*$F103*(1+SKUs!$K103),0)))</f>
        <v/>
      </c>
      <c r="H103" s="17">
        <f>IF($A103="","",IF($D103&lt;0,"⚠ NEGATIVE",IF($D103&lt;=$G103,"REORDER","OK")))</f>
        <v/>
      </c>
      <c r="I103" s="16">
        <f>IF($A103="","",IFERROR(ROUND($D103/$E103,0),""))</f>
        <v/>
      </c>
      <c r="J103" s="16">
        <f>IF($A103="","",IF($D103&gt;$G103,"",MAX(SKUs!$J103,ROUNDUP($G103+$E103*30-$D103,0))))</f>
        <v/>
      </c>
      <c r="K103" s="18">
        <f>IF($A103="","",SKUs!$I103)</f>
        <v/>
      </c>
      <c r="L103" s="18">
        <f>IF($A103="","",$D103*$K103)</f>
        <v/>
      </c>
      <c r="M103" s="16">
        <f>IF($A103="","",COUNTIFS(Movements!$B$5:$B$404,$A103,Movements!$I$5:$I$404,"&gt;0",Movements!$I$5:$I$404,"&lt;="&amp;(TODAY()+30)))</f>
        <v/>
      </c>
    </row>
    <row r="104">
      <c r="A104" s="12">
        <f>IF(SKUs!$A104="","",SKUs!$A104)</f>
        <v/>
      </c>
      <c r="B104" s="12">
        <f>IF($A104="","",SKUs!$B104)</f>
        <v/>
      </c>
      <c r="C104" s="12">
        <f>IF($A104="","",SKUs!$E104)</f>
        <v/>
      </c>
      <c r="D104" s="10">
        <f>IF($A104="","",SKUs!$H104+SUMIFS(Movements!$D$5:$D$404,Movements!$B$5:$B$404,$A104))</f>
        <v/>
      </c>
      <c r="E104" s="15">
        <f>IF($A104="","",IFERROR(SUMIFS(Movements!$D$5:$D$404,Movements!$B$5:$B$404,$A104,Movements!$C$5:$C$404,"Issue")*-1/$B$3,0))</f>
        <v/>
      </c>
      <c r="F104" s="16">
        <f>IF($A104="","",SKUs!$G104)</f>
        <v/>
      </c>
      <c r="G104" s="16">
        <f>IF($A104="","",IF(SKUs!$L104&lt;&gt;"",SKUs!$L104,ROUNDUP($E104*$F104*(1+SKUs!$K104),0)))</f>
        <v/>
      </c>
      <c r="H104" s="17">
        <f>IF($A104="","",IF($D104&lt;0,"⚠ NEGATIVE",IF($D104&lt;=$G104,"REORDER","OK")))</f>
        <v/>
      </c>
      <c r="I104" s="16">
        <f>IF($A104="","",IFERROR(ROUND($D104/$E104,0),""))</f>
        <v/>
      </c>
      <c r="J104" s="16">
        <f>IF($A104="","",IF($D104&gt;$G104,"",MAX(SKUs!$J104,ROUNDUP($G104+$E104*30-$D104,0))))</f>
        <v/>
      </c>
      <c r="K104" s="18">
        <f>IF($A104="","",SKUs!$I104)</f>
        <v/>
      </c>
      <c r="L104" s="18">
        <f>IF($A104="","",$D104*$K104)</f>
        <v/>
      </c>
      <c r="M104" s="16">
        <f>IF($A104="","",COUNTIFS(Movements!$B$5:$B$404,$A104,Movements!$I$5:$I$404,"&gt;0",Movements!$I$5:$I$404,"&lt;="&amp;(TODAY()+30)))</f>
        <v/>
      </c>
    </row>
    <row r="105">
      <c r="A105" s="12">
        <f>IF(SKUs!$A105="","",SKUs!$A105)</f>
        <v/>
      </c>
      <c r="B105" s="12">
        <f>IF($A105="","",SKUs!$B105)</f>
        <v/>
      </c>
      <c r="C105" s="12">
        <f>IF($A105="","",SKUs!$E105)</f>
        <v/>
      </c>
      <c r="D105" s="10">
        <f>IF($A105="","",SKUs!$H105+SUMIFS(Movements!$D$5:$D$404,Movements!$B$5:$B$404,$A105))</f>
        <v/>
      </c>
      <c r="E105" s="15">
        <f>IF($A105="","",IFERROR(SUMIFS(Movements!$D$5:$D$404,Movements!$B$5:$B$404,$A105,Movements!$C$5:$C$404,"Issue")*-1/$B$3,0))</f>
        <v/>
      </c>
      <c r="F105" s="16">
        <f>IF($A105="","",SKUs!$G105)</f>
        <v/>
      </c>
      <c r="G105" s="16">
        <f>IF($A105="","",IF(SKUs!$L105&lt;&gt;"",SKUs!$L105,ROUNDUP($E105*$F105*(1+SKUs!$K105),0)))</f>
        <v/>
      </c>
      <c r="H105" s="17">
        <f>IF($A105="","",IF($D105&lt;0,"⚠ NEGATIVE",IF($D105&lt;=$G105,"REORDER","OK")))</f>
        <v/>
      </c>
      <c r="I105" s="16">
        <f>IF($A105="","",IFERROR(ROUND($D105/$E105,0),""))</f>
        <v/>
      </c>
      <c r="J105" s="16">
        <f>IF($A105="","",IF($D105&gt;$G105,"",MAX(SKUs!$J105,ROUNDUP($G105+$E105*30-$D105,0))))</f>
        <v/>
      </c>
      <c r="K105" s="18">
        <f>IF($A105="","",SKUs!$I105)</f>
        <v/>
      </c>
      <c r="L105" s="18">
        <f>IF($A105="","",$D105*$K105)</f>
        <v/>
      </c>
      <c r="M105" s="16">
        <f>IF($A105="","",COUNTIFS(Movements!$B$5:$B$404,$A105,Movements!$I$5:$I$404,"&gt;0",Movements!$I$5:$I$404,"&lt;="&amp;(TODAY()+30)))</f>
        <v/>
      </c>
    </row>
    <row r="106">
      <c r="A106" s="12">
        <f>IF(SKUs!$A106="","",SKUs!$A106)</f>
        <v/>
      </c>
      <c r="B106" s="12">
        <f>IF($A106="","",SKUs!$B106)</f>
        <v/>
      </c>
      <c r="C106" s="12">
        <f>IF($A106="","",SKUs!$E106)</f>
        <v/>
      </c>
      <c r="D106" s="10">
        <f>IF($A106="","",SKUs!$H106+SUMIFS(Movements!$D$5:$D$404,Movements!$B$5:$B$404,$A106))</f>
        <v/>
      </c>
      <c r="E106" s="15">
        <f>IF($A106="","",IFERROR(SUMIFS(Movements!$D$5:$D$404,Movements!$B$5:$B$404,$A106,Movements!$C$5:$C$404,"Issue")*-1/$B$3,0))</f>
        <v/>
      </c>
      <c r="F106" s="16">
        <f>IF($A106="","",SKUs!$G106)</f>
        <v/>
      </c>
      <c r="G106" s="16">
        <f>IF($A106="","",IF(SKUs!$L106&lt;&gt;"",SKUs!$L106,ROUNDUP($E106*$F106*(1+SKUs!$K106),0)))</f>
        <v/>
      </c>
      <c r="H106" s="17">
        <f>IF($A106="","",IF($D106&lt;0,"⚠ NEGATIVE",IF($D106&lt;=$G106,"REORDER","OK")))</f>
        <v/>
      </c>
      <c r="I106" s="16">
        <f>IF($A106="","",IFERROR(ROUND($D106/$E106,0),""))</f>
        <v/>
      </c>
      <c r="J106" s="16">
        <f>IF($A106="","",IF($D106&gt;$G106,"",MAX(SKUs!$J106,ROUNDUP($G106+$E106*30-$D106,0))))</f>
        <v/>
      </c>
      <c r="K106" s="18">
        <f>IF($A106="","",SKUs!$I106)</f>
        <v/>
      </c>
      <c r="L106" s="18">
        <f>IF($A106="","",$D106*$K106)</f>
        <v/>
      </c>
      <c r="M106" s="16">
        <f>IF($A106="","",COUNTIFS(Movements!$B$5:$B$404,$A106,Movements!$I$5:$I$404,"&gt;0",Movements!$I$5:$I$404,"&lt;="&amp;(TODAY()+30)))</f>
        <v/>
      </c>
    </row>
    <row r="107">
      <c r="A107" s="12">
        <f>IF(SKUs!$A107="","",SKUs!$A107)</f>
        <v/>
      </c>
      <c r="B107" s="12">
        <f>IF($A107="","",SKUs!$B107)</f>
        <v/>
      </c>
      <c r="C107" s="12">
        <f>IF($A107="","",SKUs!$E107)</f>
        <v/>
      </c>
      <c r="D107" s="10">
        <f>IF($A107="","",SKUs!$H107+SUMIFS(Movements!$D$5:$D$404,Movements!$B$5:$B$404,$A107))</f>
        <v/>
      </c>
      <c r="E107" s="15">
        <f>IF($A107="","",IFERROR(SUMIFS(Movements!$D$5:$D$404,Movements!$B$5:$B$404,$A107,Movements!$C$5:$C$404,"Issue")*-1/$B$3,0))</f>
        <v/>
      </c>
      <c r="F107" s="16">
        <f>IF($A107="","",SKUs!$G107)</f>
        <v/>
      </c>
      <c r="G107" s="16">
        <f>IF($A107="","",IF(SKUs!$L107&lt;&gt;"",SKUs!$L107,ROUNDUP($E107*$F107*(1+SKUs!$K107),0)))</f>
        <v/>
      </c>
      <c r="H107" s="17">
        <f>IF($A107="","",IF($D107&lt;0,"⚠ NEGATIVE",IF($D107&lt;=$G107,"REORDER","OK")))</f>
        <v/>
      </c>
      <c r="I107" s="16">
        <f>IF($A107="","",IFERROR(ROUND($D107/$E107,0),""))</f>
        <v/>
      </c>
      <c r="J107" s="16">
        <f>IF($A107="","",IF($D107&gt;$G107,"",MAX(SKUs!$J107,ROUNDUP($G107+$E107*30-$D107,0))))</f>
        <v/>
      </c>
      <c r="K107" s="18">
        <f>IF($A107="","",SKUs!$I107)</f>
        <v/>
      </c>
      <c r="L107" s="18">
        <f>IF($A107="","",$D107*$K107)</f>
        <v/>
      </c>
      <c r="M107" s="16">
        <f>IF($A107="","",COUNTIFS(Movements!$B$5:$B$404,$A107,Movements!$I$5:$I$404,"&gt;0",Movements!$I$5:$I$404,"&lt;="&amp;(TODAY()+30)))</f>
        <v/>
      </c>
    </row>
    <row r="108">
      <c r="A108" s="12">
        <f>IF(SKUs!$A108="","",SKUs!$A108)</f>
        <v/>
      </c>
      <c r="B108" s="12">
        <f>IF($A108="","",SKUs!$B108)</f>
        <v/>
      </c>
      <c r="C108" s="12">
        <f>IF($A108="","",SKUs!$E108)</f>
        <v/>
      </c>
      <c r="D108" s="10">
        <f>IF($A108="","",SKUs!$H108+SUMIFS(Movements!$D$5:$D$404,Movements!$B$5:$B$404,$A108))</f>
        <v/>
      </c>
      <c r="E108" s="15">
        <f>IF($A108="","",IFERROR(SUMIFS(Movements!$D$5:$D$404,Movements!$B$5:$B$404,$A108,Movements!$C$5:$C$404,"Issue")*-1/$B$3,0))</f>
        <v/>
      </c>
      <c r="F108" s="16">
        <f>IF($A108="","",SKUs!$G108)</f>
        <v/>
      </c>
      <c r="G108" s="16">
        <f>IF($A108="","",IF(SKUs!$L108&lt;&gt;"",SKUs!$L108,ROUNDUP($E108*$F108*(1+SKUs!$K108),0)))</f>
        <v/>
      </c>
      <c r="H108" s="17">
        <f>IF($A108="","",IF($D108&lt;0,"⚠ NEGATIVE",IF($D108&lt;=$G108,"REORDER","OK")))</f>
        <v/>
      </c>
      <c r="I108" s="16">
        <f>IF($A108="","",IFERROR(ROUND($D108/$E108,0),""))</f>
        <v/>
      </c>
      <c r="J108" s="16">
        <f>IF($A108="","",IF($D108&gt;$G108,"",MAX(SKUs!$J108,ROUNDUP($G108+$E108*30-$D108,0))))</f>
        <v/>
      </c>
      <c r="K108" s="18">
        <f>IF($A108="","",SKUs!$I108)</f>
        <v/>
      </c>
      <c r="L108" s="18">
        <f>IF($A108="","",$D108*$K108)</f>
        <v/>
      </c>
      <c r="M108" s="16">
        <f>IF($A108="","",COUNTIFS(Movements!$B$5:$B$404,$A108,Movements!$I$5:$I$404,"&gt;0",Movements!$I$5:$I$404,"&lt;="&amp;(TODAY()+30)))</f>
        <v/>
      </c>
    </row>
    <row r="109">
      <c r="A109" s="12">
        <f>IF(SKUs!$A109="","",SKUs!$A109)</f>
        <v/>
      </c>
      <c r="B109" s="12">
        <f>IF($A109="","",SKUs!$B109)</f>
        <v/>
      </c>
      <c r="C109" s="12">
        <f>IF($A109="","",SKUs!$E109)</f>
        <v/>
      </c>
      <c r="D109" s="10">
        <f>IF($A109="","",SKUs!$H109+SUMIFS(Movements!$D$5:$D$404,Movements!$B$5:$B$404,$A109))</f>
        <v/>
      </c>
      <c r="E109" s="15">
        <f>IF($A109="","",IFERROR(SUMIFS(Movements!$D$5:$D$404,Movements!$B$5:$B$404,$A109,Movements!$C$5:$C$404,"Issue")*-1/$B$3,0))</f>
        <v/>
      </c>
      <c r="F109" s="16">
        <f>IF($A109="","",SKUs!$G109)</f>
        <v/>
      </c>
      <c r="G109" s="16">
        <f>IF($A109="","",IF(SKUs!$L109&lt;&gt;"",SKUs!$L109,ROUNDUP($E109*$F109*(1+SKUs!$K109),0)))</f>
        <v/>
      </c>
      <c r="H109" s="17">
        <f>IF($A109="","",IF($D109&lt;0,"⚠ NEGATIVE",IF($D109&lt;=$G109,"REORDER","OK")))</f>
        <v/>
      </c>
      <c r="I109" s="16">
        <f>IF($A109="","",IFERROR(ROUND($D109/$E109,0),""))</f>
        <v/>
      </c>
      <c r="J109" s="16">
        <f>IF($A109="","",IF($D109&gt;$G109,"",MAX(SKUs!$J109,ROUNDUP($G109+$E109*30-$D109,0))))</f>
        <v/>
      </c>
      <c r="K109" s="18">
        <f>IF($A109="","",SKUs!$I109)</f>
        <v/>
      </c>
      <c r="L109" s="18">
        <f>IF($A109="","",$D109*$K109)</f>
        <v/>
      </c>
      <c r="M109" s="16">
        <f>IF($A109="","",COUNTIFS(Movements!$B$5:$B$404,$A109,Movements!$I$5:$I$404,"&gt;0",Movements!$I$5:$I$404,"&lt;="&amp;(TODAY()+30)))</f>
        <v/>
      </c>
    </row>
    <row r="110">
      <c r="A110" s="12">
        <f>IF(SKUs!$A110="","",SKUs!$A110)</f>
        <v/>
      </c>
      <c r="B110" s="12">
        <f>IF($A110="","",SKUs!$B110)</f>
        <v/>
      </c>
      <c r="C110" s="12">
        <f>IF($A110="","",SKUs!$E110)</f>
        <v/>
      </c>
      <c r="D110" s="10">
        <f>IF($A110="","",SKUs!$H110+SUMIFS(Movements!$D$5:$D$404,Movements!$B$5:$B$404,$A110))</f>
        <v/>
      </c>
      <c r="E110" s="15">
        <f>IF($A110="","",IFERROR(SUMIFS(Movements!$D$5:$D$404,Movements!$B$5:$B$404,$A110,Movements!$C$5:$C$404,"Issue")*-1/$B$3,0))</f>
        <v/>
      </c>
      <c r="F110" s="16">
        <f>IF($A110="","",SKUs!$G110)</f>
        <v/>
      </c>
      <c r="G110" s="16">
        <f>IF($A110="","",IF(SKUs!$L110&lt;&gt;"",SKUs!$L110,ROUNDUP($E110*$F110*(1+SKUs!$K110),0)))</f>
        <v/>
      </c>
      <c r="H110" s="17">
        <f>IF($A110="","",IF($D110&lt;0,"⚠ NEGATIVE",IF($D110&lt;=$G110,"REORDER","OK")))</f>
        <v/>
      </c>
      <c r="I110" s="16">
        <f>IF($A110="","",IFERROR(ROUND($D110/$E110,0),""))</f>
        <v/>
      </c>
      <c r="J110" s="16">
        <f>IF($A110="","",IF($D110&gt;$G110,"",MAX(SKUs!$J110,ROUNDUP($G110+$E110*30-$D110,0))))</f>
        <v/>
      </c>
      <c r="K110" s="18">
        <f>IF($A110="","",SKUs!$I110)</f>
        <v/>
      </c>
      <c r="L110" s="18">
        <f>IF($A110="","",$D110*$K110)</f>
        <v/>
      </c>
      <c r="M110" s="16">
        <f>IF($A110="","",COUNTIFS(Movements!$B$5:$B$404,$A110,Movements!$I$5:$I$404,"&gt;0",Movements!$I$5:$I$404,"&lt;="&amp;(TODAY()+30)))</f>
        <v/>
      </c>
    </row>
    <row r="111">
      <c r="A111" s="12">
        <f>IF(SKUs!$A111="","",SKUs!$A111)</f>
        <v/>
      </c>
      <c r="B111" s="12">
        <f>IF($A111="","",SKUs!$B111)</f>
        <v/>
      </c>
      <c r="C111" s="12">
        <f>IF($A111="","",SKUs!$E111)</f>
        <v/>
      </c>
      <c r="D111" s="10">
        <f>IF($A111="","",SKUs!$H111+SUMIFS(Movements!$D$5:$D$404,Movements!$B$5:$B$404,$A111))</f>
        <v/>
      </c>
      <c r="E111" s="15">
        <f>IF($A111="","",IFERROR(SUMIFS(Movements!$D$5:$D$404,Movements!$B$5:$B$404,$A111,Movements!$C$5:$C$404,"Issue")*-1/$B$3,0))</f>
        <v/>
      </c>
      <c r="F111" s="16">
        <f>IF($A111="","",SKUs!$G111)</f>
        <v/>
      </c>
      <c r="G111" s="16">
        <f>IF($A111="","",IF(SKUs!$L111&lt;&gt;"",SKUs!$L111,ROUNDUP($E111*$F111*(1+SKUs!$K111),0)))</f>
        <v/>
      </c>
      <c r="H111" s="17">
        <f>IF($A111="","",IF($D111&lt;0,"⚠ NEGATIVE",IF($D111&lt;=$G111,"REORDER","OK")))</f>
        <v/>
      </c>
      <c r="I111" s="16">
        <f>IF($A111="","",IFERROR(ROUND($D111/$E111,0),""))</f>
        <v/>
      </c>
      <c r="J111" s="16">
        <f>IF($A111="","",IF($D111&gt;$G111,"",MAX(SKUs!$J111,ROUNDUP($G111+$E111*30-$D111,0))))</f>
        <v/>
      </c>
      <c r="K111" s="18">
        <f>IF($A111="","",SKUs!$I111)</f>
        <v/>
      </c>
      <c r="L111" s="18">
        <f>IF($A111="","",$D111*$K111)</f>
        <v/>
      </c>
      <c r="M111" s="16">
        <f>IF($A111="","",COUNTIFS(Movements!$B$5:$B$404,$A111,Movements!$I$5:$I$404,"&gt;0",Movements!$I$5:$I$404,"&lt;="&amp;(TODAY()+30)))</f>
        <v/>
      </c>
    </row>
    <row r="112">
      <c r="A112" s="12">
        <f>IF(SKUs!$A112="","",SKUs!$A112)</f>
        <v/>
      </c>
      <c r="B112" s="12">
        <f>IF($A112="","",SKUs!$B112)</f>
        <v/>
      </c>
      <c r="C112" s="12">
        <f>IF($A112="","",SKUs!$E112)</f>
        <v/>
      </c>
      <c r="D112" s="10">
        <f>IF($A112="","",SKUs!$H112+SUMIFS(Movements!$D$5:$D$404,Movements!$B$5:$B$404,$A112))</f>
        <v/>
      </c>
      <c r="E112" s="15">
        <f>IF($A112="","",IFERROR(SUMIFS(Movements!$D$5:$D$404,Movements!$B$5:$B$404,$A112,Movements!$C$5:$C$404,"Issue")*-1/$B$3,0))</f>
        <v/>
      </c>
      <c r="F112" s="16">
        <f>IF($A112="","",SKUs!$G112)</f>
        <v/>
      </c>
      <c r="G112" s="16">
        <f>IF($A112="","",IF(SKUs!$L112&lt;&gt;"",SKUs!$L112,ROUNDUP($E112*$F112*(1+SKUs!$K112),0)))</f>
        <v/>
      </c>
      <c r="H112" s="17">
        <f>IF($A112="","",IF($D112&lt;0,"⚠ NEGATIVE",IF($D112&lt;=$G112,"REORDER","OK")))</f>
        <v/>
      </c>
      <c r="I112" s="16">
        <f>IF($A112="","",IFERROR(ROUND($D112/$E112,0),""))</f>
        <v/>
      </c>
      <c r="J112" s="16">
        <f>IF($A112="","",IF($D112&gt;$G112,"",MAX(SKUs!$J112,ROUNDUP($G112+$E112*30-$D112,0))))</f>
        <v/>
      </c>
      <c r="K112" s="18">
        <f>IF($A112="","",SKUs!$I112)</f>
        <v/>
      </c>
      <c r="L112" s="18">
        <f>IF($A112="","",$D112*$K112)</f>
        <v/>
      </c>
      <c r="M112" s="16">
        <f>IF($A112="","",COUNTIFS(Movements!$B$5:$B$404,$A112,Movements!$I$5:$I$404,"&gt;0",Movements!$I$5:$I$404,"&lt;="&amp;(TODAY()+30)))</f>
        <v/>
      </c>
    </row>
    <row r="113">
      <c r="A113" s="12">
        <f>IF(SKUs!$A113="","",SKUs!$A113)</f>
        <v/>
      </c>
      <c r="B113" s="12">
        <f>IF($A113="","",SKUs!$B113)</f>
        <v/>
      </c>
      <c r="C113" s="12">
        <f>IF($A113="","",SKUs!$E113)</f>
        <v/>
      </c>
      <c r="D113" s="10">
        <f>IF($A113="","",SKUs!$H113+SUMIFS(Movements!$D$5:$D$404,Movements!$B$5:$B$404,$A113))</f>
        <v/>
      </c>
      <c r="E113" s="15">
        <f>IF($A113="","",IFERROR(SUMIFS(Movements!$D$5:$D$404,Movements!$B$5:$B$404,$A113,Movements!$C$5:$C$404,"Issue")*-1/$B$3,0))</f>
        <v/>
      </c>
      <c r="F113" s="16">
        <f>IF($A113="","",SKUs!$G113)</f>
        <v/>
      </c>
      <c r="G113" s="16">
        <f>IF($A113="","",IF(SKUs!$L113&lt;&gt;"",SKUs!$L113,ROUNDUP($E113*$F113*(1+SKUs!$K113),0)))</f>
        <v/>
      </c>
      <c r="H113" s="17">
        <f>IF($A113="","",IF($D113&lt;0,"⚠ NEGATIVE",IF($D113&lt;=$G113,"REORDER","OK")))</f>
        <v/>
      </c>
      <c r="I113" s="16">
        <f>IF($A113="","",IFERROR(ROUND($D113/$E113,0),""))</f>
        <v/>
      </c>
      <c r="J113" s="16">
        <f>IF($A113="","",IF($D113&gt;$G113,"",MAX(SKUs!$J113,ROUNDUP($G113+$E113*30-$D113,0))))</f>
        <v/>
      </c>
      <c r="K113" s="18">
        <f>IF($A113="","",SKUs!$I113)</f>
        <v/>
      </c>
      <c r="L113" s="18">
        <f>IF($A113="","",$D113*$K113)</f>
        <v/>
      </c>
      <c r="M113" s="16">
        <f>IF($A113="","",COUNTIFS(Movements!$B$5:$B$404,$A113,Movements!$I$5:$I$404,"&gt;0",Movements!$I$5:$I$404,"&lt;="&amp;(TODAY()+30)))</f>
        <v/>
      </c>
    </row>
    <row r="114">
      <c r="A114" s="12">
        <f>IF(SKUs!$A114="","",SKUs!$A114)</f>
        <v/>
      </c>
      <c r="B114" s="12">
        <f>IF($A114="","",SKUs!$B114)</f>
        <v/>
      </c>
      <c r="C114" s="12">
        <f>IF($A114="","",SKUs!$E114)</f>
        <v/>
      </c>
      <c r="D114" s="10">
        <f>IF($A114="","",SKUs!$H114+SUMIFS(Movements!$D$5:$D$404,Movements!$B$5:$B$404,$A114))</f>
        <v/>
      </c>
      <c r="E114" s="15">
        <f>IF($A114="","",IFERROR(SUMIFS(Movements!$D$5:$D$404,Movements!$B$5:$B$404,$A114,Movements!$C$5:$C$404,"Issue")*-1/$B$3,0))</f>
        <v/>
      </c>
      <c r="F114" s="16">
        <f>IF($A114="","",SKUs!$G114)</f>
        <v/>
      </c>
      <c r="G114" s="16">
        <f>IF($A114="","",IF(SKUs!$L114&lt;&gt;"",SKUs!$L114,ROUNDUP($E114*$F114*(1+SKUs!$K114),0)))</f>
        <v/>
      </c>
      <c r="H114" s="17">
        <f>IF($A114="","",IF($D114&lt;0,"⚠ NEGATIVE",IF($D114&lt;=$G114,"REORDER","OK")))</f>
        <v/>
      </c>
      <c r="I114" s="16">
        <f>IF($A114="","",IFERROR(ROUND($D114/$E114,0),""))</f>
        <v/>
      </c>
      <c r="J114" s="16">
        <f>IF($A114="","",IF($D114&gt;$G114,"",MAX(SKUs!$J114,ROUNDUP($G114+$E114*30-$D114,0))))</f>
        <v/>
      </c>
      <c r="K114" s="18">
        <f>IF($A114="","",SKUs!$I114)</f>
        <v/>
      </c>
      <c r="L114" s="18">
        <f>IF($A114="","",$D114*$K114)</f>
        <v/>
      </c>
      <c r="M114" s="16">
        <f>IF($A114="","",COUNTIFS(Movements!$B$5:$B$404,$A114,Movements!$I$5:$I$404,"&gt;0",Movements!$I$5:$I$404,"&lt;="&amp;(TODAY()+30)))</f>
        <v/>
      </c>
    </row>
    <row r="115">
      <c r="A115" s="12">
        <f>IF(SKUs!$A115="","",SKUs!$A115)</f>
        <v/>
      </c>
      <c r="B115" s="12">
        <f>IF($A115="","",SKUs!$B115)</f>
        <v/>
      </c>
      <c r="C115" s="12">
        <f>IF($A115="","",SKUs!$E115)</f>
        <v/>
      </c>
      <c r="D115" s="10">
        <f>IF($A115="","",SKUs!$H115+SUMIFS(Movements!$D$5:$D$404,Movements!$B$5:$B$404,$A115))</f>
        <v/>
      </c>
      <c r="E115" s="15">
        <f>IF($A115="","",IFERROR(SUMIFS(Movements!$D$5:$D$404,Movements!$B$5:$B$404,$A115,Movements!$C$5:$C$404,"Issue")*-1/$B$3,0))</f>
        <v/>
      </c>
      <c r="F115" s="16">
        <f>IF($A115="","",SKUs!$G115)</f>
        <v/>
      </c>
      <c r="G115" s="16">
        <f>IF($A115="","",IF(SKUs!$L115&lt;&gt;"",SKUs!$L115,ROUNDUP($E115*$F115*(1+SKUs!$K115),0)))</f>
        <v/>
      </c>
      <c r="H115" s="17">
        <f>IF($A115="","",IF($D115&lt;0,"⚠ NEGATIVE",IF($D115&lt;=$G115,"REORDER","OK")))</f>
        <v/>
      </c>
      <c r="I115" s="16">
        <f>IF($A115="","",IFERROR(ROUND($D115/$E115,0),""))</f>
        <v/>
      </c>
      <c r="J115" s="16">
        <f>IF($A115="","",IF($D115&gt;$G115,"",MAX(SKUs!$J115,ROUNDUP($G115+$E115*30-$D115,0))))</f>
        <v/>
      </c>
      <c r="K115" s="18">
        <f>IF($A115="","",SKUs!$I115)</f>
        <v/>
      </c>
      <c r="L115" s="18">
        <f>IF($A115="","",$D115*$K115)</f>
        <v/>
      </c>
      <c r="M115" s="16">
        <f>IF($A115="","",COUNTIFS(Movements!$B$5:$B$404,$A115,Movements!$I$5:$I$404,"&gt;0",Movements!$I$5:$I$404,"&lt;="&amp;(TODAY()+30)))</f>
        <v/>
      </c>
    </row>
    <row r="116">
      <c r="A116" s="12">
        <f>IF(SKUs!$A116="","",SKUs!$A116)</f>
        <v/>
      </c>
      <c r="B116" s="12">
        <f>IF($A116="","",SKUs!$B116)</f>
        <v/>
      </c>
      <c r="C116" s="12">
        <f>IF($A116="","",SKUs!$E116)</f>
        <v/>
      </c>
      <c r="D116" s="10">
        <f>IF($A116="","",SKUs!$H116+SUMIFS(Movements!$D$5:$D$404,Movements!$B$5:$B$404,$A116))</f>
        <v/>
      </c>
      <c r="E116" s="15">
        <f>IF($A116="","",IFERROR(SUMIFS(Movements!$D$5:$D$404,Movements!$B$5:$B$404,$A116,Movements!$C$5:$C$404,"Issue")*-1/$B$3,0))</f>
        <v/>
      </c>
      <c r="F116" s="16">
        <f>IF($A116="","",SKUs!$G116)</f>
        <v/>
      </c>
      <c r="G116" s="16">
        <f>IF($A116="","",IF(SKUs!$L116&lt;&gt;"",SKUs!$L116,ROUNDUP($E116*$F116*(1+SKUs!$K116),0)))</f>
        <v/>
      </c>
      <c r="H116" s="17">
        <f>IF($A116="","",IF($D116&lt;0,"⚠ NEGATIVE",IF($D116&lt;=$G116,"REORDER","OK")))</f>
        <v/>
      </c>
      <c r="I116" s="16">
        <f>IF($A116="","",IFERROR(ROUND($D116/$E116,0),""))</f>
        <v/>
      </c>
      <c r="J116" s="16">
        <f>IF($A116="","",IF($D116&gt;$G116,"",MAX(SKUs!$J116,ROUNDUP($G116+$E116*30-$D116,0))))</f>
        <v/>
      </c>
      <c r="K116" s="18">
        <f>IF($A116="","",SKUs!$I116)</f>
        <v/>
      </c>
      <c r="L116" s="18">
        <f>IF($A116="","",$D116*$K116)</f>
        <v/>
      </c>
      <c r="M116" s="16">
        <f>IF($A116="","",COUNTIFS(Movements!$B$5:$B$404,$A116,Movements!$I$5:$I$404,"&gt;0",Movements!$I$5:$I$404,"&lt;="&amp;(TODAY()+30)))</f>
        <v/>
      </c>
    </row>
    <row r="117">
      <c r="A117" s="12">
        <f>IF(SKUs!$A117="","",SKUs!$A117)</f>
        <v/>
      </c>
      <c r="B117" s="12">
        <f>IF($A117="","",SKUs!$B117)</f>
        <v/>
      </c>
      <c r="C117" s="12">
        <f>IF($A117="","",SKUs!$E117)</f>
        <v/>
      </c>
      <c r="D117" s="10">
        <f>IF($A117="","",SKUs!$H117+SUMIFS(Movements!$D$5:$D$404,Movements!$B$5:$B$404,$A117))</f>
        <v/>
      </c>
      <c r="E117" s="15">
        <f>IF($A117="","",IFERROR(SUMIFS(Movements!$D$5:$D$404,Movements!$B$5:$B$404,$A117,Movements!$C$5:$C$404,"Issue")*-1/$B$3,0))</f>
        <v/>
      </c>
      <c r="F117" s="16">
        <f>IF($A117="","",SKUs!$G117)</f>
        <v/>
      </c>
      <c r="G117" s="16">
        <f>IF($A117="","",IF(SKUs!$L117&lt;&gt;"",SKUs!$L117,ROUNDUP($E117*$F117*(1+SKUs!$K117),0)))</f>
        <v/>
      </c>
      <c r="H117" s="17">
        <f>IF($A117="","",IF($D117&lt;0,"⚠ NEGATIVE",IF($D117&lt;=$G117,"REORDER","OK")))</f>
        <v/>
      </c>
      <c r="I117" s="16">
        <f>IF($A117="","",IFERROR(ROUND($D117/$E117,0),""))</f>
        <v/>
      </c>
      <c r="J117" s="16">
        <f>IF($A117="","",IF($D117&gt;$G117,"",MAX(SKUs!$J117,ROUNDUP($G117+$E117*30-$D117,0))))</f>
        <v/>
      </c>
      <c r="K117" s="18">
        <f>IF($A117="","",SKUs!$I117)</f>
        <v/>
      </c>
      <c r="L117" s="18">
        <f>IF($A117="","",$D117*$K117)</f>
        <v/>
      </c>
      <c r="M117" s="16">
        <f>IF($A117="","",COUNTIFS(Movements!$B$5:$B$404,$A117,Movements!$I$5:$I$404,"&gt;0",Movements!$I$5:$I$404,"&lt;="&amp;(TODAY()+30)))</f>
        <v/>
      </c>
    </row>
    <row r="118">
      <c r="A118" s="12">
        <f>IF(SKUs!$A118="","",SKUs!$A118)</f>
        <v/>
      </c>
      <c r="B118" s="12">
        <f>IF($A118="","",SKUs!$B118)</f>
        <v/>
      </c>
      <c r="C118" s="12">
        <f>IF($A118="","",SKUs!$E118)</f>
        <v/>
      </c>
      <c r="D118" s="10">
        <f>IF($A118="","",SKUs!$H118+SUMIFS(Movements!$D$5:$D$404,Movements!$B$5:$B$404,$A118))</f>
        <v/>
      </c>
      <c r="E118" s="15">
        <f>IF($A118="","",IFERROR(SUMIFS(Movements!$D$5:$D$404,Movements!$B$5:$B$404,$A118,Movements!$C$5:$C$404,"Issue")*-1/$B$3,0))</f>
        <v/>
      </c>
      <c r="F118" s="16">
        <f>IF($A118="","",SKUs!$G118)</f>
        <v/>
      </c>
      <c r="G118" s="16">
        <f>IF($A118="","",IF(SKUs!$L118&lt;&gt;"",SKUs!$L118,ROUNDUP($E118*$F118*(1+SKUs!$K118),0)))</f>
        <v/>
      </c>
      <c r="H118" s="17">
        <f>IF($A118="","",IF($D118&lt;0,"⚠ NEGATIVE",IF($D118&lt;=$G118,"REORDER","OK")))</f>
        <v/>
      </c>
      <c r="I118" s="16">
        <f>IF($A118="","",IFERROR(ROUND($D118/$E118,0),""))</f>
        <v/>
      </c>
      <c r="J118" s="16">
        <f>IF($A118="","",IF($D118&gt;$G118,"",MAX(SKUs!$J118,ROUNDUP($G118+$E118*30-$D118,0))))</f>
        <v/>
      </c>
      <c r="K118" s="18">
        <f>IF($A118="","",SKUs!$I118)</f>
        <v/>
      </c>
      <c r="L118" s="18">
        <f>IF($A118="","",$D118*$K118)</f>
        <v/>
      </c>
      <c r="M118" s="16">
        <f>IF($A118="","",COUNTIFS(Movements!$B$5:$B$404,$A118,Movements!$I$5:$I$404,"&gt;0",Movements!$I$5:$I$404,"&lt;="&amp;(TODAY()+30)))</f>
        <v/>
      </c>
    </row>
    <row r="119">
      <c r="A119" s="12">
        <f>IF(SKUs!$A119="","",SKUs!$A119)</f>
        <v/>
      </c>
      <c r="B119" s="12">
        <f>IF($A119="","",SKUs!$B119)</f>
        <v/>
      </c>
      <c r="C119" s="12">
        <f>IF($A119="","",SKUs!$E119)</f>
        <v/>
      </c>
      <c r="D119" s="10">
        <f>IF($A119="","",SKUs!$H119+SUMIFS(Movements!$D$5:$D$404,Movements!$B$5:$B$404,$A119))</f>
        <v/>
      </c>
      <c r="E119" s="15">
        <f>IF($A119="","",IFERROR(SUMIFS(Movements!$D$5:$D$404,Movements!$B$5:$B$404,$A119,Movements!$C$5:$C$404,"Issue")*-1/$B$3,0))</f>
        <v/>
      </c>
      <c r="F119" s="16">
        <f>IF($A119="","",SKUs!$G119)</f>
        <v/>
      </c>
      <c r="G119" s="16">
        <f>IF($A119="","",IF(SKUs!$L119&lt;&gt;"",SKUs!$L119,ROUNDUP($E119*$F119*(1+SKUs!$K119),0)))</f>
        <v/>
      </c>
      <c r="H119" s="17">
        <f>IF($A119="","",IF($D119&lt;0,"⚠ NEGATIVE",IF($D119&lt;=$G119,"REORDER","OK")))</f>
        <v/>
      </c>
      <c r="I119" s="16">
        <f>IF($A119="","",IFERROR(ROUND($D119/$E119,0),""))</f>
        <v/>
      </c>
      <c r="J119" s="16">
        <f>IF($A119="","",IF($D119&gt;$G119,"",MAX(SKUs!$J119,ROUNDUP($G119+$E119*30-$D119,0))))</f>
        <v/>
      </c>
      <c r="K119" s="18">
        <f>IF($A119="","",SKUs!$I119)</f>
        <v/>
      </c>
      <c r="L119" s="18">
        <f>IF($A119="","",$D119*$K119)</f>
        <v/>
      </c>
      <c r="M119" s="16">
        <f>IF($A119="","",COUNTIFS(Movements!$B$5:$B$404,$A119,Movements!$I$5:$I$404,"&gt;0",Movements!$I$5:$I$404,"&lt;="&amp;(TODAY()+30)))</f>
        <v/>
      </c>
    </row>
    <row r="120">
      <c r="A120" s="12">
        <f>IF(SKUs!$A120="","",SKUs!$A120)</f>
        <v/>
      </c>
      <c r="B120" s="12">
        <f>IF($A120="","",SKUs!$B120)</f>
        <v/>
      </c>
      <c r="C120" s="12">
        <f>IF($A120="","",SKUs!$E120)</f>
        <v/>
      </c>
      <c r="D120" s="10">
        <f>IF($A120="","",SKUs!$H120+SUMIFS(Movements!$D$5:$D$404,Movements!$B$5:$B$404,$A120))</f>
        <v/>
      </c>
      <c r="E120" s="15">
        <f>IF($A120="","",IFERROR(SUMIFS(Movements!$D$5:$D$404,Movements!$B$5:$B$404,$A120,Movements!$C$5:$C$404,"Issue")*-1/$B$3,0))</f>
        <v/>
      </c>
      <c r="F120" s="16">
        <f>IF($A120="","",SKUs!$G120)</f>
        <v/>
      </c>
      <c r="G120" s="16">
        <f>IF($A120="","",IF(SKUs!$L120&lt;&gt;"",SKUs!$L120,ROUNDUP($E120*$F120*(1+SKUs!$K120),0)))</f>
        <v/>
      </c>
      <c r="H120" s="17">
        <f>IF($A120="","",IF($D120&lt;0,"⚠ NEGATIVE",IF($D120&lt;=$G120,"REORDER","OK")))</f>
        <v/>
      </c>
      <c r="I120" s="16">
        <f>IF($A120="","",IFERROR(ROUND($D120/$E120,0),""))</f>
        <v/>
      </c>
      <c r="J120" s="16">
        <f>IF($A120="","",IF($D120&gt;$G120,"",MAX(SKUs!$J120,ROUNDUP($G120+$E120*30-$D120,0))))</f>
        <v/>
      </c>
      <c r="K120" s="18">
        <f>IF($A120="","",SKUs!$I120)</f>
        <v/>
      </c>
      <c r="L120" s="18">
        <f>IF($A120="","",$D120*$K120)</f>
        <v/>
      </c>
      <c r="M120" s="16">
        <f>IF($A120="","",COUNTIFS(Movements!$B$5:$B$404,$A120,Movements!$I$5:$I$404,"&gt;0",Movements!$I$5:$I$404,"&lt;="&amp;(TODAY()+30)))</f>
        <v/>
      </c>
    </row>
    <row r="121">
      <c r="A121" s="12">
        <f>IF(SKUs!$A121="","",SKUs!$A121)</f>
        <v/>
      </c>
      <c r="B121" s="12">
        <f>IF($A121="","",SKUs!$B121)</f>
        <v/>
      </c>
      <c r="C121" s="12">
        <f>IF($A121="","",SKUs!$E121)</f>
        <v/>
      </c>
      <c r="D121" s="10">
        <f>IF($A121="","",SKUs!$H121+SUMIFS(Movements!$D$5:$D$404,Movements!$B$5:$B$404,$A121))</f>
        <v/>
      </c>
      <c r="E121" s="15">
        <f>IF($A121="","",IFERROR(SUMIFS(Movements!$D$5:$D$404,Movements!$B$5:$B$404,$A121,Movements!$C$5:$C$404,"Issue")*-1/$B$3,0))</f>
        <v/>
      </c>
      <c r="F121" s="16">
        <f>IF($A121="","",SKUs!$G121)</f>
        <v/>
      </c>
      <c r="G121" s="16">
        <f>IF($A121="","",IF(SKUs!$L121&lt;&gt;"",SKUs!$L121,ROUNDUP($E121*$F121*(1+SKUs!$K121),0)))</f>
        <v/>
      </c>
      <c r="H121" s="17">
        <f>IF($A121="","",IF($D121&lt;0,"⚠ NEGATIVE",IF($D121&lt;=$G121,"REORDER","OK")))</f>
        <v/>
      </c>
      <c r="I121" s="16">
        <f>IF($A121="","",IFERROR(ROUND($D121/$E121,0),""))</f>
        <v/>
      </c>
      <c r="J121" s="16">
        <f>IF($A121="","",IF($D121&gt;$G121,"",MAX(SKUs!$J121,ROUNDUP($G121+$E121*30-$D121,0))))</f>
        <v/>
      </c>
      <c r="K121" s="18">
        <f>IF($A121="","",SKUs!$I121)</f>
        <v/>
      </c>
      <c r="L121" s="18">
        <f>IF($A121="","",$D121*$K121)</f>
        <v/>
      </c>
      <c r="M121" s="16">
        <f>IF($A121="","",COUNTIFS(Movements!$B$5:$B$404,$A121,Movements!$I$5:$I$404,"&gt;0",Movements!$I$5:$I$404,"&lt;="&amp;(TODAY()+30)))</f>
        <v/>
      </c>
    </row>
    <row r="122">
      <c r="A122" s="12">
        <f>IF(SKUs!$A122="","",SKUs!$A122)</f>
        <v/>
      </c>
      <c r="B122" s="12">
        <f>IF($A122="","",SKUs!$B122)</f>
        <v/>
      </c>
      <c r="C122" s="12">
        <f>IF($A122="","",SKUs!$E122)</f>
        <v/>
      </c>
      <c r="D122" s="10">
        <f>IF($A122="","",SKUs!$H122+SUMIFS(Movements!$D$5:$D$404,Movements!$B$5:$B$404,$A122))</f>
        <v/>
      </c>
      <c r="E122" s="15">
        <f>IF($A122="","",IFERROR(SUMIFS(Movements!$D$5:$D$404,Movements!$B$5:$B$404,$A122,Movements!$C$5:$C$404,"Issue")*-1/$B$3,0))</f>
        <v/>
      </c>
      <c r="F122" s="16">
        <f>IF($A122="","",SKUs!$G122)</f>
        <v/>
      </c>
      <c r="G122" s="16">
        <f>IF($A122="","",IF(SKUs!$L122&lt;&gt;"",SKUs!$L122,ROUNDUP($E122*$F122*(1+SKUs!$K122),0)))</f>
        <v/>
      </c>
      <c r="H122" s="17">
        <f>IF($A122="","",IF($D122&lt;0,"⚠ NEGATIVE",IF($D122&lt;=$G122,"REORDER","OK")))</f>
        <v/>
      </c>
      <c r="I122" s="16">
        <f>IF($A122="","",IFERROR(ROUND($D122/$E122,0),""))</f>
        <v/>
      </c>
      <c r="J122" s="16">
        <f>IF($A122="","",IF($D122&gt;$G122,"",MAX(SKUs!$J122,ROUNDUP($G122+$E122*30-$D122,0))))</f>
        <v/>
      </c>
      <c r="K122" s="18">
        <f>IF($A122="","",SKUs!$I122)</f>
        <v/>
      </c>
      <c r="L122" s="18">
        <f>IF($A122="","",$D122*$K122)</f>
        <v/>
      </c>
      <c r="M122" s="16">
        <f>IF($A122="","",COUNTIFS(Movements!$B$5:$B$404,$A122,Movements!$I$5:$I$404,"&gt;0",Movements!$I$5:$I$404,"&lt;="&amp;(TODAY()+30)))</f>
        <v/>
      </c>
    </row>
    <row r="123">
      <c r="A123" s="12">
        <f>IF(SKUs!$A123="","",SKUs!$A123)</f>
        <v/>
      </c>
      <c r="B123" s="12">
        <f>IF($A123="","",SKUs!$B123)</f>
        <v/>
      </c>
      <c r="C123" s="12">
        <f>IF($A123="","",SKUs!$E123)</f>
        <v/>
      </c>
      <c r="D123" s="10">
        <f>IF($A123="","",SKUs!$H123+SUMIFS(Movements!$D$5:$D$404,Movements!$B$5:$B$404,$A123))</f>
        <v/>
      </c>
      <c r="E123" s="15">
        <f>IF($A123="","",IFERROR(SUMIFS(Movements!$D$5:$D$404,Movements!$B$5:$B$404,$A123,Movements!$C$5:$C$404,"Issue")*-1/$B$3,0))</f>
        <v/>
      </c>
      <c r="F123" s="16">
        <f>IF($A123="","",SKUs!$G123)</f>
        <v/>
      </c>
      <c r="G123" s="16">
        <f>IF($A123="","",IF(SKUs!$L123&lt;&gt;"",SKUs!$L123,ROUNDUP($E123*$F123*(1+SKUs!$K123),0)))</f>
        <v/>
      </c>
      <c r="H123" s="17">
        <f>IF($A123="","",IF($D123&lt;0,"⚠ NEGATIVE",IF($D123&lt;=$G123,"REORDER","OK")))</f>
        <v/>
      </c>
      <c r="I123" s="16">
        <f>IF($A123="","",IFERROR(ROUND($D123/$E123,0),""))</f>
        <v/>
      </c>
      <c r="J123" s="16">
        <f>IF($A123="","",IF($D123&gt;$G123,"",MAX(SKUs!$J123,ROUNDUP($G123+$E123*30-$D123,0))))</f>
        <v/>
      </c>
      <c r="K123" s="18">
        <f>IF($A123="","",SKUs!$I123)</f>
        <v/>
      </c>
      <c r="L123" s="18">
        <f>IF($A123="","",$D123*$K123)</f>
        <v/>
      </c>
      <c r="M123" s="16">
        <f>IF($A123="","",COUNTIFS(Movements!$B$5:$B$404,$A123,Movements!$I$5:$I$404,"&gt;0",Movements!$I$5:$I$404,"&lt;="&amp;(TODAY()+30)))</f>
        <v/>
      </c>
    </row>
    <row r="124">
      <c r="A124" s="12">
        <f>IF(SKUs!$A124="","",SKUs!$A124)</f>
        <v/>
      </c>
      <c r="B124" s="12">
        <f>IF($A124="","",SKUs!$B124)</f>
        <v/>
      </c>
      <c r="C124" s="12">
        <f>IF($A124="","",SKUs!$E124)</f>
        <v/>
      </c>
      <c r="D124" s="10">
        <f>IF($A124="","",SKUs!$H124+SUMIFS(Movements!$D$5:$D$404,Movements!$B$5:$B$404,$A124))</f>
        <v/>
      </c>
      <c r="E124" s="15">
        <f>IF($A124="","",IFERROR(SUMIFS(Movements!$D$5:$D$404,Movements!$B$5:$B$404,$A124,Movements!$C$5:$C$404,"Issue")*-1/$B$3,0))</f>
        <v/>
      </c>
      <c r="F124" s="16">
        <f>IF($A124="","",SKUs!$G124)</f>
        <v/>
      </c>
      <c r="G124" s="16">
        <f>IF($A124="","",IF(SKUs!$L124&lt;&gt;"",SKUs!$L124,ROUNDUP($E124*$F124*(1+SKUs!$K124),0)))</f>
        <v/>
      </c>
      <c r="H124" s="17">
        <f>IF($A124="","",IF($D124&lt;0,"⚠ NEGATIVE",IF($D124&lt;=$G124,"REORDER","OK")))</f>
        <v/>
      </c>
      <c r="I124" s="16">
        <f>IF($A124="","",IFERROR(ROUND($D124/$E124,0),""))</f>
        <v/>
      </c>
      <c r="J124" s="16">
        <f>IF($A124="","",IF($D124&gt;$G124,"",MAX(SKUs!$J124,ROUNDUP($G124+$E124*30-$D124,0))))</f>
        <v/>
      </c>
      <c r="K124" s="18">
        <f>IF($A124="","",SKUs!$I124)</f>
        <v/>
      </c>
      <c r="L124" s="18">
        <f>IF($A124="","",$D124*$K124)</f>
        <v/>
      </c>
      <c r="M124" s="16">
        <f>IF($A124="","",COUNTIFS(Movements!$B$5:$B$404,$A124,Movements!$I$5:$I$404,"&gt;0",Movements!$I$5:$I$404,"&lt;="&amp;(TODAY()+30)))</f>
        <v/>
      </c>
    </row>
    <row r="125">
      <c r="A125" s="12">
        <f>IF(SKUs!$A125="","",SKUs!$A125)</f>
        <v/>
      </c>
      <c r="B125" s="12">
        <f>IF($A125="","",SKUs!$B125)</f>
        <v/>
      </c>
      <c r="C125" s="12">
        <f>IF($A125="","",SKUs!$E125)</f>
        <v/>
      </c>
      <c r="D125" s="10">
        <f>IF($A125="","",SKUs!$H125+SUMIFS(Movements!$D$5:$D$404,Movements!$B$5:$B$404,$A125))</f>
        <v/>
      </c>
      <c r="E125" s="15">
        <f>IF($A125="","",IFERROR(SUMIFS(Movements!$D$5:$D$404,Movements!$B$5:$B$404,$A125,Movements!$C$5:$C$404,"Issue")*-1/$B$3,0))</f>
        <v/>
      </c>
      <c r="F125" s="16">
        <f>IF($A125="","",SKUs!$G125)</f>
        <v/>
      </c>
      <c r="G125" s="16">
        <f>IF($A125="","",IF(SKUs!$L125&lt;&gt;"",SKUs!$L125,ROUNDUP($E125*$F125*(1+SKUs!$K125),0)))</f>
        <v/>
      </c>
      <c r="H125" s="17">
        <f>IF($A125="","",IF($D125&lt;0,"⚠ NEGATIVE",IF($D125&lt;=$G125,"REORDER","OK")))</f>
        <v/>
      </c>
      <c r="I125" s="16">
        <f>IF($A125="","",IFERROR(ROUND($D125/$E125,0),""))</f>
        <v/>
      </c>
      <c r="J125" s="16">
        <f>IF($A125="","",IF($D125&gt;$G125,"",MAX(SKUs!$J125,ROUNDUP($G125+$E125*30-$D125,0))))</f>
        <v/>
      </c>
      <c r="K125" s="18">
        <f>IF($A125="","",SKUs!$I125)</f>
        <v/>
      </c>
      <c r="L125" s="18">
        <f>IF($A125="","",$D125*$K125)</f>
        <v/>
      </c>
      <c r="M125" s="16">
        <f>IF($A125="","",COUNTIFS(Movements!$B$5:$B$404,$A125,Movements!$I$5:$I$404,"&gt;0",Movements!$I$5:$I$404,"&lt;="&amp;(TODAY()+30)))</f>
        <v/>
      </c>
    </row>
    <row r="126">
      <c r="A126" s="12">
        <f>IF(SKUs!$A126="","",SKUs!$A126)</f>
        <v/>
      </c>
      <c r="B126" s="12">
        <f>IF($A126="","",SKUs!$B126)</f>
        <v/>
      </c>
      <c r="C126" s="12">
        <f>IF($A126="","",SKUs!$E126)</f>
        <v/>
      </c>
      <c r="D126" s="10">
        <f>IF($A126="","",SKUs!$H126+SUMIFS(Movements!$D$5:$D$404,Movements!$B$5:$B$404,$A126))</f>
        <v/>
      </c>
      <c r="E126" s="15">
        <f>IF($A126="","",IFERROR(SUMIFS(Movements!$D$5:$D$404,Movements!$B$5:$B$404,$A126,Movements!$C$5:$C$404,"Issue")*-1/$B$3,0))</f>
        <v/>
      </c>
      <c r="F126" s="16">
        <f>IF($A126="","",SKUs!$G126)</f>
        <v/>
      </c>
      <c r="G126" s="16">
        <f>IF($A126="","",IF(SKUs!$L126&lt;&gt;"",SKUs!$L126,ROUNDUP($E126*$F126*(1+SKUs!$K126),0)))</f>
        <v/>
      </c>
      <c r="H126" s="17">
        <f>IF($A126="","",IF($D126&lt;0,"⚠ NEGATIVE",IF($D126&lt;=$G126,"REORDER","OK")))</f>
        <v/>
      </c>
      <c r="I126" s="16">
        <f>IF($A126="","",IFERROR(ROUND($D126/$E126,0),""))</f>
        <v/>
      </c>
      <c r="J126" s="16">
        <f>IF($A126="","",IF($D126&gt;$G126,"",MAX(SKUs!$J126,ROUNDUP($G126+$E126*30-$D126,0))))</f>
        <v/>
      </c>
      <c r="K126" s="18">
        <f>IF($A126="","",SKUs!$I126)</f>
        <v/>
      </c>
      <c r="L126" s="18">
        <f>IF($A126="","",$D126*$K126)</f>
        <v/>
      </c>
      <c r="M126" s="16">
        <f>IF($A126="","",COUNTIFS(Movements!$B$5:$B$404,$A126,Movements!$I$5:$I$404,"&gt;0",Movements!$I$5:$I$404,"&lt;="&amp;(TODAY()+30)))</f>
        <v/>
      </c>
    </row>
    <row r="127">
      <c r="A127" s="12">
        <f>IF(SKUs!$A127="","",SKUs!$A127)</f>
        <v/>
      </c>
      <c r="B127" s="12">
        <f>IF($A127="","",SKUs!$B127)</f>
        <v/>
      </c>
      <c r="C127" s="12">
        <f>IF($A127="","",SKUs!$E127)</f>
        <v/>
      </c>
      <c r="D127" s="10">
        <f>IF($A127="","",SKUs!$H127+SUMIFS(Movements!$D$5:$D$404,Movements!$B$5:$B$404,$A127))</f>
        <v/>
      </c>
      <c r="E127" s="15">
        <f>IF($A127="","",IFERROR(SUMIFS(Movements!$D$5:$D$404,Movements!$B$5:$B$404,$A127,Movements!$C$5:$C$404,"Issue")*-1/$B$3,0))</f>
        <v/>
      </c>
      <c r="F127" s="16">
        <f>IF($A127="","",SKUs!$G127)</f>
        <v/>
      </c>
      <c r="G127" s="16">
        <f>IF($A127="","",IF(SKUs!$L127&lt;&gt;"",SKUs!$L127,ROUNDUP($E127*$F127*(1+SKUs!$K127),0)))</f>
        <v/>
      </c>
      <c r="H127" s="17">
        <f>IF($A127="","",IF($D127&lt;0,"⚠ NEGATIVE",IF($D127&lt;=$G127,"REORDER","OK")))</f>
        <v/>
      </c>
      <c r="I127" s="16">
        <f>IF($A127="","",IFERROR(ROUND($D127/$E127,0),""))</f>
        <v/>
      </c>
      <c r="J127" s="16">
        <f>IF($A127="","",IF($D127&gt;$G127,"",MAX(SKUs!$J127,ROUNDUP($G127+$E127*30-$D127,0))))</f>
        <v/>
      </c>
      <c r="K127" s="18">
        <f>IF($A127="","",SKUs!$I127)</f>
        <v/>
      </c>
      <c r="L127" s="18">
        <f>IF($A127="","",$D127*$K127)</f>
        <v/>
      </c>
      <c r="M127" s="16">
        <f>IF($A127="","",COUNTIFS(Movements!$B$5:$B$404,$A127,Movements!$I$5:$I$404,"&gt;0",Movements!$I$5:$I$404,"&lt;="&amp;(TODAY()+30)))</f>
        <v/>
      </c>
    </row>
    <row r="128">
      <c r="A128" s="12">
        <f>IF(SKUs!$A128="","",SKUs!$A128)</f>
        <v/>
      </c>
      <c r="B128" s="12">
        <f>IF($A128="","",SKUs!$B128)</f>
        <v/>
      </c>
      <c r="C128" s="12">
        <f>IF($A128="","",SKUs!$E128)</f>
        <v/>
      </c>
      <c r="D128" s="10">
        <f>IF($A128="","",SKUs!$H128+SUMIFS(Movements!$D$5:$D$404,Movements!$B$5:$B$404,$A128))</f>
        <v/>
      </c>
      <c r="E128" s="15">
        <f>IF($A128="","",IFERROR(SUMIFS(Movements!$D$5:$D$404,Movements!$B$5:$B$404,$A128,Movements!$C$5:$C$404,"Issue")*-1/$B$3,0))</f>
        <v/>
      </c>
      <c r="F128" s="16">
        <f>IF($A128="","",SKUs!$G128)</f>
        <v/>
      </c>
      <c r="G128" s="16">
        <f>IF($A128="","",IF(SKUs!$L128&lt;&gt;"",SKUs!$L128,ROUNDUP($E128*$F128*(1+SKUs!$K128),0)))</f>
        <v/>
      </c>
      <c r="H128" s="17">
        <f>IF($A128="","",IF($D128&lt;0,"⚠ NEGATIVE",IF($D128&lt;=$G128,"REORDER","OK")))</f>
        <v/>
      </c>
      <c r="I128" s="16">
        <f>IF($A128="","",IFERROR(ROUND($D128/$E128,0),""))</f>
        <v/>
      </c>
      <c r="J128" s="16">
        <f>IF($A128="","",IF($D128&gt;$G128,"",MAX(SKUs!$J128,ROUNDUP($G128+$E128*30-$D128,0))))</f>
        <v/>
      </c>
      <c r="K128" s="18">
        <f>IF($A128="","",SKUs!$I128)</f>
        <v/>
      </c>
      <c r="L128" s="18">
        <f>IF($A128="","",$D128*$K128)</f>
        <v/>
      </c>
      <c r="M128" s="16">
        <f>IF($A128="","",COUNTIFS(Movements!$B$5:$B$404,$A128,Movements!$I$5:$I$404,"&gt;0",Movements!$I$5:$I$404,"&lt;="&amp;(TODAY()+30)))</f>
        <v/>
      </c>
    </row>
    <row r="129">
      <c r="A129" s="12">
        <f>IF(SKUs!$A129="","",SKUs!$A129)</f>
        <v/>
      </c>
      <c r="B129" s="12">
        <f>IF($A129="","",SKUs!$B129)</f>
        <v/>
      </c>
      <c r="C129" s="12">
        <f>IF($A129="","",SKUs!$E129)</f>
        <v/>
      </c>
      <c r="D129" s="10">
        <f>IF($A129="","",SKUs!$H129+SUMIFS(Movements!$D$5:$D$404,Movements!$B$5:$B$404,$A129))</f>
        <v/>
      </c>
      <c r="E129" s="15">
        <f>IF($A129="","",IFERROR(SUMIFS(Movements!$D$5:$D$404,Movements!$B$5:$B$404,$A129,Movements!$C$5:$C$404,"Issue")*-1/$B$3,0))</f>
        <v/>
      </c>
      <c r="F129" s="16">
        <f>IF($A129="","",SKUs!$G129)</f>
        <v/>
      </c>
      <c r="G129" s="16">
        <f>IF($A129="","",IF(SKUs!$L129&lt;&gt;"",SKUs!$L129,ROUNDUP($E129*$F129*(1+SKUs!$K129),0)))</f>
        <v/>
      </c>
      <c r="H129" s="17">
        <f>IF($A129="","",IF($D129&lt;0,"⚠ NEGATIVE",IF($D129&lt;=$G129,"REORDER","OK")))</f>
        <v/>
      </c>
      <c r="I129" s="16">
        <f>IF($A129="","",IFERROR(ROUND($D129/$E129,0),""))</f>
        <v/>
      </c>
      <c r="J129" s="16">
        <f>IF($A129="","",IF($D129&gt;$G129,"",MAX(SKUs!$J129,ROUNDUP($G129+$E129*30-$D129,0))))</f>
        <v/>
      </c>
      <c r="K129" s="18">
        <f>IF($A129="","",SKUs!$I129)</f>
        <v/>
      </c>
      <c r="L129" s="18">
        <f>IF($A129="","",$D129*$K129)</f>
        <v/>
      </c>
      <c r="M129" s="16">
        <f>IF($A129="","",COUNTIFS(Movements!$B$5:$B$404,$A129,Movements!$I$5:$I$404,"&gt;0",Movements!$I$5:$I$404,"&lt;="&amp;(TODAY()+30)))</f>
        <v/>
      </c>
    </row>
    <row r="130">
      <c r="A130" s="12">
        <f>IF(SKUs!$A130="","",SKUs!$A130)</f>
        <v/>
      </c>
      <c r="B130" s="12">
        <f>IF($A130="","",SKUs!$B130)</f>
        <v/>
      </c>
      <c r="C130" s="12">
        <f>IF($A130="","",SKUs!$E130)</f>
        <v/>
      </c>
      <c r="D130" s="10">
        <f>IF($A130="","",SKUs!$H130+SUMIFS(Movements!$D$5:$D$404,Movements!$B$5:$B$404,$A130))</f>
        <v/>
      </c>
      <c r="E130" s="15">
        <f>IF($A130="","",IFERROR(SUMIFS(Movements!$D$5:$D$404,Movements!$B$5:$B$404,$A130,Movements!$C$5:$C$404,"Issue")*-1/$B$3,0))</f>
        <v/>
      </c>
      <c r="F130" s="16">
        <f>IF($A130="","",SKUs!$G130)</f>
        <v/>
      </c>
      <c r="G130" s="16">
        <f>IF($A130="","",IF(SKUs!$L130&lt;&gt;"",SKUs!$L130,ROUNDUP($E130*$F130*(1+SKUs!$K130),0)))</f>
        <v/>
      </c>
      <c r="H130" s="17">
        <f>IF($A130="","",IF($D130&lt;0,"⚠ NEGATIVE",IF($D130&lt;=$G130,"REORDER","OK")))</f>
        <v/>
      </c>
      <c r="I130" s="16">
        <f>IF($A130="","",IFERROR(ROUND($D130/$E130,0),""))</f>
        <v/>
      </c>
      <c r="J130" s="16">
        <f>IF($A130="","",IF($D130&gt;$G130,"",MAX(SKUs!$J130,ROUNDUP($G130+$E130*30-$D130,0))))</f>
        <v/>
      </c>
      <c r="K130" s="18">
        <f>IF($A130="","",SKUs!$I130)</f>
        <v/>
      </c>
      <c r="L130" s="18">
        <f>IF($A130="","",$D130*$K130)</f>
        <v/>
      </c>
      <c r="M130" s="16">
        <f>IF($A130="","",COUNTIFS(Movements!$B$5:$B$404,$A130,Movements!$I$5:$I$404,"&gt;0",Movements!$I$5:$I$404,"&lt;="&amp;(TODAY()+30)))</f>
        <v/>
      </c>
    </row>
    <row r="131">
      <c r="A131" s="12">
        <f>IF(SKUs!$A131="","",SKUs!$A131)</f>
        <v/>
      </c>
      <c r="B131" s="12">
        <f>IF($A131="","",SKUs!$B131)</f>
        <v/>
      </c>
      <c r="C131" s="12">
        <f>IF($A131="","",SKUs!$E131)</f>
        <v/>
      </c>
      <c r="D131" s="10">
        <f>IF($A131="","",SKUs!$H131+SUMIFS(Movements!$D$5:$D$404,Movements!$B$5:$B$404,$A131))</f>
        <v/>
      </c>
      <c r="E131" s="15">
        <f>IF($A131="","",IFERROR(SUMIFS(Movements!$D$5:$D$404,Movements!$B$5:$B$404,$A131,Movements!$C$5:$C$404,"Issue")*-1/$B$3,0))</f>
        <v/>
      </c>
      <c r="F131" s="16">
        <f>IF($A131="","",SKUs!$G131)</f>
        <v/>
      </c>
      <c r="G131" s="16">
        <f>IF($A131="","",IF(SKUs!$L131&lt;&gt;"",SKUs!$L131,ROUNDUP($E131*$F131*(1+SKUs!$K131),0)))</f>
        <v/>
      </c>
      <c r="H131" s="17">
        <f>IF($A131="","",IF($D131&lt;0,"⚠ NEGATIVE",IF($D131&lt;=$G131,"REORDER","OK")))</f>
        <v/>
      </c>
      <c r="I131" s="16">
        <f>IF($A131="","",IFERROR(ROUND($D131/$E131,0),""))</f>
        <v/>
      </c>
      <c r="J131" s="16">
        <f>IF($A131="","",IF($D131&gt;$G131,"",MAX(SKUs!$J131,ROUNDUP($G131+$E131*30-$D131,0))))</f>
        <v/>
      </c>
      <c r="K131" s="18">
        <f>IF($A131="","",SKUs!$I131)</f>
        <v/>
      </c>
      <c r="L131" s="18">
        <f>IF($A131="","",$D131*$K131)</f>
        <v/>
      </c>
      <c r="M131" s="16">
        <f>IF($A131="","",COUNTIFS(Movements!$B$5:$B$404,$A131,Movements!$I$5:$I$404,"&gt;0",Movements!$I$5:$I$404,"&lt;="&amp;(TODAY()+30)))</f>
        <v/>
      </c>
    </row>
    <row r="132">
      <c r="A132" s="12">
        <f>IF(SKUs!$A132="","",SKUs!$A132)</f>
        <v/>
      </c>
      <c r="B132" s="12">
        <f>IF($A132="","",SKUs!$B132)</f>
        <v/>
      </c>
      <c r="C132" s="12">
        <f>IF($A132="","",SKUs!$E132)</f>
        <v/>
      </c>
      <c r="D132" s="10">
        <f>IF($A132="","",SKUs!$H132+SUMIFS(Movements!$D$5:$D$404,Movements!$B$5:$B$404,$A132))</f>
        <v/>
      </c>
      <c r="E132" s="15">
        <f>IF($A132="","",IFERROR(SUMIFS(Movements!$D$5:$D$404,Movements!$B$5:$B$404,$A132,Movements!$C$5:$C$404,"Issue")*-1/$B$3,0))</f>
        <v/>
      </c>
      <c r="F132" s="16">
        <f>IF($A132="","",SKUs!$G132)</f>
        <v/>
      </c>
      <c r="G132" s="16">
        <f>IF($A132="","",IF(SKUs!$L132&lt;&gt;"",SKUs!$L132,ROUNDUP($E132*$F132*(1+SKUs!$K132),0)))</f>
        <v/>
      </c>
      <c r="H132" s="17">
        <f>IF($A132="","",IF($D132&lt;0,"⚠ NEGATIVE",IF($D132&lt;=$G132,"REORDER","OK")))</f>
        <v/>
      </c>
      <c r="I132" s="16">
        <f>IF($A132="","",IFERROR(ROUND($D132/$E132,0),""))</f>
        <v/>
      </c>
      <c r="J132" s="16">
        <f>IF($A132="","",IF($D132&gt;$G132,"",MAX(SKUs!$J132,ROUNDUP($G132+$E132*30-$D132,0))))</f>
        <v/>
      </c>
      <c r="K132" s="18">
        <f>IF($A132="","",SKUs!$I132)</f>
        <v/>
      </c>
      <c r="L132" s="18">
        <f>IF($A132="","",$D132*$K132)</f>
        <v/>
      </c>
      <c r="M132" s="16">
        <f>IF($A132="","",COUNTIFS(Movements!$B$5:$B$404,$A132,Movements!$I$5:$I$404,"&gt;0",Movements!$I$5:$I$404,"&lt;="&amp;(TODAY()+30)))</f>
        <v/>
      </c>
    </row>
    <row r="133">
      <c r="A133" s="12">
        <f>IF(SKUs!$A133="","",SKUs!$A133)</f>
        <v/>
      </c>
      <c r="B133" s="12">
        <f>IF($A133="","",SKUs!$B133)</f>
        <v/>
      </c>
      <c r="C133" s="12">
        <f>IF($A133="","",SKUs!$E133)</f>
        <v/>
      </c>
      <c r="D133" s="10">
        <f>IF($A133="","",SKUs!$H133+SUMIFS(Movements!$D$5:$D$404,Movements!$B$5:$B$404,$A133))</f>
        <v/>
      </c>
      <c r="E133" s="15">
        <f>IF($A133="","",IFERROR(SUMIFS(Movements!$D$5:$D$404,Movements!$B$5:$B$404,$A133,Movements!$C$5:$C$404,"Issue")*-1/$B$3,0))</f>
        <v/>
      </c>
      <c r="F133" s="16">
        <f>IF($A133="","",SKUs!$G133)</f>
        <v/>
      </c>
      <c r="G133" s="16">
        <f>IF($A133="","",IF(SKUs!$L133&lt;&gt;"",SKUs!$L133,ROUNDUP($E133*$F133*(1+SKUs!$K133),0)))</f>
        <v/>
      </c>
      <c r="H133" s="17">
        <f>IF($A133="","",IF($D133&lt;0,"⚠ NEGATIVE",IF($D133&lt;=$G133,"REORDER","OK")))</f>
        <v/>
      </c>
      <c r="I133" s="16">
        <f>IF($A133="","",IFERROR(ROUND($D133/$E133,0),""))</f>
        <v/>
      </c>
      <c r="J133" s="16">
        <f>IF($A133="","",IF($D133&gt;$G133,"",MAX(SKUs!$J133,ROUNDUP($G133+$E133*30-$D133,0))))</f>
        <v/>
      </c>
      <c r="K133" s="18">
        <f>IF($A133="","",SKUs!$I133)</f>
        <v/>
      </c>
      <c r="L133" s="18">
        <f>IF($A133="","",$D133*$K133)</f>
        <v/>
      </c>
      <c r="M133" s="16">
        <f>IF($A133="","",COUNTIFS(Movements!$B$5:$B$404,$A133,Movements!$I$5:$I$404,"&gt;0",Movements!$I$5:$I$404,"&lt;="&amp;(TODAY()+30)))</f>
        <v/>
      </c>
    </row>
    <row r="134">
      <c r="A134" s="12">
        <f>IF(SKUs!$A134="","",SKUs!$A134)</f>
        <v/>
      </c>
      <c r="B134" s="12">
        <f>IF($A134="","",SKUs!$B134)</f>
        <v/>
      </c>
      <c r="C134" s="12">
        <f>IF($A134="","",SKUs!$E134)</f>
        <v/>
      </c>
      <c r="D134" s="10">
        <f>IF($A134="","",SKUs!$H134+SUMIFS(Movements!$D$5:$D$404,Movements!$B$5:$B$404,$A134))</f>
        <v/>
      </c>
      <c r="E134" s="15">
        <f>IF($A134="","",IFERROR(SUMIFS(Movements!$D$5:$D$404,Movements!$B$5:$B$404,$A134,Movements!$C$5:$C$404,"Issue")*-1/$B$3,0))</f>
        <v/>
      </c>
      <c r="F134" s="16">
        <f>IF($A134="","",SKUs!$G134)</f>
        <v/>
      </c>
      <c r="G134" s="16">
        <f>IF($A134="","",IF(SKUs!$L134&lt;&gt;"",SKUs!$L134,ROUNDUP($E134*$F134*(1+SKUs!$K134),0)))</f>
        <v/>
      </c>
      <c r="H134" s="17">
        <f>IF($A134="","",IF($D134&lt;0,"⚠ NEGATIVE",IF($D134&lt;=$G134,"REORDER","OK")))</f>
        <v/>
      </c>
      <c r="I134" s="16">
        <f>IF($A134="","",IFERROR(ROUND($D134/$E134,0),""))</f>
        <v/>
      </c>
      <c r="J134" s="16">
        <f>IF($A134="","",IF($D134&gt;$G134,"",MAX(SKUs!$J134,ROUNDUP($G134+$E134*30-$D134,0))))</f>
        <v/>
      </c>
      <c r="K134" s="18">
        <f>IF($A134="","",SKUs!$I134)</f>
        <v/>
      </c>
      <c r="L134" s="18">
        <f>IF($A134="","",$D134*$K134)</f>
        <v/>
      </c>
      <c r="M134" s="16">
        <f>IF($A134="","",COUNTIFS(Movements!$B$5:$B$404,$A134,Movements!$I$5:$I$404,"&gt;0",Movements!$I$5:$I$404,"&lt;="&amp;(TODAY()+30)))</f>
        <v/>
      </c>
    </row>
    <row r="135">
      <c r="A135" s="12">
        <f>IF(SKUs!$A135="","",SKUs!$A135)</f>
        <v/>
      </c>
      <c r="B135" s="12">
        <f>IF($A135="","",SKUs!$B135)</f>
        <v/>
      </c>
      <c r="C135" s="12">
        <f>IF($A135="","",SKUs!$E135)</f>
        <v/>
      </c>
      <c r="D135" s="10">
        <f>IF($A135="","",SKUs!$H135+SUMIFS(Movements!$D$5:$D$404,Movements!$B$5:$B$404,$A135))</f>
        <v/>
      </c>
      <c r="E135" s="15">
        <f>IF($A135="","",IFERROR(SUMIFS(Movements!$D$5:$D$404,Movements!$B$5:$B$404,$A135,Movements!$C$5:$C$404,"Issue")*-1/$B$3,0))</f>
        <v/>
      </c>
      <c r="F135" s="16">
        <f>IF($A135="","",SKUs!$G135)</f>
        <v/>
      </c>
      <c r="G135" s="16">
        <f>IF($A135="","",IF(SKUs!$L135&lt;&gt;"",SKUs!$L135,ROUNDUP($E135*$F135*(1+SKUs!$K135),0)))</f>
        <v/>
      </c>
      <c r="H135" s="17">
        <f>IF($A135="","",IF($D135&lt;0,"⚠ NEGATIVE",IF($D135&lt;=$G135,"REORDER","OK")))</f>
        <v/>
      </c>
      <c r="I135" s="16">
        <f>IF($A135="","",IFERROR(ROUND($D135/$E135,0),""))</f>
        <v/>
      </c>
      <c r="J135" s="16">
        <f>IF($A135="","",IF($D135&gt;$G135,"",MAX(SKUs!$J135,ROUNDUP($G135+$E135*30-$D135,0))))</f>
        <v/>
      </c>
      <c r="K135" s="18">
        <f>IF($A135="","",SKUs!$I135)</f>
        <v/>
      </c>
      <c r="L135" s="18">
        <f>IF($A135="","",$D135*$K135)</f>
        <v/>
      </c>
      <c r="M135" s="16">
        <f>IF($A135="","",COUNTIFS(Movements!$B$5:$B$404,$A135,Movements!$I$5:$I$404,"&gt;0",Movements!$I$5:$I$404,"&lt;="&amp;(TODAY()+30)))</f>
        <v/>
      </c>
    </row>
    <row r="136">
      <c r="A136" s="12">
        <f>IF(SKUs!$A136="","",SKUs!$A136)</f>
        <v/>
      </c>
      <c r="B136" s="12">
        <f>IF($A136="","",SKUs!$B136)</f>
        <v/>
      </c>
      <c r="C136" s="12">
        <f>IF($A136="","",SKUs!$E136)</f>
        <v/>
      </c>
      <c r="D136" s="10">
        <f>IF($A136="","",SKUs!$H136+SUMIFS(Movements!$D$5:$D$404,Movements!$B$5:$B$404,$A136))</f>
        <v/>
      </c>
      <c r="E136" s="15">
        <f>IF($A136="","",IFERROR(SUMIFS(Movements!$D$5:$D$404,Movements!$B$5:$B$404,$A136,Movements!$C$5:$C$404,"Issue")*-1/$B$3,0))</f>
        <v/>
      </c>
      <c r="F136" s="16">
        <f>IF($A136="","",SKUs!$G136)</f>
        <v/>
      </c>
      <c r="G136" s="16">
        <f>IF($A136="","",IF(SKUs!$L136&lt;&gt;"",SKUs!$L136,ROUNDUP($E136*$F136*(1+SKUs!$K136),0)))</f>
        <v/>
      </c>
      <c r="H136" s="17">
        <f>IF($A136="","",IF($D136&lt;0,"⚠ NEGATIVE",IF($D136&lt;=$G136,"REORDER","OK")))</f>
        <v/>
      </c>
      <c r="I136" s="16">
        <f>IF($A136="","",IFERROR(ROUND($D136/$E136,0),""))</f>
        <v/>
      </c>
      <c r="J136" s="16">
        <f>IF($A136="","",IF($D136&gt;$G136,"",MAX(SKUs!$J136,ROUNDUP($G136+$E136*30-$D136,0))))</f>
        <v/>
      </c>
      <c r="K136" s="18">
        <f>IF($A136="","",SKUs!$I136)</f>
        <v/>
      </c>
      <c r="L136" s="18">
        <f>IF($A136="","",$D136*$K136)</f>
        <v/>
      </c>
      <c r="M136" s="16">
        <f>IF($A136="","",COUNTIFS(Movements!$B$5:$B$404,$A136,Movements!$I$5:$I$404,"&gt;0",Movements!$I$5:$I$404,"&lt;="&amp;(TODAY()+30)))</f>
        <v/>
      </c>
    </row>
    <row r="137">
      <c r="A137" s="12">
        <f>IF(SKUs!$A137="","",SKUs!$A137)</f>
        <v/>
      </c>
      <c r="B137" s="12">
        <f>IF($A137="","",SKUs!$B137)</f>
        <v/>
      </c>
      <c r="C137" s="12">
        <f>IF($A137="","",SKUs!$E137)</f>
        <v/>
      </c>
      <c r="D137" s="10">
        <f>IF($A137="","",SKUs!$H137+SUMIFS(Movements!$D$5:$D$404,Movements!$B$5:$B$404,$A137))</f>
        <v/>
      </c>
      <c r="E137" s="15">
        <f>IF($A137="","",IFERROR(SUMIFS(Movements!$D$5:$D$404,Movements!$B$5:$B$404,$A137,Movements!$C$5:$C$404,"Issue")*-1/$B$3,0))</f>
        <v/>
      </c>
      <c r="F137" s="16">
        <f>IF($A137="","",SKUs!$G137)</f>
        <v/>
      </c>
      <c r="G137" s="16">
        <f>IF($A137="","",IF(SKUs!$L137&lt;&gt;"",SKUs!$L137,ROUNDUP($E137*$F137*(1+SKUs!$K137),0)))</f>
        <v/>
      </c>
      <c r="H137" s="17">
        <f>IF($A137="","",IF($D137&lt;0,"⚠ NEGATIVE",IF($D137&lt;=$G137,"REORDER","OK")))</f>
        <v/>
      </c>
      <c r="I137" s="16">
        <f>IF($A137="","",IFERROR(ROUND($D137/$E137,0),""))</f>
        <v/>
      </c>
      <c r="J137" s="16">
        <f>IF($A137="","",IF($D137&gt;$G137,"",MAX(SKUs!$J137,ROUNDUP($G137+$E137*30-$D137,0))))</f>
        <v/>
      </c>
      <c r="K137" s="18">
        <f>IF($A137="","",SKUs!$I137)</f>
        <v/>
      </c>
      <c r="L137" s="18">
        <f>IF($A137="","",$D137*$K137)</f>
        <v/>
      </c>
      <c r="M137" s="16">
        <f>IF($A137="","",COUNTIFS(Movements!$B$5:$B$404,$A137,Movements!$I$5:$I$404,"&gt;0",Movements!$I$5:$I$404,"&lt;="&amp;(TODAY()+30)))</f>
        <v/>
      </c>
    </row>
    <row r="138">
      <c r="A138" s="12">
        <f>IF(SKUs!$A138="","",SKUs!$A138)</f>
        <v/>
      </c>
      <c r="B138" s="12">
        <f>IF($A138="","",SKUs!$B138)</f>
        <v/>
      </c>
      <c r="C138" s="12">
        <f>IF($A138="","",SKUs!$E138)</f>
        <v/>
      </c>
      <c r="D138" s="10">
        <f>IF($A138="","",SKUs!$H138+SUMIFS(Movements!$D$5:$D$404,Movements!$B$5:$B$404,$A138))</f>
        <v/>
      </c>
      <c r="E138" s="15">
        <f>IF($A138="","",IFERROR(SUMIFS(Movements!$D$5:$D$404,Movements!$B$5:$B$404,$A138,Movements!$C$5:$C$404,"Issue")*-1/$B$3,0))</f>
        <v/>
      </c>
      <c r="F138" s="16">
        <f>IF($A138="","",SKUs!$G138)</f>
        <v/>
      </c>
      <c r="G138" s="16">
        <f>IF($A138="","",IF(SKUs!$L138&lt;&gt;"",SKUs!$L138,ROUNDUP($E138*$F138*(1+SKUs!$K138),0)))</f>
        <v/>
      </c>
      <c r="H138" s="17">
        <f>IF($A138="","",IF($D138&lt;0,"⚠ NEGATIVE",IF($D138&lt;=$G138,"REORDER","OK")))</f>
        <v/>
      </c>
      <c r="I138" s="16">
        <f>IF($A138="","",IFERROR(ROUND($D138/$E138,0),""))</f>
        <v/>
      </c>
      <c r="J138" s="16">
        <f>IF($A138="","",IF($D138&gt;$G138,"",MAX(SKUs!$J138,ROUNDUP($G138+$E138*30-$D138,0))))</f>
        <v/>
      </c>
      <c r="K138" s="18">
        <f>IF($A138="","",SKUs!$I138)</f>
        <v/>
      </c>
      <c r="L138" s="18">
        <f>IF($A138="","",$D138*$K138)</f>
        <v/>
      </c>
      <c r="M138" s="16">
        <f>IF($A138="","",COUNTIFS(Movements!$B$5:$B$404,$A138,Movements!$I$5:$I$404,"&gt;0",Movements!$I$5:$I$404,"&lt;="&amp;(TODAY()+30)))</f>
        <v/>
      </c>
    </row>
    <row r="139">
      <c r="A139" s="12">
        <f>IF(SKUs!$A139="","",SKUs!$A139)</f>
        <v/>
      </c>
      <c r="B139" s="12">
        <f>IF($A139="","",SKUs!$B139)</f>
        <v/>
      </c>
      <c r="C139" s="12">
        <f>IF($A139="","",SKUs!$E139)</f>
        <v/>
      </c>
      <c r="D139" s="10">
        <f>IF($A139="","",SKUs!$H139+SUMIFS(Movements!$D$5:$D$404,Movements!$B$5:$B$404,$A139))</f>
        <v/>
      </c>
      <c r="E139" s="15">
        <f>IF($A139="","",IFERROR(SUMIFS(Movements!$D$5:$D$404,Movements!$B$5:$B$404,$A139,Movements!$C$5:$C$404,"Issue")*-1/$B$3,0))</f>
        <v/>
      </c>
      <c r="F139" s="16">
        <f>IF($A139="","",SKUs!$G139)</f>
        <v/>
      </c>
      <c r="G139" s="16">
        <f>IF($A139="","",IF(SKUs!$L139&lt;&gt;"",SKUs!$L139,ROUNDUP($E139*$F139*(1+SKUs!$K139),0)))</f>
        <v/>
      </c>
      <c r="H139" s="17">
        <f>IF($A139="","",IF($D139&lt;0,"⚠ NEGATIVE",IF($D139&lt;=$G139,"REORDER","OK")))</f>
        <v/>
      </c>
      <c r="I139" s="16">
        <f>IF($A139="","",IFERROR(ROUND($D139/$E139,0),""))</f>
        <v/>
      </c>
      <c r="J139" s="16">
        <f>IF($A139="","",IF($D139&gt;$G139,"",MAX(SKUs!$J139,ROUNDUP($G139+$E139*30-$D139,0))))</f>
        <v/>
      </c>
      <c r="K139" s="18">
        <f>IF($A139="","",SKUs!$I139)</f>
        <v/>
      </c>
      <c r="L139" s="18">
        <f>IF($A139="","",$D139*$K139)</f>
        <v/>
      </c>
      <c r="M139" s="16">
        <f>IF($A139="","",COUNTIFS(Movements!$B$5:$B$404,$A139,Movements!$I$5:$I$404,"&gt;0",Movements!$I$5:$I$404,"&lt;="&amp;(TODAY()+30)))</f>
        <v/>
      </c>
    </row>
    <row r="140">
      <c r="A140" s="12">
        <f>IF(SKUs!$A140="","",SKUs!$A140)</f>
        <v/>
      </c>
      <c r="B140" s="12">
        <f>IF($A140="","",SKUs!$B140)</f>
        <v/>
      </c>
      <c r="C140" s="12">
        <f>IF($A140="","",SKUs!$E140)</f>
        <v/>
      </c>
      <c r="D140" s="10">
        <f>IF($A140="","",SKUs!$H140+SUMIFS(Movements!$D$5:$D$404,Movements!$B$5:$B$404,$A140))</f>
        <v/>
      </c>
      <c r="E140" s="15">
        <f>IF($A140="","",IFERROR(SUMIFS(Movements!$D$5:$D$404,Movements!$B$5:$B$404,$A140,Movements!$C$5:$C$404,"Issue")*-1/$B$3,0))</f>
        <v/>
      </c>
      <c r="F140" s="16">
        <f>IF($A140="","",SKUs!$G140)</f>
        <v/>
      </c>
      <c r="G140" s="16">
        <f>IF($A140="","",IF(SKUs!$L140&lt;&gt;"",SKUs!$L140,ROUNDUP($E140*$F140*(1+SKUs!$K140),0)))</f>
        <v/>
      </c>
      <c r="H140" s="17">
        <f>IF($A140="","",IF($D140&lt;0,"⚠ NEGATIVE",IF($D140&lt;=$G140,"REORDER","OK")))</f>
        <v/>
      </c>
      <c r="I140" s="16">
        <f>IF($A140="","",IFERROR(ROUND($D140/$E140,0),""))</f>
        <v/>
      </c>
      <c r="J140" s="16">
        <f>IF($A140="","",IF($D140&gt;$G140,"",MAX(SKUs!$J140,ROUNDUP($G140+$E140*30-$D140,0))))</f>
        <v/>
      </c>
      <c r="K140" s="18">
        <f>IF($A140="","",SKUs!$I140)</f>
        <v/>
      </c>
      <c r="L140" s="18">
        <f>IF($A140="","",$D140*$K140)</f>
        <v/>
      </c>
      <c r="M140" s="16">
        <f>IF($A140="","",COUNTIFS(Movements!$B$5:$B$404,$A140,Movements!$I$5:$I$404,"&gt;0",Movements!$I$5:$I$404,"&lt;="&amp;(TODAY()+30)))</f>
        <v/>
      </c>
    </row>
    <row r="141">
      <c r="A141" s="12">
        <f>IF(SKUs!$A141="","",SKUs!$A141)</f>
        <v/>
      </c>
      <c r="B141" s="12">
        <f>IF($A141="","",SKUs!$B141)</f>
        <v/>
      </c>
      <c r="C141" s="12">
        <f>IF($A141="","",SKUs!$E141)</f>
        <v/>
      </c>
      <c r="D141" s="10">
        <f>IF($A141="","",SKUs!$H141+SUMIFS(Movements!$D$5:$D$404,Movements!$B$5:$B$404,$A141))</f>
        <v/>
      </c>
      <c r="E141" s="15">
        <f>IF($A141="","",IFERROR(SUMIFS(Movements!$D$5:$D$404,Movements!$B$5:$B$404,$A141,Movements!$C$5:$C$404,"Issue")*-1/$B$3,0))</f>
        <v/>
      </c>
      <c r="F141" s="16">
        <f>IF($A141="","",SKUs!$G141)</f>
        <v/>
      </c>
      <c r="G141" s="16">
        <f>IF($A141="","",IF(SKUs!$L141&lt;&gt;"",SKUs!$L141,ROUNDUP($E141*$F141*(1+SKUs!$K141),0)))</f>
        <v/>
      </c>
      <c r="H141" s="17">
        <f>IF($A141="","",IF($D141&lt;0,"⚠ NEGATIVE",IF($D141&lt;=$G141,"REORDER","OK")))</f>
        <v/>
      </c>
      <c r="I141" s="16">
        <f>IF($A141="","",IFERROR(ROUND($D141/$E141,0),""))</f>
        <v/>
      </c>
      <c r="J141" s="16">
        <f>IF($A141="","",IF($D141&gt;$G141,"",MAX(SKUs!$J141,ROUNDUP($G141+$E141*30-$D141,0))))</f>
        <v/>
      </c>
      <c r="K141" s="18">
        <f>IF($A141="","",SKUs!$I141)</f>
        <v/>
      </c>
      <c r="L141" s="18">
        <f>IF($A141="","",$D141*$K141)</f>
        <v/>
      </c>
      <c r="M141" s="16">
        <f>IF($A141="","",COUNTIFS(Movements!$B$5:$B$404,$A141,Movements!$I$5:$I$404,"&gt;0",Movements!$I$5:$I$404,"&lt;="&amp;(TODAY()+30)))</f>
        <v/>
      </c>
    </row>
    <row r="142">
      <c r="A142" s="12">
        <f>IF(SKUs!$A142="","",SKUs!$A142)</f>
        <v/>
      </c>
      <c r="B142" s="12">
        <f>IF($A142="","",SKUs!$B142)</f>
        <v/>
      </c>
      <c r="C142" s="12">
        <f>IF($A142="","",SKUs!$E142)</f>
        <v/>
      </c>
      <c r="D142" s="10">
        <f>IF($A142="","",SKUs!$H142+SUMIFS(Movements!$D$5:$D$404,Movements!$B$5:$B$404,$A142))</f>
        <v/>
      </c>
      <c r="E142" s="15">
        <f>IF($A142="","",IFERROR(SUMIFS(Movements!$D$5:$D$404,Movements!$B$5:$B$404,$A142,Movements!$C$5:$C$404,"Issue")*-1/$B$3,0))</f>
        <v/>
      </c>
      <c r="F142" s="16">
        <f>IF($A142="","",SKUs!$G142)</f>
        <v/>
      </c>
      <c r="G142" s="16">
        <f>IF($A142="","",IF(SKUs!$L142&lt;&gt;"",SKUs!$L142,ROUNDUP($E142*$F142*(1+SKUs!$K142),0)))</f>
        <v/>
      </c>
      <c r="H142" s="17">
        <f>IF($A142="","",IF($D142&lt;0,"⚠ NEGATIVE",IF($D142&lt;=$G142,"REORDER","OK")))</f>
        <v/>
      </c>
      <c r="I142" s="16">
        <f>IF($A142="","",IFERROR(ROUND($D142/$E142,0),""))</f>
        <v/>
      </c>
      <c r="J142" s="16">
        <f>IF($A142="","",IF($D142&gt;$G142,"",MAX(SKUs!$J142,ROUNDUP($G142+$E142*30-$D142,0))))</f>
        <v/>
      </c>
      <c r="K142" s="18">
        <f>IF($A142="","",SKUs!$I142)</f>
        <v/>
      </c>
      <c r="L142" s="18">
        <f>IF($A142="","",$D142*$K142)</f>
        <v/>
      </c>
      <c r="M142" s="16">
        <f>IF($A142="","",COUNTIFS(Movements!$B$5:$B$404,$A142,Movements!$I$5:$I$404,"&gt;0",Movements!$I$5:$I$404,"&lt;="&amp;(TODAY()+30)))</f>
        <v/>
      </c>
    </row>
    <row r="143">
      <c r="A143" s="12">
        <f>IF(SKUs!$A143="","",SKUs!$A143)</f>
        <v/>
      </c>
      <c r="B143" s="12">
        <f>IF($A143="","",SKUs!$B143)</f>
        <v/>
      </c>
      <c r="C143" s="12">
        <f>IF($A143="","",SKUs!$E143)</f>
        <v/>
      </c>
      <c r="D143" s="10">
        <f>IF($A143="","",SKUs!$H143+SUMIFS(Movements!$D$5:$D$404,Movements!$B$5:$B$404,$A143))</f>
        <v/>
      </c>
      <c r="E143" s="15">
        <f>IF($A143="","",IFERROR(SUMIFS(Movements!$D$5:$D$404,Movements!$B$5:$B$404,$A143,Movements!$C$5:$C$404,"Issue")*-1/$B$3,0))</f>
        <v/>
      </c>
      <c r="F143" s="16">
        <f>IF($A143="","",SKUs!$G143)</f>
        <v/>
      </c>
      <c r="G143" s="16">
        <f>IF($A143="","",IF(SKUs!$L143&lt;&gt;"",SKUs!$L143,ROUNDUP($E143*$F143*(1+SKUs!$K143),0)))</f>
        <v/>
      </c>
      <c r="H143" s="17">
        <f>IF($A143="","",IF($D143&lt;0,"⚠ NEGATIVE",IF($D143&lt;=$G143,"REORDER","OK")))</f>
        <v/>
      </c>
      <c r="I143" s="16">
        <f>IF($A143="","",IFERROR(ROUND($D143/$E143,0),""))</f>
        <v/>
      </c>
      <c r="J143" s="16">
        <f>IF($A143="","",IF($D143&gt;$G143,"",MAX(SKUs!$J143,ROUNDUP($G143+$E143*30-$D143,0))))</f>
        <v/>
      </c>
      <c r="K143" s="18">
        <f>IF($A143="","",SKUs!$I143)</f>
        <v/>
      </c>
      <c r="L143" s="18">
        <f>IF($A143="","",$D143*$K143)</f>
        <v/>
      </c>
      <c r="M143" s="16">
        <f>IF($A143="","",COUNTIFS(Movements!$B$5:$B$404,$A143,Movements!$I$5:$I$404,"&gt;0",Movements!$I$5:$I$404,"&lt;="&amp;(TODAY()+30)))</f>
        <v/>
      </c>
    </row>
    <row r="144">
      <c r="A144" s="12">
        <f>IF(SKUs!$A144="","",SKUs!$A144)</f>
        <v/>
      </c>
      <c r="B144" s="12">
        <f>IF($A144="","",SKUs!$B144)</f>
        <v/>
      </c>
      <c r="C144" s="12">
        <f>IF($A144="","",SKUs!$E144)</f>
        <v/>
      </c>
      <c r="D144" s="10">
        <f>IF($A144="","",SKUs!$H144+SUMIFS(Movements!$D$5:$D$404,Movements!$B$5:$B$404,$A144))</f>
        <v/>
      </c>
      <c r="E144" s="15">
        <f>IF($A144="","",IFERROR(SUMIFS(Movements!$D$5:$D$404,Movements!$B$5:$B$404,$A144,Movements!$C$5:$C$404,"Issue")*-1/$B$3,0))</f>
        <v/>
      </c>
      <c r="F144" s="16">
        <f>IF($A144="","",SKUs!$G144)</f>
        <v/>
      </c>
      <c r="G144" s="16">
        <f>IF($A144="","",IF(SKUs!$L144&lt;&gt;"",SKUs!$L144,ROUNDUP($E144*$F144*(1+SKUs!$K144),0)))</f>
        <v/>
      </c>
      <c r="H144" s="17">
        <f>IF($A144="","",IF($D144&lt;0,"⚠ NEGATIVE",IF($D144&lt;=$G144,"REORDER","OK")))</f>
        <v/>
      </c>
      <c r="I144" s="16">
        <f>IF($A144="","",IFERROR(ROUND($D144/$E144,0),""))</f>
        <v/>
      </c>
      <c r="J144" s="16">
        <f>IF($A144="","",IF($D144&gt;$G144,"",MAX(SKUs!$J144,ROUNDUP($G144+$E144*30-$D144,0))))</f>
        <v/>
      </c>
      <c r="K144" s="18">
        <f>IF($A144="","",SKUs!$I144)</f>
        <v/>
      </c>
      <c r="L144" s="18">
        <f>IF($A144="","",$D144*$K144)</f>
        <v/>
      </c>
      <c r="M144" s="16">
        <f>IF($A144="","",COUNTIFS(Movements!$B$5:$B$404,$A144,Movements!$I$5:$I$404,"&gt;0",Movements!$I$5:$I$404,"&lt;="&amp;(TODAY()+30)))</f>
        <v/>
      </c>
    </row>
    <row r="145">
      <c r="A145" s="12">
        <f>IF(SKUs!$A145="","",SKUs!$A145)</f>
        <v/>
      </c>
      <c r="B145" s="12">
        <f>IF($A145="","",SKUs!$B145)</f>
        <v/>
      </c>
      <c r="C145" s="12">
        <f>IF($A145="","",SKUs!$E145)</f>
        <v/>
      </c>
      <c r="D145" s="10">
        <f>IF($A145="","",SKUs!$H145+SUMIFS(Movements!$D$5:$D$404,Movements!$B$5:$B$404,$A145))</f>
        <v/>
      </c>
      <c r="E145" s="15">
        <f>IF($A145="","",IFERROR(SUMIFS(Movements!$D$5:$D$404,Movements!$B$5:$B$404,$A145,Movements!$C$5:$C$404,"Issue")*-1/$B$3,0))</f>
        <v/>
      </c>
      <c r="F145" s="16">
        <f>IF($A145="","",SKUs!$G145)</f>
        <v/>
      </c>
      <c r="G145" s="16">
        <f>IF($A145="","",IF(SKUs!$L145&lt;&gt;"",SKUs!$L145,ROUNDUP($E145*$F145*(1+SKUs!$K145),0)))</f>
        <v/>
      </c>
      <c r="H145" s="17">
        <f>IF($A145="","",IF($D145&lt;0,"⚠ NEGATIVE",IF($D145&lt;=$G145,"REORDER","OK")))</f>
        <v/>
      </c>
      <c r="I145" s="16">
        <f>IF($A145="","",IFERROR(ROUND($D145/$E145,0),""))</f>
        <v/>
      </c>
      <c r="J145" s="16">
        <f>IF($A145="","",IF($D145&gt;$G145,"",MAX(SKUs!$J145,ROUNDUP($G145+$E145*30-$D145,0))))</f>
        <v/>
      </c>
      <c r="K145" s="18">
        <f>IF($A145="","",SKUs!$I145)</f>
        <v/>
      </c>
      <c r="L145" s="18">
        <f>IF($A145="","",$D145*$K145)</f>
        <v/>
      </c>
      <c r="M145" s="16">
        <f>IF($A145="","",COUNTIFS(Movements!$B$5:$B$404,$A145,Movements!$I$5:$I$404,"&gt;0",Movements!$I$5:$I$404,"&lt;="&amp;(TODAY()+30)))</f>
        <v/>
      </c>
    </row>
    <row r="146">
      <c r="A146" s="12">
        <f>IF(SKUs!$A146="","",SKUs!$A146)</f>
        <v/>
      </c>
      <c r="B146" s="12">
        <f>IF($A146="","",SKUs!$B146)</f>
        <v/>
      </c>
      <c r="C146" s="12">
        <f>IF($A146="","",SKUs!$E146)</f>
        <v/>
      </c>
      <c r="D146" s="10">
        <f>IF($A146="","",SKUs!$H146+SUMIFS(Movements!$D$5:$D$404,Movements!$B$5:$B$404,$A146))</f>
        <v/>
      </c>
      <c r="E146" s="15">
        <f>IF($A146="","",IFERROR(SUMIFS(Movements!$D$5:$D$404,Movements!$B$5:$B$404,$A146,Movements!$C$5:$C$404,"Issue")*-1/$B$3,0))</f>
        <v/>
      </c>
      <c r="F146" s="16">
        <f>IF($A146="","",SKUs!$G146)</f>
        <v/>
      </c>
      <c r="G146" s="16">
        <f>IF($A146="","",IF(SKUs!$L146&lt;&gt;"",SKUs!$L146,ROUNDUP($E146*$F146*(1+SKUs!$K146),0)))</f>
        <v/>
      </c>
      <c r="H146" s="17">
        <f>IF($A146="","",IF($D146&lt;0,"⚠ NEGATIVE",IF($D146&lt;=$G146,"REORDER","OK")))</f>
        <v/>
      </c>
      <c r="I146" s="16">
        <f>IF($A146="","",IFERROR(ROUND($D146/$E146,0),""))</f>
        <v/>
      </c>
      <c r="J146" s="16">
        <f>IF($A146="","",IF($D146&gt;$G146,"",MAX(SKUs!$J146,ROUNDUP($G146+$E146*30-$D146,0))))</f>
        <v/>
      </c>
      <c r="K146" s="18">
        <f>IF($A146="","",SKUs!$I146)</f>
        <v/>
      </c>
      <c r="L146" s="18">
        <f>IF($A146="","",$D146*$K146)</f>
        <v/>
      </c>
      <c r="M146" s="16">
        <f>IF($A146="","",COUNTIFS(Movements!$B$5:$B$404,$A146,Movements!$I$5:$I$404,"&gt;0",Movements!$I$5:$I$404,"&lt;="&amp;(TODAY()+30)))</f>
        <v/>
      </c>
    </row>
    <row r="147">
      <c r="A147" s="12">
        <f>IF(SKUs!$A147="","",SKUs!$A147)</f>
        <v/>
      </c>
      <c r="B147" s="12">
        <f>IF($A147="","",SKUs!$B147)</f>
        <v/>
      </c>
      <c r="C147" s="12">
        <f>IF($A147="","",SKUs!$E147)</f>
        <v/>
      </c>
      <c r="D147" s="10">
        <f>IF($A147="","",SKUs!$H147+SUMIFS(Movements!$D$5:$D$404,Movements!$B$5:$B$404,$A147))</f>
        <v/>
      </c>
      <c r="E147" s="15">
        <f>IF($A147="","",IFERROR(SUMIFS(Movements!$D$5:$D$404,Movements!$B$5:$B$404,$A147,Movements!$C$5:$C$404,"Issue")*-1/$B$3,0))</f>
        <v/>
      </c>
      <c r="F147" s="16">
        <f>IF($A147="","",SKUs!$G147)</f>
        <v/>
      </c>
      <c r="G147" s="16">
        <f>IF($A147="","",IF(SKUs!$L147&lt;&gt;"",SKUs!$L147,ROUNDUP($E147*$F147*(1+SKUs!$K147),0)))</f>
        <v/>
      </c>
      <c r="H147" s="17">
        <f>IF($A147="","",IF($D147&lt;0,"⚠ NEGATIVE",IF($D147&lt;=$G147,"REORDER","OK")))</f>
        <v/>
      </c>
      <c r="I147" s="16">
        <f>IF($A147="","",IFERROR(ROUND($D147/$E147,0),""))</f>
        <v/>
      </c>
      <c r="J147" s="16">
        <f>IF($A147="","",IF($D147&gt;$G147,"",MAX(SKUs!$J147,ROUNDUP($G147+$E147*30-$D147,0))))</f>
        <v/>
      </c>
      <c r="K147" s="18">
        <f>IF($A147="","",SKUs!$I147)</f>
        <v/>
      </c>
      <c r="L147" s="18">
        <f>IF($A147="","",$D147*$K147)</f>
        <v/>
      </c>
      <c r="M147" s="16">
        <f>IF($A147="","",COUNTIFS(Movements!$B$5:$B$404,$A147,Movements!$I$5:$I$404,"&gt;0",Movements!$I$5:$I$404,"&lt;="&amp;(TODAY()+30)))</f>
        <v/>
      </c>
    </row>
    <row r="148">
      <c r="A148" s="12">
        <f>IF(SKUs!$A148="","",SKUs!$A148)</f>
        <v/>
      </c>
      <c r="B148" s="12">
        <f>IF($A148="","",SKUs!$B148)</f>
        <v/>
      </c>
      <c r="C148" s="12">
        <f>IF($A148="","",SKUs!$E148)</f>
        <v/>
      </c>
      <c r="D148" s="10">
        <f>IF($A148="","",SKUs!$H148+SUMIFS(Movements!$D$5:$D$404,Movements!$B$5:$B$404,$A148))</f>
        <v/>
      </c>
      <c r="E148" s="15">
        <f>IF($A148="","",IFERROR(SUMIFS(Movements!$D$5:$D$404,Movements!$B$5:$B$404,$A148,Movements!$C$5:$C$404,"Issue")*-1/$B$3,0))</f>
        <v/>
      </c>
      <c r="F148" s="16">
        <f>IF($A148="","",SKUs!$G148)</f>
        <v/>
      </c>
      <c r="G148" s="16">
        <f>IF($A148="","",IF(SKUs!$L148&lt;&gt;"",SKUs!$L148,ROUNDUP($E148*$F148*(1+SKUs!$K148),0)))</f>
        <v/>
      </c>
      <c r="H148" s="17">
        <f>IF($A148="","",IF($D148&lt;0,"⚠ NEGATIVE",IF($D148&lt;=$G148,"REORDER","OK")))</f>
        <v/>
      </c>
      <c r="I148" s="16">
        <f>IF($A148="","",IFERROR(ROUND($D148/$E148,0),""))</f>
        <v/>
      </c>
      <c r="J148" s="16">
        <f>IF($A148="","",IF($D148&gt;$G148,"",MAX(SKUs!$J148,ROUNDUP($G148+$E148*30-$D148,0))))</f>
        <v/>
      </c>
      <c r="K148" s="18">
        <f>IF($A148="","",SKUs!$I148)</f>
        <v/>
      </c>
      <c r="L148" s="18">
        <f>IF($A148="","",$D148*$K148)</f>
        <v/>
      </c>
      <c r="M148" s="16">
        <f>IF($A148="","",COUNTIFS(Movements!$B$5:$B$404,$A148,Movements!$I$5:$I$404,"&gt;0",Movements!$I$5:$I$404,"&lt;="&amp;(TODAY()+30)))</f>
        <v/>
      </c>
    </row>
    <row r="149">
      <c r="A149" s="12">
        <f>IF(SKUs!$A149="","",SKUs!$A149)</f>
        <v/>
      </c>
      <c r="B149" s="12">
        <f>IF($A149="","",SKUs!$B149)</f>
        <v/>
      </c>
      <c r="C149" s="12">
        <f>IF($A149="","",SKUs!$E149)</f>
        <v/>
      </c>
      <c r="D149" s="10">
        <f>IF($A149="","",SKUs!$H149+SUMIFS(Movements!$D$5:$D$404,Movements!$B$5:$B$404,$A149))</f>
        <v/>
      </c>
      <c r="E149" s="15">
        <f>IF($A149="","",IFERROR(SUMIFS(Movements!$D$5:$D$404,Movements!$B$5:$B$404,$A149,Movements!$C$5:$C$404,"Issue")*-1/$B$3,0))</f>
        <v/>
      </c>
      <c r="F149" s="16">
        <f>IF($A149="","",SKUs!$G149)</f>
        <v/>
      </c>
      <c r="G149" s="16">
        <f>IF($A149="","",IF(SKUs!$L149&lt;&gt;"",SKUs!$L149,ROUNDUP($E149*$F149*(1+SKUs!$K149),0)))</f>
        <v/>
      </c>
      <c r="H149" s="17">
        <f>IF($A149="","",IF($D149&lt;0,"⚠ NEGATIVE",IF($D149&lt;=$G149,"REORDER","OK")))</f>
        <v/>
      </c>
      <c r="I149" s="16">
        <f>IF($A149="","",IFERROR(ROUND($D149/$E149,0),""))</f>
        <v/>
      </c>
      <c r="J149" s="16">
        <f>IF($A149="","",IF($D149&gt;$G149,"",MAX(SKUs!$J149,ROUNDUP($G149+$E149*30-$D149,0))))</f>
        <v/>
      </c>
      <c r="K149" s="18">
        <f>IF($A149="","",SKUs!$I149)</f>
        <v/>
      </c>
      <c r="L149" s="18">
        <f>IF($A149="","",$D149*$K149)</f>
        <v/>
      </c>
      <c r="M149" s="16">
        <f>IF($A149="","",COUNTIFS(Movements!$B$5:$B$404,$A149,Movements!$I$5:$I$404,"&gt;0",Movements!$I$5:$I$404,"&lt;="&amp;(TODAY()+30)))</f>
        <v/>
      </c>
    </row>
    <row r="150">
      <c r="A150" s="12">
        <f>IF(SKUs!$A150="","",SKUs!$A150)</f>
        <v/>
      </c>
      <c r="B150" s="12">
        <f>IF($A150="","",SKUs!$B150)</f>
        <v/>
      </c>
      <c r="C150" s="12">
        <f>IF($A150="","",SKUs!$E150)</f>
        <v/>
      </c>
      <c r="D150" s="10">
        <f>IF($A150="","",SKUs!$H150+SUMIFS(Movements!$D$5:$D$404,Movements!$B$5:$B$404,$A150))</f>
        <v/>
      </c>
      <c r="E150" s="15">
        <f>IF($A150="","",IFERROR(SUMIFS(Movements!$D$5:$D$404,Movements!$B$5:$B$404,$A150,Movements!$C$5:$C$404,"Issue")*-1/$B$3,0))</f>
        <v/>
      </c>
      <c r="F150" s="16">
        <f>IF($A150="","",SKUs!$G150)</f>
        <v/>
      </c>
      <c r="G150" s="16">
        <f>IF($A150="","",IF(SKUs!$L150&lt;&gt;"",SKUs!$L150,ROUNDUP($E150*$F150*(1+SKUs!$K150),0)))</f>
        <v/>
      </c>
      <c r="H150" s="17">
        <f>IF($A150="","",IF($D150&lt;0,"⚠ NEGATIVE",IF($D150&lt;=$G150,"REORDER","OK")))</f>
        <v/>
      </c>
      <c r="I150" s="16">
        <f>IF($A150="","",IFERROR(ROUND($D150/$E150,0),""))</f>
        <v/>
      </c>
      <c r="J150" s="16">
        <f>IF($A150="","",IF($D150&gt;$G150,"",MAX(SKUs!$J150,ROUNDUP($G150+$E150*30-$D150,0))))</f>
        <v/>
      </c>
      <c r="K150" s="18">
        <f>IF($A150="","",SKUs!$I150)</f>
        <v/>
      </c>
      <c r="L150" s="18">
        <f>IF($A150="","",$D150*$K150)</f>
        <v/>
      </c>
      <c r="M150" s="16">
        <f>IF($A150="","",COUNTIFS(Movements!$B$5:$B$404,$A150,Movements!$I$5:$I$404,"&gt;0",Movements!$I$5:$I$404,"&lt;="&amp;(TODAY()+30)))</f>
        <v/>
      </c>
    </row>
    <row r="151">
      <c r="A151" s="12">
        <f>IF(SKUs!$A151="","",SKUs!$A151)</f>
        <v/>
      </c>
      <c r="B151" s="12">
        <f>IF($A151="","",SKUs!$B151)</f>
        <v/>
      </c>
      <c r="C151" s="12">
        <f>IF($A151="","",SKUs!$E151)</f>
        <v/>
      </c>
      <c r="D151" s="10">
        <f>IF($A151="","",SKUs!$H151+SUMIFS(Movements!$D$5:$D$404,Movements!$B$5:$B$404,$A151))</f>
        <v/>
      </c>
      <c r="E151" s="15">
        <f>IF($A151="","",IFERROR(SUMIFS(Movements!$D$5:$D$404,Movements!$B$5:$B$404,$A151,Movements!$C$5:$C$404,"Issue")*-1/$B$3,0))</f>
        <v/>
      </c>
      <c r="F151" s="16">
        <f>IF($A151="","",SKUs!$G151)</f>
        <v/>
      </c>
      <c r="G151" s="16">
        <f>IF($A151="","",IF(SKUs!$L151&lt;&gt;"",SKUs!$L151,ROUNDUP($E151*$F151*(1+SKUs!$K151),0)))</f>
        <v/>
      </c>
      <c r="H151" s="17">
        <f>IF($A151="","",IF($D151&lt;0,"⚠ NEGATIVE",IF($D151&lt;=$G151,"REORDER","OK")))</f>
        <v/>
      </c>
      <c r="I151" s="16">
        <f>IF($A151="","",IFERROR(ROUND($D151/$E151,0),""))</f>
        <v/>
      </c>
      <c r="J151" s="16">
        <f>IF($A151="","",IF($D151&gt;$G151,"",MAX(SKUs!$J151,ROUNDUP($G151+$E151*30-$D151,0))))</f>
        <v/>
      </c>
      <c r="K151" s="18">
        <f>IF($A151="","",SKUs!$I151)</f>
        <v/>
      </c>
      <c r="L151" s="18">
        <f>IF($A151="","",$D151*$K151)</f>
        <v/>
      </c>
      <c r="M151" s="16">
        <f>IF($A151="","",COUNTIFS(Movements!$B$5:$B$404,$A151,Movements!$I$5:$I$404,"&gt;0",Movements!$I$5:$I$404,"&lt;="&amp;(TODAY()+30)))</f>
        <v/>
      </c>
    </row>
    <row r="152">
      <c r="A152" s="12">
        <f>IF(SKUs!$A152="","",SKUs!$A152)</f>
        <v/>
      </c>
      <c r="B152" s="12">
        <f>IF($A152="","",SKUs!$B152)</f>
        <v/>
      </c>
      <c r="C152" s="12">
        <f>IF($A152="","",SKUs!$E152)</f>
        <v/>
      </c>
      <c r="D152" s="10">
        <f>IF($A152="","",SKUs!$H152+SUMIFS(Movements!$D$5:$D$404,Movements!$B$5:$B$404,$A152))</f>
        <v/>
      </c>
      <c r="E152" s="15">
        <f>IF($A152="","",IFERROR(SUMIFS(Movements!$D$5:$D$404,Movements!$B$5:$B$404,$A152,Movements!$C$5:$C$404,"Issue")*-1/$B$3,0))</f>
        <v/>
      </c>
      <c r="F152" s="16">
        <f>IF($A152="","",SKUs!$G152)</f>
        <v/>
      </c>
      <c r="G152" s="16">
        <f>IF($A152="","",IF(SKUs!$L152&lt;&gt;"",SKUs!$L152,ROUNDUP($E152*$F152*(1+SKUs!$K152),0)))</f>
        <v/>
      </c>
      <c r="H152" s="17">
        <f>IF($A152="","",IF($D152&lt;0,"⚠ NEGATIVE",IF($D152&lt;=$G152,"REORDER","OK")))</f>
        <v/>
      </c>
      <c r="I152" s="16">
        <f>IF($A152="","",IFERROR(ROUND($D152/$E152,0),""))</f>
        <v/>
      </c>
      <c r="J152" s="16">
        <f>IF($A152="","",IF($D152&gt;$G152,"",MAX(SKUs!$J152,ROUNDUP($G152+$E152*30-$D152,0))))</f>
        <v/>
      </c>
      <c r="K152" s="18">
        <f>IF($A152="","",SKUs!$I152)</f>
        <v/>
      </c>
      <c r="L152" s="18">
        <f>IF($A152="","",$D152*$K152)</f>
        <v/>
      </c>
      <c r="M152" s="16">
        <f>IF($A152="","",COUNTIFS(Movements!$B$5:$B$404,$A152,Movements!$I$5:$I$404,"&gt;0",Movements!$I$5:$I$404,"&lt;="&amp;(TODAY()+30)))</f>
        <v/>
      </c>
    </row>
    <row r="153">
      <c r="A153" s="12">
        <f>IF(SKUs!$A153="","",SKUs!$A153)</f>
        <v/>
      </c>
      <c r="B153" s="12">
        <f>IF($A153="","",SKUs!$B153)</f>
        <v/>
      </c>
      <c r="C153" s="12">
        <f>IF($A153="","",SKUs!$E153)</f>
        <v/>
      </c>
      <c r="D153" s="10">
        <f>IF($A153="","",SKUs!$H153+SUMIFS(Movements!$D$5:$D$404,Movements!$B$5:$B$404,$A153))</f>
        <v/>
      </c>
      <c r="E153" s="15">
        <f>IF($A153="","",IFERROR(SUMIFS(Movements!$D$5:$D$404,Movements!$B$5:$B$404,$A153,Movements!$C$5:$C$404,"Issue")*-1/$B$3,0))</f>
        <v/>
      </c>
      <c r="F153" s="16">
        <f>IF($A153="","",SKUs!$G153)</f>
        <v/>
      </c>
      <c r="G153" s="16">
        <f>IF($A153="","",IF(SKUs!$L153&lt;&gt;"",SKUs!$L153,ROUNDUP($E153*$F153*(1+SKUs!$K153),0)))</f>
        <v/>
      </c>
      <c r="H153" s="17">
        <f>IF($A153="","",IF($D153&lt;0,"⚠ NEGATIVE",IF($D153&lt;=$G153,"REORDER","OK")))</f>
        <v/>
      </c>
      <c r="I153" s="16">
        <f>IF($A153="","",IFERROR(ROUND($D153/$E153,0),""))</f>
        <v/>
      </c>
      <c r="J153" s="16">
        <f>IF($A153="","",IF($D153&gt;$G153,"",MAX(SKUs!$J153,ROUNDUP($G153+$E153*30-$D153,0))))</f>
        <v/>
      </c>
      <c r="K153" s="18">
        <f>IF($A153="","",SKUs!$I153)</f>
        <v/>
      </c>
      <c r="L153" s="18">
        <f>IF($A153="","",$D153*$K153)</f>
        <v/>
      </c>
      <c r="M153" s="16">
        <f>IF($A153="","",COUNTIFS(Movements!$B$5:$B$404,$A153,Movements!$I$5:$I$404,"&gt;0",Movements!$I$5:$I$404,"&lt;="&amp;(TODAY()+30)))</f>
        <v/>
      </c>
    </row>
    <row r="154">
      <c r="A154" s="12">
        <f>IF(SKUs!$A154="","",SKUs!$A154)</f>
        <v/>
      </c>
      <c r="B154" s="12">
        <f>IF($A154="","",SKUs!$B154)</f>
        <v/>
      </c>
      <c r="C154" s="12">
        <f>IF($A154="","",SKUs!$E154)</f>
        <v/>
      </c>
      <c r="D154" s="10">
        <f>IF($A154="","",SKUs!$H154+SUMIFS(Movements!$D$5:$D$404,Movements!$B$5:$B$404,$A154))</f>
        <v/>
      </c>
      <c r="E154" s="15">
        <f>IF($A154="","",IFERROR(SUMIFS(Movements!$D$5:$D$404,Movements!$B$5:$B$404,$A154,Movements!$C$5:$C$404,"Issue")*-1/$B$3,0))</f>
        <v/>
      </c>
      <c r="F154" s="16">
        <f>IF($A154="","",SKUs!$G154)</f>
        <v/>
      </c>
      <c r="G154" s="16">
        <f>IF($A154="","",IF(SKUs!$L154&lt;&gt;"",SKUs!$L154,ROUNDUP($E154*$F154*(1+SKUs!$K154),0)))</f>
        <v/>
      </c>
      <c r="H154" s="17">
        <f>IF($A154="","",IF($D154&lt;0,"⚠ NEGATIVE",IF($D154&lt;=$G154,"REORDER","OK")))</f>
        <v/>
      </c>
      <c r="I154" s="16">
        <f>IF($A154="","",IFERROR(ROUND($D154/$E154,0),""))</f>
        <v/>
      </c>
      <c r="J154" s="16">
        <f>IF($A154="","",IF($D154&gt;$G154,"",MAX(SKUs!$J154,ROUNDUP($G154+$E154*30-$D154,0))))</f>
        <v/>
      </c>
      <c r="K154" s="18">
        <f>IF($A154="","",SKUs!$I154)</f>
        <v/>
      </c>
      <c r="L154" s="18">
        <f>IF($A154="","",$D154*$K154)</f>
        <v/>
      </c>
      <c r="M154" s="16">
        <f>IF($A154="","",COUNTIFS(Movements!$B$5:$B$404,$A154,Movements!$I$5:$I$404,"&gt;0",Movements!$I$5:$I$404,"&lt;="&amp;(TODAY()+30)))</f>
        <v/>
      </c>
    </row>
    <row r="155">
      <c r="A155" s="12">
        <f>IF(SKUs!$A155="","",SKUs!$A155)</f>
        <v/>
      </c>
      <c r="B155" s="12">
        <f>IF($A155="","",SKUs!$B155)</f>
        <v/>
      </c>
      <c r="C155" s="12">
        <f>IF($A155="","",SKUs!$E155)</f>
        <v/>
      </c>
      <c r="D155" s="10">
        <f>IF($A155="","",SKUs!$H155+SUMIFS(Movements!$D$5:$D$404,Movements!$B$5:$B$404,$A155))</f>
        <v/>
      </c>
      <c r="E155" s="15">
        <f>IF($A155="","",IFERROR(SUMIFS(Movements!$D$5:$D$404,Movements!$B$5:$B$404,$A155,Movements!$C$5:$C$404,"Issue")*-1/$B$3,0))</f>
        <v/>
      </c>
      <c r="F155" s="16">
        <f>IF($A155="","",SKUs!$G155)</f>
        <v/>
      </c>
      <c r="G155" s="16">
        <f>IF($A155="","",IF(SKUs!$L155&lt;&gt;"",SKUs!$L155,ROUNDUP($E155*$F155*(1+SKUs!$K155),0)))</f>
        <v/>
      </c>
      <c r="H155" s="17">
        <f>IF($A155="","",IF($D155&lt;0,"⚠ NEGATIVE",IF($D155&lt;=$G155,"REORDER","OK")))</f>
        <v/>
      </c>
      <c r="I155" s="16">
        <f>IF($A155="","",IFERROR(ROUND($D155/$E155,0),""))</f>
        <v/>
      </c>
      <c r="J155" s="16">
        <f>IF($A155="","",IF($D155&gt;$G155,"",MAX(SKUs!$J155,ROUNDUP($G155+$E155*30-$D155,0))))</f>
        <v/>
      </c>
      <c r="K155" s="18">
        <f>IF($A155="","",SKUs!$I155)</f>
        <v/>
      </c>
      <c r="L155" s="18">
        <f>IF($A155="","",$D155*$K155)</f>
        <v/>
      </c>
      <c r="M155" s="16">
        <f>IF($A155="","",COUNTIFS(Movements!$B$5:$B$404,$A155,Movements!$I$5:$I$404,"&gt;0",Movements!$I$5:$I$404,"&lt;="&amp;(TODAY()+30)))</f>
        <v/>
      </c>
    </row>
    <row r="156">
      <c r="A156" s="12">
        <f>IF(SKUs!$A156="","",SKUs!$A156)</f>
        <v/>
      </c>
      <c r="B156" s="12">
        <f>IF($A156="","",SKUs!$B156)</f>
        <v/>
      </c>
      <c r="C156" s="12">
        <f>IF($A156="","",SKUs!$E156)</f>
        <v/>
      </c>
      <c r="D156" s="10">
        <f>IF($A156="","",SKUs!$H156+SUMIFS(Movements!$D$5:$D$404,Movements!$B$5:$B$404,$A156))</f>
        <v/>
      </c>
      <c r="E156" s="15">
        <f>IF($A156="","",IFERROR(SUMIFS(Movements!$D$5:$D$404,Movements!$B$5:$B$404,$A156,Movements!$C$5:$C$404,"Issue")*-1/$B$3,0))</f>
        <v/>
      </c>
      <c r="F156" s="16">
        <f>IF($A156="","",SKUs!$G156)</f>
        <v/>
      </c>
      <c r="G156" s="16">
        <f>IF($A156="","",IF(SKUs!$L156&lt;&gt;"",SKUs!$L156,ROUNDUP($E156*$F156*(1+SKUs!$K156),0)))</f>
        <v/>
      </c>
      <c r="H156" s="17">
        <f>IF($A156="","",IF($D156&lt;0,"⚠ NEGATIVE",IF($D156&lt;=$G156,"REORDER","OK")))</f>
        <v/>
      </c>
      <c r="I156" s="16">
        <f>IF($A156="","",IFERROR(ROUND($D156/$E156,0),""))</f>
        <v/>
      </c>
      <c r="J156" s="16">
        <f>IF($A156="","",IF($D156&gt;$G156,"",MAX(SKUs!$J156,ROUNDUP($G156+$E156*30-$D156,0))))</f>
        <v/>
      </c>
      <c r="K156" s="18">
        <f>IF($A156="","",SKUs!$I156)</f>
        <v/>
      </c>
      <c r="L156" s="18">
        <f>IF($A156="","",$D156*$K156)</f>
        <v/>
      </c>
      <c r="M156" s="16">
        <f>IF($A156="","",COUNTIFS(Movements!$B$5:$B$404,$A156,Movements!$I$5:$I$404,"&gt;0",Movements!$I$5:$I$404,"&lt;="&amp;(TODAY()+30)))</f>
        <v/>
      </c>
    </row>
    <row r="157">
      <c r="A157" s="12">
        <f>IF(SKUs!$A157="","",SKUs!$A157)</f>
        <v/>
      </c>
      <c r="B157" s="12">
        <f>IF($A157="","",SKUs!$B157)</f>
        <v/>
      </c>
      <c r="C157" s="12">
        <f>IF($A157="","",SKUs!$E157)</f>
        <v/>
      </c>
      <c r="D157" s="10">
        <f>IF($A157="","",SKUs!$H157+SUMIFS(Movements!$D$5:$D$404,Movements!$B$5:$B$404,$A157))</f>
        <v/>
      </c>
      <c r="E157" s="15">
        <f>IF($A157="","",IFERROR(SUMIFS(Movements!$D$5:$D$404,Movements!$B$5:$B$404,$A157,Movements!$C$5:$C$404,"Issue")*-1/$B$3,0))</f>
        <v/>
      </c>
      <c r="F157" s="16">
        <f>IF($A157="","",SKUs!$G157)</f>
        <v/>
      </c>
      <c r="G157" s="16">
        <f>IF($A157="","",IF(SKUs!$L157&lt;&gt;"",SKUs!$L157,ROUNDUP($E157*$F157*(1+SKUs!$K157),0)))</f>
        <v/>
      </c>
      <c r="H157" s="17">
        <f>IF($A157="","",IF($D157&lt;0,"⚠ NEGATIVE",IF($D157&lt;=$G157,"REORDER","OK")))</f>
        <v/>
      </c>
      <c r="I157" s="16">
        <f>IF($A157="","",IFERROR(ROUND($D157/$E157,0),""))</f>
        <v/>
      </c>
      <c r="J157" s="16">
        <f>IF($A157="","",IF($D157&gt;$G157,"",MAX(SKUs!$J157,ROUNDUP($G157+$E157*30-$D157,0))))</f>
        <v/>
      </c>
      <c r="K157" s="18">
        <f>IF($A157="","",SKUs!$I157)</f>
        <v/>
      </c>
      <c r="L157" s="18">
        <f>IF($A157="","",$D157*$K157)</f>
        <v/>
      </c>
      <c r="M157" s="16">
        <f>IF($A157="","",COUNTIFS(Movements!$B$5:$B$404,$A157,Movements!$I$5:$I$404,"&gt;0",Movements!$I$5:$I$404,"&lt;="&amp;(TODAY()+30)))</f>
        <v/>
      </c>
    </row>
    <row r="158">
      <c r="A158" s="12">
        <f>IF(SKUs!$A158="","",SKUs!$A158)</f>
        <v/>
      </c>
      <c r="B158" s="12">
        <f>IF($A158="","",SKUs!$B158)</f>
        <v/>
      </c>
      <c r="C158" s="12">
        <f>IF($A158="","",SKUs!$E158)</f>
        <v/>
      </c>
      <c r="D158" s="10">
        <f>IF($A158="","",SKUs!$H158+SUMIFS(Movements!$D$5:$D$404,Movements!$B$5:$B$404,$A158))</f>
        <v/>
      </c>
      <c r="E158" s="15">
        <f>IF($A158="","",IFERROR(SUMIFS(Movements!$D$5:$D$404,Movements!$B$5:$B$404,$A158,Movements!$C$5:$C$404,"Issue")*-1/$B$3,0))</f>
        <v/>
      </c>
      <c r="F158" s="16">
        <f>IF($A158="","",SKUs!$G158)</f>
        <v/>
      </c>
      <c r="G158" s="16">
        <f>IF($A158="","",IF(SKUs!$L158&lt;&gt;"",SKUs!$L158,ROUNDUP($E158*$F158*(1+SKUs!$K158),0)))</f>
        <v/>
      </c>
      <c r="H158" s="17">
        <f>IF($A158="","",IF($D158&lt;0,"⚠ NEGATIVE",IF($D158&lt;=$G158,"REORDER","OK")))</f>
        <v/>
      </c>
      <c r="I158" s="16">
        <f>IF($A158="","",IFERROR(ROUND($D158/$E158,0),""))</f>
        <v/>
      </c>
      <c r="J158" s="16">
        <f>IF($A158="","",IF($D158&gt;$G158,"",MAX(SKUs!$J158,ROUNDUP($G158+$E158*30-$D158,0))))</f>
        <v/>
      </c>
      <c r="K158" s="18">
        <f>IF($A158="","",SKUs!$I158)</f>
        <v/>
      </c>
      <c r="L158" s="18">
        <f>IF($A158="","",$D158*$K158)</f>
        <v/>
      </c>
      <c r="M158" s="16">
        <f>IF($A158="","",COUNTIFS(Movements!$B$5:$B$404,$A158,Movements!$I$5:$I$404,"&gt;0",Movements!$I$5:$I$404,"&lt;="&amp;(TODAY()+30)))</f>
        <v/>
      </c>
    </row>
    <row r="159">
      <c r="A159" s="12">
        <f>IF(SKUs!$A159="","",SKUs!$A159)</f>
        <v/>
      </c>
      <c r="B159" s="12">
        <f>IF($A159="","",SKUs!$B159)</f>
        <v/>
      </c>
      <c r="C159" s="12">
        <f>IF($A159="","",SKUs!$E159)</f>
        <v/>
      </c>
      <c r="D159" s="10">
        <f>IF($A159="","",SKUs!$H159+SUMIFS(Movements!$D$5:$D$404,Movements!$B$5:$B$404,$A159))</f>
        <v/>
      </c>
      <c r="E159" s="15">
        <f>IF($A159="","",IFERROR(SUMIFS(Movements!$D$5:$D$404,Movements!$B$5:$B$404,$A159,Movements!$C$5:$C$404,"Issue")*-1/$B$3,0))</f>
        <v/>
      </c>
      <c r="F159" s="16">
        <f>IF($A159="","",SKUs!$G159)</f>
        <v/>
      </c>
      <c r="G159" s="16">
        <f>IF($A159="","",IF(SKUs!$L159&lt;&gt;"",SKUs!$L159,ROUNDUP($E159*$F159*(1+SKUs!$K159),0)))</f>
        <v/>
      </c>
      <c r="H159" s="17">
        <f>IF($A159="","",IF($D159&lt;0,"⚠ NEGATIVE",IF($D159&lt;=$G159,"REORDER","OK")))</f>
        <v/>
      </c>
      <c r="I159" s="16">
        <f>IF($A159="","",IFERROR(ROUND($D159/$E159,0),""))</f>
        <v/>
      </c>
      <c r="J159" s="16">
        <f>IF($A159="","",IF($D159&gt;$G159,"",MAX(SKUs!$J159,ROUNDUP($G159+$E159*30-$D159,0))))</f>
        <v/>
      </c>
      <c r="K159" s="18">
        <f>IF($A159="","",SKUs!$I159)</f>
        <v/>
      </c>
      <c r="L159" s="18">
        <f>IF($A159="","",$D159*$K159)</f>
        <v/>
      </c>
      <c r="M159" s="16">
        <f>IF($A159="","",COUNTIFS(Movements!$B$5:$B$404,$A159,Movements!$I$5:$I$404,"&gt;0",Movements!$I$5:$I$404,"&lt;="&amp;(TODAY()+30)))</f>
        <v/>
      </c>
    </row>
    <row r="160">
      <c r="A160" s="12">
        <f>IF(SKUs!$A160="","",SKUs!$A160)</f>
        <v/>
      </c>
      <c r="B160" s="12">
        <f>IF($A160="","",SKUs!$B160)</f>
        <v/>
      </c>
      <c r="C160" s="12">
        <f>IF($A160="","",SKUs!$E160)</f>
        <v/>
      </c>
      <c r="D160" s="10">
        <f>IF($A160="","",SKUs!$H160+SUMIFS(Movements!$D$5:$D$404,Movements!$B$5:$B$404,$A160))</f>
        <v/>
      </c>
      <c r="E160" s="15">
        <f>IF($A160="","",IFERROR(SUMIFS(Movements!$D$5:$D$404,Movements!$B$5:$B$404,$A160,Movements!$C$5:$C$404,"Issue")*-1/$B$3,0))</f>
        <v/>
      </c>
      <c r="F160" s="16">
        <f>IF($A160="","",SKUs!$G160)</f>
        <v/>
      </c>
      <c r="G160" s="16">
        <f>IF($A160="","",IF(SKUs!$L160&lt;&gt;"",SKUs!$L160,ROUNDUP($E160*$F160*(1+SKUs!$K160),0)))</f>
        <v/>
      </c>
      <c r="H160" s="17">
        <f>IF($A160="","",IF($D160&lt;0,"⚠ NEGATIVE",IF($D160&lt;=$G160,"REORDER","OK")))</f>
        <v/>
      </c>
      <c r="I160" s="16">
        <f>IF($A160="","",IFERROR(ROUND($D160/$E160,0),""))</f>
        <v/>
      </c>
      <c r="J160" s="16">
        <f>IF($A160="","",IF($D160&gt;$G160,"",MAX(SKUs!$J160,ROUNDUP($G160+$E160*30-$D160,0))))</f>
        <v/>
      </c>
      <c r="K160" s="18">
        <f>IF($A160="","",SKUs!$I160)</f>
        <v/>
      </c>
      <c r="L160" s="18">
        <f>IF($A160="","",$D160*$K160)</f>
        <v/>
      </c>
      <c r="M160" s="16">
        <f>IF($A160="","",COUNTIFS(Movements!$B$5:$B$404,$A160,Movements!$I$5:$I$404,"&gt;0",Movements!$I$5:$I$404,"&lt;="&amp;(TODAY()+30)))</f>
        <v/>
      </c>
    </row>
    <row r="161">
      <c r="A161" s="12">
        <f>IF(SKUs!$A161="","",SKUs!$A161)</f>
        <v/>
      </c>
      <c r="B161" s="12">
        <f>IF($A161="","",SKUs!$B161)</f>
        <v/>
      </c>
      <c r="C161" s="12">
        <f>IF($A161="","",SKUs!$E161)</f>
        <v/>
      </c>
      <c r="D161" s="10">
        <f>IF($A161="","",SKUs!$H161+SUMIFS(Movements!$D$5:$D$404,Movements!$B$5:$B$404,$A161))</f>
        <v/>
      </c>
      <c r="E161" s="15">
        <f>IF($A161="","",IFERROR(SUMIFS(Movements!$D$5:$D$404,Movements!$B$5:$B$404,$A161,Movements!$C$5:$C$404,"Issue")*-1/$B$3,0))</f>
        <v/>
      </c>
      <c r="F161" s="16">
        <f>IF($A161="","",SKUs!$G161)</f>
        <v/>
      </c>
      <c r="G161" s="16">
        <f>IF($A161="","",IF(SKUs!$L161&lt;&gt;"",SKUs!$L161,ROUNDUP($E161*$F161*(1+SKUs!$K161),0)))</f>
        <v/>
      </c>
      <c r="H161" s="17">
        <f>IF($A161="","",IF($D161&lt;0,"⚠ NEGATIVE",IF($D161&lt;=$G161,"REORDER","OK")))</f>
        <v/>
      </c>
      <c r="I161" s="16">
        <f>IF($A161="","",IFERROR(ROUND($D161/$E161,0),""))</f>
        <v/>
      </c>
      <c r="J161" s="16">
        <f>IF($A161="","",IF($D161&gt;$G161,"",MAX(SKUs!$J161,ROUNDUP($G161+$E161*30-$D161,0))))</f>
        <v/>
      </c>
      <c r="K161" s="18">
        <f>IF($A161="","",SKUs!$I161)</f>
        <v/>
      </c>
      <c r="L161" s="18">
        <f>IF($A161="","",$D161*$K161)</f>
        <v/>
      </c>
      <c r="M161" s="16">
        <f>IF($A161="","",COUNTIFS(Movements!$B$5:$B$404,$A161,Movements!$I$5:$I$404,"&gt;0",Movements!$I$5:$I$404,"&lt;="&amp;(TODAY()+30)))</f>
        <v/>
      </c>
    </row>
    <row r="162">
      <c r="A162" s="12">
        <f>IF(SKUs!$A162="","",SKUs!$A162)</f>
        <v/>
      </c>
      <c r="B162" s="12">
        <f>IF($A162="","",SKUs!$B162)</f>
        <v/>
      </c>
      <c r="C162" s="12">
        <f>IF($A162="","",SKUs!$E162)</f>
        <v/>
      </c>
      <c r="D162" s="10">
        <f>IF($A162="","",SKUs!$H162+SUMIFS(Movements!$D$5:$D$404,Movements!$B$5:$B$404,$A162))</f>
        <v/>
      </c>
      <c r="E162" s="15">
        <f>IF($A162="","",IFERROR(SUMIFS(Movements!$D$5:$D$404,Movements!$B$5:$B$404,$A162,Movements!$C$5:$C$404,"Issue")*-1/$B$3,0))</f>
        <v/>
      </c>
      <c r="F162" s="16">
        <f>IF($A162="","",SKUs!$G162)</f>
        <v/>
      </c>
      <c r="G162" s="16">
        <f>IF($A162="","",IF(SKUs!$L162&lt;&gt;"",SKUs!$L162,ROUNDUP($E162*$F162*(1+SKUs!$K162),0)))</f>
        <v/>
      </c>
      <c r="H162" s="17">
        <f>IF($A162="","",IF($D162&lt;0,"⚠ NEGATIVE",IF($D162&lt;=$G162,"REORDER","OK")))</f>
        <v/>
      </c>
      <c r="I162" s="16">
        <f>IF($A162="","",IFERROR(ROUND($D162/$E162,0),""))</f>
        <v/>
      </c>
      <c r="J162" s="16">
        <f>IF($A162="","",IF($D162&gt;$G162,"",MAX(SKUs!$J162,ROUNDUP($G162+$E162*30-$D162,0))))</f>
        <v/>
      </c>
      <c r="K162" s="18">
        <f>IF($A162="","",SKUs!$I162)</f>
        <v/>
      </c>
      <c r="L162" s="18">
        <f>IF($A162="","",$D162*$K162)</f>
        <v/>
      </c>
      <c r="M162" s="16">
        <f>IF($A162="","",COUNTIFS(Movements!$B$5:$B$404,$A162,Movements!$I$5:$I$404,"&gt;0",Movements!$I$5:$I$404,"&lt;="&amp;(TODAY()+30)))</f>
        <v/>
      </c>
    </row>
    <row r="163">
      <c r="A163" s="12">
        <f>IF(SKUs!$A163="","",SKUs!$A163)</f>
        <v/>
      </c>
      <c r="B163" s="12">
        <f>IF($A163="","",SKUs!$B163)</f>
        <v/>
      </c>
      <c r="C163" s="12">
        <f>IF($A163="","",SKUs!$E163)</f>
        <v/>
      </c>
      <c r="D163" s="10">
        <f>IF($A163="","",SKUs!$H163+SUMIFS(Movements!$D$5:$D$404,Movements!$B$5:$B$404,$A163))</f>
        <v/>
      </c>
      <c r="E163" s="15">
        <f>IF($A163="","",IFERROR(SUMIFS(Movements!$D$5:$D$404,Movements!$B$5:$B$404,$A163,Movements!$C$5:$C$404,"Issue")*-1/$B$3,0))</f>
        <v/>
      </c>
      <c r="F163" s="16">
        <f>IF($A163="","",SKUs!$G163)</f>
        <v/>
      </c>
      <c r="G163" s="16">
        <f>IF($A163="","",IF(SKUs!$L163&lt;&gt;"",SKUs!$L163,ROUNDUP($E163*$F163*(1+SKUs!$K163),0)))</f>
        <v/>
      </c>
      <c r="H163" s="17">
        <f>IF($A163="","",IF($D163&lt;0,"⚠ NEGATIVE",IF($D163&lt;=$G163,"REORDER","OK")))</f>
        <v/>
      </c>
      <c r="I163" s="16">
        <f>IF($A163="","",IFERROR(ROUND($D163/$E163,0),""))</f>
        <v/>
      </c>
      <c r="J163" s="16">
        <f>IF($A163="","",IF($D163&gt;$G163,"",MAX(SKUs!$J163,ROUNDUP($G163+$E163*30-$D163,0))))</f>
        <v/>
      </c>
      <c r="K163" s="18">
        <f>IF($A163="","",SKUs!$I163)</f>
        <v/>
      </c>
      <c r="L163" s="18">
        <f>IF($A163="","",$D163*$K163)</f>
        <v/>
      </c>
      <c r="M163" s="16">
        <f>IF($A163="","",COUNTIFS(Movements!$B$5:$B$404,$A163,Movements!$I$5:$I$404,"&gt;0",Movements!$I$5:$I$404,"&lt;="&amp;(TODAY()+30)))</f>
        <v/>
      </c>
    </row>
    <row r="164">
      <c r="A164" s="12">
        <f>IF(SKUs!$A164="","",SKUs!$A164)</f>
        <v/>
      </c>
      <c r="B164" s="12">
        <f>IF($A164="","",SKUs!$B164)</f>
        <v/>
      </c>
      <c r="C164" s="12">
        <f>IF($A164="","",SKUs!$E164)</f>
        <v/>
      </c>
      <c r="D164" s="10">
        <f>IF($A164="","",SKUs!$H164+SUMIFS(Movements!$D$5:$D$404,Movements!$B$5:$B$404,$A164))</f>
        <v/>
      </c>
      <c r="E164" s="15">
        <f>IF($A164="","",IFERROR(SUMIFS(Movements!$D$5:$D$404,Movements!$B$5:$B$404,$A164,Movements!$C$5:$C$404,"Issue")*-1/$B$3,0))</f>
        <v/>
      </c>
      <c r="F164" s="16">
        <f>IF($A164="","",SKUs!$G164)</f>
        <v/>
      </c>
      <c r="G164" s="16">
        <f>IF($A164="","",IF(SKUs!$L164&lt;&gt;"",SKUs!$L164,ROUNDUP($E164*$F164*(1+SKUs!$K164),0)))</f>
        <v/>
      </c>
      <c r="H164" s="17">
        <f>IF($A164="","",IF($D164&lt;0,"⚠ NEGATIVE",IF($D164&lt;=$G164,"REORDER","OK")))</f>
        <v/>
      </c>
      <c r="I164" s="16">
        <f>IF($A164="","",IFERROR(ROUND($D164/$E164,0),""))</f>
        <v/>
      </c>
      <c r="J164" s="16">
        <f>IF($A164="","",IF($D164&gt;$G164,"",MAX(SKUs!$J164,ROUNDUP($G164+$E164*30-$D164,0))))</f>
        <v/>
      </c>
      <c r="K164" s="18">
        <f>IF($A164="","",SKUs!$I164)</f>
        <v/>
      </c>
      <c r="L164" s="18">
        <f>IF($A164="","",$D164*$K164)</f>
        <v/>
      </c>
      <c r="M164" s="16">
        <f>IF($A164="","",COUNTIFS(Movements!$B$5:$B$404,$A164,Movements!$I$5:$I$404,"&gt;0",Movements!$I$5:$I$404,"&lt;="&amp;(TODAY()+30)))</f>
        <v/>
      </c>
    </row>
    <row r="165">
      <c r="A165" s="12">
        <f>IF(SKUs!$A165="","",SKUs!$A165)</f>
        <v/>
      </c>
      <c r="B165" s="12">
        <f>IF($A165="","",SKUs!$B165)</f>
        <v/>
      </c>
      <c r="C165" s="12">
        <f>IF($A165="","",SKUs!$E165)</f>
        <v/>
      </c>
      <c r="D165" s="10">
        <f>IF($A165="","",SKUs!$H165+SUMIFS(Movements!$D$5:$D$404,Movements!$B$5:$B$404,$A165))</f>
        <v/>
      </c>
      <c r="E165" s="15">
        <f>IF($A165="","",IFERROR(SUMIFS(Movements!$D$5:$D$404,Movements!$B$5:$B$404,$A165,Movements!$C$5:$C$404,"Issue")*-1/$B$3,0))</f>
        <v/>
      </c>
      <c r="F165" s="16">
        <f>IF($A165="","",SKUs!$G165)</f>
        <v/>
      </c>
      <c r="G165" s="16">
        <f>IF($A165="","",IF(SKUs!$L165&lt;&gt;"",SKUs!$L165,ROUNDUP($E165*$F165*(1+SKUs!$K165),0)))</f>
        <v/>
      </c>
      <c r="H165" s="17">
        <f>IF($A165="","",IF($D165&lt;0,"⚠ NEGATIVE",IF($D165&lt;=$G165,"REORDER","OK")))</f>
        <v/>
      </c>
      <c r="I165" s="16">
        <f>IF($A165="","",IFERROR(ROUND($D165/$E165,0),""))</f>
        <v/>
      </c>
      <c r="J165" s="16">
        <f>IF($A165="","",IF($D165&gt;$G165,"",MAX(SKUs!$J165,ROUNDUP($G165+$E165*30-$D165,0))))</f>
        <v/>
      </c>
      <c r="K165" s="18">
        <f>IF($A165="","",SKUs!$I165)</f>
        <v/>
      </c>
      <c r="L165" s="18">
        <f>IF($A165="","",$D165*$K165)</f>
        <v/>
      </c>
      <c r="M165" s="16">
        <f>IF($A165="","",COUNTIFS(Movements!$B$5:$B$404,$A165,Movements!$I$5:$I$404,"&gt;0",Movements!$I$5:$I$404,"&lt;="&amp;(TODAY()+30)))</f>
        <v/>
      </c>
    </row>
    <row r="166">
      <c r="A166" s="12">
        <f>IF(SKUs!$A166="","",SKUs!$A166)</f>
        <v/>
      </c>
      <c r="B166" s="12">
        <f>IF($A166="","",SKUs!$B166)</f>
        <v/>
      </c>
      <c r="C166" s="12">
        <f>IF($A166="","",SKUs!$E166)</f>
        <v/>
      </c>
      <c r="D166" s="10">
        <f>IF($A166="","",SKUs!$H166+SUMIFS(Movements!$D$5:$D$404,Movements!$B$5:$B$404,$A166))</f>
        <v/>
      </c>
      <c r="E166" s="15">
        <f>IF($A166="","",IFERROR(SUMIFS(Movements!$D$5:$D$404,Movements!$B$5:$B$404,$A166,Movements!$C$5:$C$404,"Issue")*-1/$B$3,0))</f>
        <v/>
      </c>
      <c r="F166" s="16">
        <f>IF($A166="","",SKUs!$G166)</f>
        <v/>
      </c>
      <c r="G166" s="16">
        <f>IF($A166="","",IF(SKUs!$L166&lt;&gt;"",SKUs!$L166,ROUNDUP($E166*$F166*(1+SKUs!$K166),0)))</f>
        <v/>
      </c>
      <c r="H166" s="17">
        <f>IF($A166="","",IF($D166&lt;0,"⚠ NEGATIVE",IF($D166&lt;=$G166,"REORDER","OK")))</f>
        <v/>
      </c>
      <c r="I166" s="16">
        <f>IF($A166="","",IFERROR(ROUND($D166/$E166,0),""))</f>
        <v/>
      </c>
      <c r="J166" s="16">
        <f>IF($A166="","",IF($D166&gt;$G166,"",MAX(SKUs!$J166,ROUNDUP($G166+$E166*30-$D166,0))))</f>
        <v/>
      </c>
      <c r="K166" s="18">
        <f>IF($A166="","",SKUs!$I166)</f>
        <v/>
      </c>
      <c r="L166" s="18">
        <f>IF($A166="","",$D166*$K166)</f>
        <v/>
      </c>
      <c r="M166" s="16">
        <f>IF($A166="","",COUNTIFS(Movements!$B$5:$B$404,$A166,Movements!$I$5:$I$404,"&gt;0",Movements!$I$5:$I$404,"&lt;="&amp;(TODAY()+30)))</f>
        <v/>
      </c>
    </row>
    <row r="167">
      <c r="A167" s="12">
        <f>IF(SKUs!$A167="","",SKUs!$A167)</f>
        <v/>
      </c>
      <c r="B167" s="12">
        <f>IF($A167="","",SKUs!$B167)</f>
        <v/>
      </c>
      <c r="C167" s="12">
        <f>IF($A167="","",SKUs!$E167)</f>
        <v/>
      </c>
      <c r="D167" s="10">
        <f>IF($A167="","",SKUs!$H167+SUMIFS(Movements!$D$5:$D$404,Movements!$B$5:$B$404,$A167))</f>
        <v/>
      </c>
      <c r="E167" s="15">
        <f>IF($A167="","",IFERROR(SUMIFS(Movements!$D$5:$D$404,Movements!$B$5:$B$404,$A167,Movements!$C$5:$C$404,"Issue")*-1/$B$3,0))</f>
        <v/>
      </c>
      <c r="F167" s="16">
        <f>IF($A167="","",SKUs!$G167)</f>
        <v/>
      </c>
      <c r="G167" s="16">
        <f>IF($A167="","",IF(SKUs!$L167&lt;&gt;"",SKUs!$L167,ROUNDUP($E167*$F167*(1+SKUs!$K167),0)))</f>
        <v/>
      </c>
      <c r="H167" s="17">
        <f>IF($A167="","",IF($D167&lt;0,"⚠ NEGATIVE",IF($D167&lt;=$G167,"REORDER","OK")))</f>
        <v/>
      </c>
      <c r="I167" s="16">
        <f>IF($A167="","",IFERROR(ROUND($D167/$E167,0),""))</f>
        <v/>
      </c>
      <c r="J167" s="16">
        <f>IF($A167="","",IF($D167&gt;$G167,"",MAX(SKUs!$J167,ROUNDUP($G167+$E167*30-$D167,0))))</f>
        <v/>
      </c>
      <c r="K167" s="18">
        <f>IF($A167="","",SKUs!$I167)</f>
        <v/>
      </c>
      <c r="L167" s="18">
        <f>IF($A167="","",$D167*$K167)</f>
        <v/>
      </c>
      <c r="M167" s="16">
        <f>IF($A167="","",COUNTIFS(Movements!$B$5:$B$404,$A167,Movements!$I$5:$I$404,"&gt;0",Movements!$I$5:$I$404,"&lt;="&amp;(TODAY()+30)))</f>
        <v/>
      </c>
    </row>
    <row r="168">
      <c r="A168" s="12">
        <f>IF(SKUs!$A168="","",SKUs!$A168)</f>
        <v/>
      </c>
      <c r="B168" s="12">
        <f>IF($A168="","",SKUs!$B168)</f>
        <v/>
      </c>
      <c r="C168" s="12">
        <f>IF($A168="","",SKUs!$E168)</f>
        <v/>
      </c>
      <c r="D168" s="10">
        <f>IF($A168="","",SKUs!$H168+SUMIFS(Movements!$D$5:$D$404,Movements!$B$5:$B$404,$A168))</f>
        <v/>
      </c>
      <c r="E168" s="15">
        <f>IF($A168="","",IFERROR(SUMIFS(Movements!$D$5:$D$404,Movements!$B$5:$B$404,$A168,Movements!$C$5:$C$404,"Issue")*-1/$B$3,0))</f>
        <v/>
      </c>
      <c r="F168" s="16">
        <f>IF($A168="","",SKUs!$G168)</f>
        <v/>
      </c>
      <c r="G168" s="16">
        <f>IF($A168="","",IF(SKUs!$L168&lt;&gt;"",SKUs!$L168,ROUNDUP($E168*$F168*(1+SKUs!$K168),0)))</f>
        <v/>
      </c>
      <c r="H168" s="17">
        <f>IF($A168="","",IF($D168&lt;0,"⚠ NEGATIVE",IF($D168&lt;=$G168,"REORDER","OK")))</f>
        <v/>
      </c>
      <c r="I168" s="16">
        <f>IF($A168="","",IFERROR(ROUND($D168/$E168,0),""))</f>
        <v/>
      </c>
      <c r="J168" s="16">
        <f>IF($A168="","",IF($D168&gt;$G168,"",MAX(SKUs!$J168,ROUNDUP($G168+$E168*30-$D168,0))))</f>
        <v/>
      </c>
      <c r="K168" s="18">
        <f>IF($A168="","",SKUs!$I168)</f>
        <v/>
      </c>
      <c r="L168" s="18">
        <f>IF($A168="","",$D168*$K168)</f>
        <v/>
      </c>
      <c r="M168" s="16">
        <f>IF($A168="","",COUNTIFS(Movements!$B$5:$B$404,$A168,Movements!$I$5:$I$404,"&gt;0",Movements!$I$5:$I$404,"&lt;="&amp;(TODAY()+30)))</f>
        <v/>
      </c>
    </row>
    <row r="169">
      <c r="A169" s="12">
        <f>IF(SKUs!$A169="","",SKUs!$A169)</f>
        <v/>
      </c>
      <c r="B169" s="12">
        <f>IF($A169="","",SKUs!$B169)</f>
        <v/>
      </c>
      <c r="C169" s="12">
        <f>IF($A169="","",SKUs!$E169)</f>
        <v/>
      </c>
      <c r="D169" s="10">
        <f>IF($A169="","",SKUs!$H169+SUMIFS(Movements!$D$5:$D$404,Movements!$B$5:$B$404,$A169))</f>
        <v/>
      </c>
      <c r="E169" s="15">
        <f>IF($A169="","",IFERROR(SUMIFS(Movements!$D$5:$D$404,Movements!$B$5:$B$404,$A169,Movements!$C$5:$C$404,"Issue")*-1/$B$3,0))</f>
        <v/>
      </c>
      <c r="F169" s="16">
        <f>IF($A169="","",SKUs!$G169)</f>
        <v/>
      </c>
      <c r="G169" s="16">
        <f>IF($A169="","",IF(SKUs!$L169&lt;&gt;"",SKUs!$L169,ROUNDUP($E169*$F169*(1+SKUs!$K169),0)))</f>
        <v/>
      </c>
      <c r="H169" s="17">
        <f>IF($A169="","",IF($D169&lt;0,"⚠ NEGATIVE",IF($D169&lt;=$G169,"REORDER","OK")))</f>
        <v/>
      </c>
      <c r="I169" s="16">
        <f>IF($A169="","",IFERROR(ROUND($D169/$E169,0),""))</f>
        <v/>
      </c>
      <c r="J169" s="16">
        <f>IF($A169="","",IF($D169&gt;$G169,"",MAX(SKUs!$J169,ROUNDUP($G169+$E169*30-$D169,0))))</f>
        <v/>
      </c>
      <c r="K169" s="18">
        <f>IF($A169="","",SKUs!$I169)</f>
        <v/>
      </c>
      <c r="L169" s="18">
        <f>IF($A169="","",$D169*$K169)</f>
        <v/>
      </c>
      <c r="M169" s="16">
        <f>IF($A169="","",COUNTIFS(Movements!$B$5:$B$404,$A169,Movements!$I$5:$I$404,"&gt;0",Movements!$I$5:$I$404,"&lt;="&amp;(TODAY()+30)))</f>
        <v/>
      </c>
    </row>
    <row r="170">
      <c r="A170" s="12">
        <f>IF(SKUs!$A170="","",SKUs!$A170)</f>
        <v/>
      </c>
      <c r="B170" s="12">
        <f>IF($A170="","",SKUs!$B170)</f>
        <v/>
      </c>
      <c r="C170" s="12">
        <f>IF($A170="","",SKUs!$E170)</f>
        <v/>
      </c>
      <c r="D170" s="10">
        <f>IF($A170="","",SKUs!$H170+SUMIFS(Movements!$D$5:$D$404,Movements!$B$5:$B$404,$A170))</f>
        <v/>
      </c>
      <c r="E170" s="15">
        <f>IF($A170="","",IFERROR(SUMIFS(Movements!$D$5:$D$404,Movements!$B$5:$B$404,$A170,Movements!$C$5:$C$404,"Issue")*-1/$B$3,0))</f>
        <v/>
      </c>
      <c r="F170" s="16">
        <f>IF($A170="","",SKUs!$G170)</f>
        <v/>
      </c>
      <c r="G170" s="16">
        <f>IF($A170="","",IF(SKUs!$L170&lt;&gt;"",SKUs!$L170,ROUNDUP($E170*$F170*(1+SKUs!$K170),0)))</f>
        <v/>
      </c>
      <c r="H170" s="17">
        <f>IF($A170="","",IF($D170&lt;0,"⚠ NEGATIVE",IF($D170&lt;=$G170,"REORDER","OK")))</f>
        <v/>
      </c>
      <c r="I170" s="16">
        <f>IF($A170="","",IFERROR(ROUND($D170/$E170,0),""))</f>
        <v/>
      </c>
      <c r="J170" s="16">
        <f>IF($A170="","",IF($D170&gt;$G170,"",MAX(SKUs!$J170,ROUNDUP($G170+$E170*30-$D170,0))))</f>
        <v/>
      </c>
      <c r="K170" s="18">
        <f>IF($A170="","",SKUs!$I170)</f>
        <v/>
      </c>
      <c r="L170" s="18">
        <f>IF($A170="","",$D170*$K170)</f>
        <v/>
      </c>
      <c r="M170" s="16">
        <f>IF($A170="","",COUNTIFS(Movements!$B$5:$B$404,$A170,Movements!$I$5:$I$404,"&gt;0",Movements!$I$5:$I$404,"&lt;="&amp;(TODAY()+30)))</f>
        <v/>
      </c>
    </row>
    <row r="171">
      <c r="A171" s="12">
        <f>IF(SKUs!$A171="","",SKUs!$A171)</f>
        <v/>
      </c>
      <c r="B171" s="12">
        <f>IF($A171="","",SKUs!$B171)</f>
        <v/>
      </c>
      <c r="C171" s="12">
        <f>IF($A171="","",SKUs!$E171)</f>
        <v/>
      </c>
      <c r="D171" s="10">
        <f>IF($A171="","",SKUs!$H171+SUMIFS(Movements!$D$5:$D$404,Movements!$B$5:$B$404,$A171))</f>
        <v/>
      </c>
      <c r="E171" s="15">
        <f>IF($A171="","",IFERROR(SUMIFS(Movements!$D$5:$D$404,Movements!$B$5:$B$404,$A171,Movements!$C$5:$C$404,"Issue")*-1/$B$3,0))</f>
        <v/>
      </c>
      <c r="F171" s="16">
        <f>IF($A171="","",SKUs!$G171)</f>
        <v/>
      </c>
      <c r="G171" s="16">
        <f>IF($A171="","",IF(SKUs!$L171&lt;&gt;"",SKUs!$L171,ROUNDUP($E171*$F171*(1+SKUs!$K171),0)))</f>
        <v/>
      </c>
      <c r="H171" s="17">
        <f>IF($A171="","",IF($D171&lt;0,"⚠ NEGATIVE",IF($D171&lt;=$G171,"REORDER","OK")))</f>
        <v/>
      </c>
      <c r="I171" s="16">
        <f>IF($A171="","",IFERROR(ROUND($D171/$E171,0),""))</f>
        <v/>
      </c>
      <c r="J171" s="16">
        <f>IF($A171="","",IF($D171&gt;$G171,"",MAX(SKUs!$J171,ROUNDUP($G171+$E171*30-$D171,0))))</f>
        <v/>
      </c>
      <c r="K171" s="18">
        <f>IF($A171="","",SKUs!$I171)</f>
        <v/>
      </c>
      <c r="L171" s="18">
        <f>IF($A171="","",$D171*$K171)</f>
        <v/>
      </c>
      <c r="M171" s="16">
        <f>IF($A171="","",COUNTIFS(Movements!$B$5:$B$404,$A171,Movements!$I$5:$I$404,"&gt;0",Movements!$I$5:$I$404,"&lt;="&amp;(TODAY()+30)))</f>
        <v/>
      </c>
    </row>
    <row r="172">
      <c r="A172" s="12">
        <f>IF(SKUs!$A172="","",SKUs!$A172)</f>
        <v/>
      </c>
      <c r="B172" s="12">
        <f>IF($A172="","",SKUs!$B172)</f>
        <v/>
      </c>
      <c r="C172" s="12">
        <f>IF($A172="","",SKUs!$E172)</f>
        <v/>
      </c>
      <c r="D172" s="10">
        <f>IF($A172="","",SKUs!$H172+SUMIFS(Movements!$D$5:$D$404,Movements!$B$5:$B$404,$A172))</f>
        <v/>
      </c>
      <c r="E172" s="15">
        <f>IF($A172="","",IFERROR(SUMIFS(Movements!$D$5:$D$404,Movements!$B$5:$B$404,$A172,Movements!$C$5:$C$404,"Issue")*-1/$B$3,0))</f>
        <v/>
      </c>
      <c r="F172" s="16">
        <f>IF($A172="","",SKUs!$G172)</f>
        <v/>
      </c>
      <c r="G172" s="16">
        <f>IF($A172="","",IF(SKUs!$L172&lt;&gt;"",SKUs!$L172,ROUNDUP($E172*$F172*(1+SKUs!$K172),0)))</f>
        <v/>
      </c>
      <c r="H172" s="17">
        <f>IF($A172="","",IF($D172&lt;0,"⚠ NEGATIVE",IF($D172&lt;=$G172,"REORDER","OK")))</f>
        <v/>
      </c>
      <c r="I172" s="16">
        <f>IF($A172="","",IFERROR(ROUND($D172/$E172,0),""))</f>
        <v/>
      </c>
      <c r="J172" s="16">
        <f>IF($A172="","",IF($D172&gt;$G172,"",MAX(SKUs!$J172,ROUNDUP($G172+$E172*30-$D172,0))))</f>
        <v/>
      </c>
      <c r="K172" s="18">
        <f>IF($A172="","",SKUs!$I172)</f>
        <v/>
      </c>
      <c r="L172" s="18">
        <f>IF($A172="","",$D172*$K172)</f>
        <v/>
      </c>
      <c r="M172" s="16">
        <f>IF($A172="","",COUNTIFS(Movements!$B$5:$B$404,$A172,Movements!$I$5:$I$404,"&gt;0",Movements!$I$5:$I$404,"&lt;="&amp;(TODAY()+30)))</f>
        <v/>
      </c>
    </row>
    <row r="173">
      <c r="A173" s="12">
        <f>IF(SKUs!$A173="","",SKUs!$A173)</f>
        <v/>
      </c>
      <c r="B173" s="12">
        <f>IF($A173="","",SKUs!$B173)</f>
        <v/>
      </c>
      <c r="C173" s="12">
        <f>IF($A173="","",SKUs!$E173)</f>
        <v/>
      </c>
      <c r="D173" s="10">
        <f>IF($A173="","",SKUs!$H173+SUMIFS(Movements!$D$5:$D$404,Movements!$B$5:$B$404,$A173))</f>
        <v/>
      </c>
      <c r="E173" s="15">
        <f>IF($A173="","",IFERROR(SUMIFS(Movements!$D$5:$D$404,Movements!$B$5:$B$404,$A173,Movements!$C$5:$C$404,"Issue")*-1/$B$3,0))</f>
        <v/>
      </c>
      <c r="F173" s="16">
        <f>IF($A173="","",SKUs!$G173)</f>
        <v/>
      </c>
      <c r="G173" s="16">
        <f>IF($A173="","",IF(SKUs!$L173&lt;&gt;"",SKUs!$L173,ROUNDUP($E173*$F173*(1+SKUs!$K173),0)))</f>
        <v/>
      </c>
      <c r="H173" s="17">
        <f>IF($A173="","",IF($D173&lt;0,"⚠ NEGATIVE",IF($D173&lt;=$G173,"REORDER","OK")))</f>
        <v/>
      </c>
      <c r="I173" s="16">
        <f>IF($A173="","",IFERROR(ROUND($D173/$E173,0),""))</f>
        <v/>
      </c>
      <c r="J173" s="16">
        <f>IF($A173="","",IF($D173&gt;$G173,"",MAX(SKUs!$J173,ROUNDUP($G173+$E173*30-$D173,0))))</f>
        <v/>
      </c>
      <c r="K173" s="18">
        <f>IF($A173="","",SKUs!$I173)</f>
        <v/>
      </c>
      <c r="L173" s="18">
        <f>IF($A173="","",$D173*$K173)</f>
        <v/>
      </c>
      <c r="M173" s="16">
        <f>IF($A173="","",COUNTIFS(Movements!$B$5:$B$404,$A173,Movements!$I$5:$I$404,"&gt;0",Movements!$I$5:$I$404,"&lt;="&amp;(TODAY()+30)))</f>
        <v/>
      </c>
    </row>
    <row r="174">
      <c r="A174" s="12">
        <f>IF(SKUs!$A174="","",SKUs!$A174)</f>
        <v/>
      </c>
      <c r="B174" s="12">
        <f>IF($A174="","",SKUs!$B174)</f>
        <v/>
      </c>
      <c r="C174" s="12">
        <f>IF($A174="","",SKUs!$E174)</f>
        <v/>
      </c>
      <c r="D174" s="10">
        <f>IF($A174="","",SKUs!$H174+SUMIFS(Movements!$D$5:$D$404,Movements!$B$5:$B$404,$A174))</f>
        <v/>
      </c>
      <c r="E174" s="15">
        <f>IF($A174="","",IFERROR(SUMIFS(Movements!$D$5:$D$404,Movements!$B$5:$B$404,$A174,Movements!$C$5:$C$404,"Issue")*-1/$B$3,0))</f>
        <v/>
      </c>
      <c r="F174" s="16">
        <f>IF($A174="","",SKUs!$G174)</f>
        <v/>
      </c>
      <c r="G174" s="16">
        <f>IF($A174="","",IF(SKUs!$L174&lt;&gt;"",SKUs!$L174,ROUNDUP($E174*$F174*(1+SKUs!$K174),0)))</f>
        <v/>
      </c>
      <c r="H174" s="17">
        <f>IF($A174="","",IF($D174&lt;0,"⚠ NEGATIVE",IF($D174&lt;=$G174,"REORDER","OK")))</f>
        <v/>
      </c>
      <c r="I174" s="16">
        <f>IF($A174="","",IFERROR(ROUND($D174/$E174,0),""))</f>
        <v/>
      </c>
      <c r="J174" s="16">
        <f>IF($A174="","",IF($D174&gt;$G174,"",MAX(SKUs!$J174,ROUNDUP($G174+$E174*30-$D174,0))))</f>
        <v/>
      </c>
      <c r="K174" s="18">
        <f>IF($A174="","",SKUs!$I174)</f>
        <v/>
      </c>
      <c r="L174" s="18">
        <f>IF($A174="","",$D174*$K174)</f>
        <v/>
      </c>
      <c r="M174" s="16">
        <f>IF($A174="","",COUNTIFS(Movements!$B$5:$B$404,$A174,Movements!$I$5:$I$404,"&gt;0",Movements!$I$5:$I$404,"&lt;="&amp;(TODAY()+30)))</f>
        <v/>
      </c>
    </row>
    <row r="175">
      <c r="A175" s="12">
        <f>IF(SKUs!$A175="","",SKUs!$A175)</f>
        <v/>
      </c>
      <c r="B175" s="12">
        <f>IF($A175="","",SKUs!$B175)</f>
        <v/>
      </c>
      <c r="C175" s="12">
        <f>IF($A175="","",SKUs!$E175)</f>
        <v/>
      </c>
      <c r="D175" s="10">
        <f>IF($A175="","",SKUs!$H175+SUMIFS(Movements!$D$5:$D$404,Movements!$B$5:$B$404,$A175))</f>
        <v/>
      </c>
      <c r="E175" s="15">
        <f>IF($A175="","",IFERROR(SUMIFS(Movements!$D$5:$D$404,Movements!$B$5:$B$404,$A175,Movements!$C$5:$C$404,"Issue")*-1/$B$3,0))</f>
        <v/>
      </c>
      <c r="F175" s="16">
        <f>IF($A175="","",SKUs!$G175)</f>
        <v/>
      </c>
      <c r="G175" s="16">
        <f>IF($A175="","",IF(SKUs!$L175&lt;&gt;"",SKUs!$L175,ROUNDUP($E175*$F175*(1+SKUs!$K175),0)))</f>
        <v/>
      </c>
      <c r="H175" s="17">
        <f>IF($A175="","",IF($D175&lt;0,"⚠ NEGATIVE",IF($D175&lt;=$G175,"REORDER","OK")))</f>
        <v/>
      </c>
      <c r="I175" s="16">
        <f>IF($A175="","",IFERROR(ROUND($D175/$E175,0),""))</f>
        <v/>
      </c>
      <c r="J175" s="16">
        <f>IF($A175="","",IF($D175&gt;$G175,"",MAX(SKUs!$J175,ROUNDUP($G175+$E175*30-$D175,0))))</f>
        <v/>
      </c>
      <c r="K175" s="18">
        <f>IF($A175="","",SKUs!$I175)</f>
        <v/>
      </c>
      <c r="L175" s="18">
        <f>IF($A175="","",$D175*$K175)</f>
        <v/>
      </c>
      <c r="M175" s="16">
        <f>IF($A175="","",COUNTIFS(Movements!$B$5:$B$404,$A175,Movements!$I$5:$I$404,"&gt;0",Movements!$I$5:$I$404,"&lt;="&amp;(TODAY()+30)))</f>
        <v/>
      </c>
    </row>
    <row r="176">
      <c r="A176" s="12">
        <f>IF(SKUs!$A176="","",SKUs!$A176)</f>
        <v/>
      </c>
      <c r="B176" s="12">
        <f>IF($A176="","",SKUs!$B176)</f>
        <v/>
      </c>
      <c r="C176" s="12">
        <f>IF($A176="","",SKUs!$E176)</f>
        <v/>
      </c>
      <c r="D176" s="10">
        <f>IF($A176="","",SKUs!$H176+SUMIFS(Movements!$D$5:$D$404,Movements!$B$5:$B$404,$A176))</f>
        <v/>
      </c>
      <c r="E176" s="15">
        <f>IF($A176="","",IFERROR(SUMIFS(Movements!$D$5:$D$404,Movements!$B$5:$B$404,$A176,Movements!$C$5:$C$404,"Issue")*-1/$B$3,0))</f>
        <v/>
      </c>
      <c r="F176" s="16">
        <f>IF($A176="","",SKUs!$G176)</f>
        <v/>
      </c>
      <c r="G176" s="16">
        <f>IF($A176="","",IF(SKUs!$L176&lt;&gt;"",SKUs!$L176,ROUNDUP($E176*$F176*(1+SKUs!$K176),0)))</f>
        <v/>
      </c>
      <c r="H176" s="17">
        <f>IF($A176="","",IF($D176&lt;0,"⚠ NEGATIVE",IF($D176&lt;=$G176,"REORDER","OK")))</f>
        <v/>
      </c>
      <c r="I176" s="16">
        <f>IF($A176="","",IFERROR(ROUND($D176/$E176,0),""))</f>
        <v/>
      </c>
      <c r="J176" s="16">
        <f>IF($A176="","",IF($D176&gt;$G176,"",MAX(SKUs!$J176,ROUNDUP($G176+$E176*30-$D176,0))))</f>
        <v/>
      </c>
      <c r="K176" s="18">
        <f>IF($A176="","",SKUs!$I176)</f>
        <v/>
      </c>
      <c r="L176" s="18">
        <f>IF($A176="","",$D176*$K176)</f>
        <v/>
      </c>
      <c r="M176" s="16">
        <f>IF($A176="","",COUNTIFS(Movements!$B$5:$B$404,$A176,Movements!$I$5:$I$404,"&gt;0",Movements!$I$5:$I$404,"&lt;="&amp;(TODAY()+30)))</f>
        <v/>
      </c>
    </row>
    <row r="177">
      <c r="A177" s="12">
        <f>IF(SKUs!$A177="","",SKUs!$A177)</f>
        <v/>
      </c>
      <c r="B177" s="12">
        <f>IF($A177="","",SKUs!$B177)</f>
        <v/>
      </c>
      <c r="C177" s="12">
        <f>IF($A177="","",SKUs!$E177)</f>
        <v/>
      </c>
      <c r="D177" s="10">
        <f>IF($A177="","",SKUs!$H177+SUMIFS(Movements!$D$5:$D$404,Movements!$B$5:$B$404,$A177))</f>
        <v/>
      </c>
      <c r="E177" s="15">
        <f>IF($A177="","",IFERROR(SUMIFS(Movements!$D$5:$D$404,Movements!$B$5:$B$404,$A177,Movements!$C$5:$C$404,"Issue")*-1/$B$3,0))</f>
        <v/>
      </c>
      <c r="F177" s="16">
        <f>IF($A177="","",SKUs!$G177)</f>
        <v/>
      </c>
      <c r="G177" s="16">
        <f>IF($A177="","",IF(SKUs!$L177&lt;&gt;"",SKUs!$L177,ROUNDUP($E177*$F177*(1+SKUs!$K177),0)))</f>
        <v/>
      </c>
      <c r="H177" s="17">
        <f>IF($A177="","",IF($D177&lt;0,"⚠ NEGATIVE",IF($D177&lt;=$G177,"REORDER","OK")))</f>
        <v/>
      </c>
      <c r="I177" s="16">
        <f>IF($A177="","",IFERROR(ROUND($D177/$E177,0),""))</f>
        <v/>
      </c>
      <c r="J177" s="16">
        <f>IF($A177="","",IF($D177&gt;$G177,"",MAX(SKUs!$J177,ROUNDUP($G177+$E177*30-$D177,0))))</f>
        <v/>
      </c>
      <c r="K177" s="18">
        <f>IF($A177="","",SKUs!$I177)</f>
        <v/>
      </c>
      <c r="L177" s="18">
        <f>IF($A177="","",$D177*$K177)</f>
        <v/>
      </c>
      <c r="M177" s="16">
        <f>IF($A177="","",COUNTIFS(Movements!$B$5:$B$404,$A177,Movements!$I$5:$I$404,"&gt;0",Movements!$I$5:$I$404,"&lt;="&amp;(TODAY()+30)))</f>
        <v/>
      </c>
    </row>
    <row r="178">
      <c r="A178" s="12">
        <f>IF(SKUs!$A178="","",SKUs!$A178)</f>
        <v/>
      </c>
      <c r="B178" s="12">
        <f>IF($A178="","",SKUs!$B178)</f>
        <v/>
      </c>
      <c r="C178" s="12">
        <f>IF($A178="","",SKUs!$E178)</f>
        <v/>
      </c>
      <c r="D178" s="10">
        <f>IF($A178="","",SKUs!$H178+SUMIFS(Movements!$D$5:$D$404,Movements!$B$5:$B$404,$A178))</f>
        <v/>
      </c>
      <c r="E178" s="15">
        <f>IF($A178="","",IFERROR(SUMIFS(Movements!$D$5:$D$404,Movements!$B$5:$B$404,$A178,Movements!$C$5:$C$404,"Issue")*-1/$B$3,0))</f>
        <v/>
      </c>
      <c r="F178" s="16">
        <f>IF($A178="","",SKUs!$G178)</f>
        <v/>
      </c>
      <c r="G178" s="16">
        <f>IF($A178="","",IF(SKUs!$L178&lt;&gt;"",SKUs!$L178,ROUNDUP($E178*$F178*(1+SKUs!$K178),0)))</f>
        <v/>
      </c>
      <c r="H178" s="17">
        <f>IF($A178="","",IF($D178&lt;0,"⚠ NEGATIVE",IF($D178&lt;=$G178,"REORDER","OK")))</f>
        <v/>
      </c>
      <c r="I178" s="16">
        <f>IF($A178="","",IFERROR(ROUND($D178/$E178,0),""))</f>
        <v/>
      </c>
      <c r="J178" s="16">
        <f>IF($A178="","",IF($D178&gt;$G178,"",MAX(SKUs!$J178,ROUNDUP($G178+$E178*30-$D178,0))))</f>
        <v/>
      </c>
      <c r="K178" s="18">
        <f>IF($A178="","",SKUs!$I178)</f>
        <v/>
      </c>
      <c r="L178" s="18">
        <f>IF($A178="","",$D178*$K178)</f>
        <v/>
      </c>
      <c r="M178" s="16">
        <f>IF($A178="","",COUNTIFS(Movements!$B$5:$B$404,$A178,Movements!$I$5:$I$404,"&gt;0",Movements!$I$5:$I$404,"&lt;="&amp;(TODAY()+30)))</f>
        <v/>
      </c>
    </row>
    <row r="179">
      <c r="A179" s="12">
        <f>IF(SKUs!$A179="","",SKUs!$A179)</f>
        <v/>
      </c>
      <c r="B179" s="12">
        <f>IF($A179="","",SKUs!$B179)</f>
        <v/>
      </c>
      <c r="C179" s="12">
        <f>IF($A179="","",SKUs!$E179)</f>
        <v/>
      </c>
      <c r="D179" s="10">
        <f>IF($A179="","",SKUs!$H179+SUMIFS(Movements!$D$5:$D$404,Movements!$B$5:$B$404,$A179))</f>
        <v/>
      </c>
      <c r="E179" s="15">
        <f>IF($A179="","",IFERROR(SUMIFS(Movements!$D$5:$D$404,Movements!$B$5:$B$404,$A179,Movements!$C$5:$C$404,"Issue")*-1/$B$3,0))</f>
        <v/>
      </c>
      <c r="F179" s="16">
        <f>IF($A179="","",SKUs!$G179)</f>
        <v/>
      </c>
      <c r="G179" s="16">
        <f>IF($A179="","",IF(SKUs!$L179&lt;&gt;"",SKUs!$L179,ROUNDUP($E179*$F179*(1+SKUs!$K179),0)))</f>
        <v/>
      </c>
      <c r="H179" s="17">
        <f>IF($A179="","",IF($D179&lt;0,"⚠ NEGATIVE",IF($D179&lt;=$G179,"REORDER","OK")))</f>
        <v/>
      </c>
      <c r="I179" s="16">
        <f>IF($A179="","",IFERROR(ROUND($D179/$E179,0),""))</f>
        <v/>
      </c>
      <c r="J179" s="16">
        <f>IF($A179="","",IF($D179&gt;$G179,"",MAX(SKUs!$J179,ROUNDUP($G179+$E179*30-$D179,0))))</f>
        <v/>
      </c>
      <c r="K179" s="18">
        <f>IF($A179="","",SKUs!$I179)</f>
        <v/>
      </c>
      <c r="L179" s="18">
        <f>IF($A179="","",$D179*$K179)</f>
        <v/>
      </c>
      <c r="M179" s="16">
        <f>IF($A179="","",COUNTIFS(Movements!$B$5:$B$404,$A179,Movements!$I$5:$I$404,"&gt;0",Movements!$I$5:$I$404,"&lt;="&amp;(TODAY()+30)))</f>
        <v/>
      </c>
    </row>
    <row r="180">
      <c r="A180" s="12">
        <f>IF(SKUs!$A180="","",SKUs!$A180)</f>
        <v/>
      </c>
      <c r="B180" s="12">
        <f>IF($A180="","",SKUs!$B180)</f>
        <v/>
      </c>
      <c r="C180" s="12">
        <f>IF($A180="","",SKUs!$E180)</f>
        <v/>
      </c>
      <c r="D180" s="10">
        <f>IF($A180="","",SKUs!$H180+SUMIFS(Movements!$D$5:$D$404,Movements!$B$5:$B$404,$A180))</f>
        <v/>
      </c>
      <c r="E180" s="15">
        <f>IF($A180="","",IFERROR(SUMIFS(Movements!$D$5:$D$404,Movements!$B$5:$B$404,$A180,Movements!$C$5:$C$404,"Issue")*-1/$B$3,0))</f>
        <v/>
      </c>
      <c r="F180" s="16">
        <f>IF($A180="","",SKUs!$G180)</f>
        <v/>
      </c>
      <c r="G180" s="16">
        <f>IF($A180="","",IF(SKUs!$L180&lt;&gt;"",SKUs!$L180,ROUNDUP($E180*$F180*(1+SKUs!$K180),0)))</f>
        <v/>
      </c>
      <c r="H180" s="17">
        <f>IF($A180="","",IF($D180&lt;0,"⚠ NEGATIVE",IF($D180&lt;=$G180,"REORDER","OK")))</f>
        <v/>
      </c>
      <c r="I180" s="16">
        <f>IF($A180="","",IFERROR(ROUND($D180/$E180,0),""))</f>
        <v/>
      </c>
      <c r="J180" s="16">
        <f>IF($A180="","",IF($D180&gt;$G180,"",MAX(SKUs!$J180,ROUNDUP($G180+$E180*30-$D180,0))))</f>
        <v/>
      </c>
      <c r="K180" s="18">
        <f>IF($A180="","",SKUs!$I180)</f>
        <v/>
      </c>
      <c r="L180" s="18">
        <f>IF($A180="","",$D180*$K180)</f>
        <v/>
      </c>
      <c r="M180" s="16">
        <f>IF($A180="","",COUNTIFS(Movements!$B$5:$B$404,$A180,Movements!$I$5:$I$404,"&gt;0",Movements!$I$5:$I$404,"&lt;="&amp;(TODAY()+30)))</f>
        <v/>
      </c>
    </row>
    <row r="181">
      <c r="A181" s="12">
        <f>IF(SKUs!$A181="","",SKUs!$A181)</f>
        <v/>
      </c>
      <c r="B181" s="12">
        <f>IF($A181="","",SKUs!$B181)</f>
        <v/>
      </c>
      <c r="C181" s="12">
        <f>IF($A181="","",SKUs!$E181)</f>
        <v/>
      </c>
      <c r="D181" s="10">
        <f>IF($A181="","",SKUs!$H181+SUMIFS(Movements!$D$5:$D$404,Movements!$B$5:$B$404,$A181))</f>
        <v/>
      </c>
      <c r="E181" s="15">
        <f>IF($A181="","",IFERROR(SUMIFS(Movements!$D$5:$D$404,Movements!$B$5:$B$404,$A181,Movements!$C$5:$C$404,"Issue")*-1/$B$3,0))</f>
        <v/>
      </c>
      <c r="F181" s="16">
        <f>IF($A181="","",SKUs!$G181)</f>
        <v/>
      </c>
      <c r="G181" s="16">
        <f>IF($A181="","",IF(SKUs!$L181&lt;&gt;"",SKUs!$L181,ROUNDUP($E181*$F181*(1+SKUs!$K181),0)))</f>
        <v/>
      </c>
      <c r="H181" s="17">
        <f>IF($A181="","",IF($D181&lt;0,"⚠ NEGATIVE",IF($D181&lt;=$G181,"REORDER","OK")))</f>
        <v/>
      </c>
      <c r="I181" s="16">
        <f>IF($A181="","",IFERROR(ROUND($D181/$E181,0),""))</f>
        <v/>
      </c>
      <c r="J181" s="16">
        <f>IF($A181="","",IF($D181&gt;$G181,"",MAX(SKUs!$J181,ROUNDUP($G181+$E181*30-$D181,0))))</f>
        <v/>
      </c>
      <c r="K181" s="18">
        <f>IF($A181="","",SKUs!$I181)</f>
        <v/>
      </c>
      <c r="L181" s="18">
        <f>IF($A181="","",$D181*$K181)</f>
        <v/>
      </c>
      <c r="M181" s="16">
        <f>IF($A181="","",COUNTIFS(Movements!$B$5:$B$404,$A181,Movements!$I$5:$I$404,"&gt;0",Movements!$I$5:$I$404,"&lt;="&amp;(TODAY()+30)))</f>
        <v/>
      </c>
    </row>
    <row r="182">
      <c r="A182" s="12">
        <f>IF(SKUs!$A182="","",SKUs!$A182)</f>
        <v/>
      </c>
      <c r="B182" s="12">
        <f>IF($A182="","",SKUs!$B182)</f>
        <v/>
      </c>
      <c r="C182" s="12">
        <f>IF($A182="","",SKUs!$E182)</f>
        <v/>
      </c>
      <c r="D182" s="10">
        <f>IF($A182="","",SKUs!$H182+SUMIFS(Movements!$D$5:$D$404,Movements!$B$5:$B$404,$A182))</f>
        <v/>
      </c>
      <c r="E182" s="15">
        <f>IF($A182="","",IFERROR(SUMIFS(Movements!$D$5:$D$404,Movements!$B$5:$B$404,$A182,Movements!$C$5:$C$404,"Issue")*-1/$B$3,0))</f>
        <v/>
      </c>
      <c r="F182" s="16">
        <f>IF($A182="","",SKUs!$G182)</f>
        <v/>
      </c>
      <c r="G182" s="16">
        <f>IF($A182="","",IF(SKUs!$L182&lt;&gt;"",SKUs!$L182,ROUNDUP($E182*$F182*(1+SKUs!$K182),0)))</f>
        <v/>
      </c>
      <c r="H182" s="17">
        <f>IF($A182="","",IF($D182&lt;0,"⚠ NEGATIVE",IF($D182&lt;=$G182,"REORDER","OK")))</f>
        <v/>
      </c>
      <c r="I182" s="16">
        <f>IF($A182="","",IFERROR(ROUND($D182/$E182,0),""))</f>
        <v/>
      </c>
      <c r="J182" s="16">
        <f>IF($A182="","",IF($D182&gt;$G182,"",MAX(SKUs!$J182,ROUNDUP($G182+$E182*30-$D182,0))))</f>
        <v/>
      </c>
      <c r="K182" s="18">
        <f>IF($A182="","",SKUs!$I182)</f>
        <v/>
      </c>
      <c r="L182" s="18">
        <f>IF($A182="","",$D182*$K182)</f>
        <v/>
      </c>
      <c r="M182" s="16">
        <f>IF($A182="","",COUNTIFS(Movements!$B$5:$B$404,$A182,Movements!$I$5:$I$404,"&gt;0",Movements!$I$5:$I$404,"&lt;="&amp;(TODAY()+30)))</f>
        <v/>
      </c>
    </row>
    <row r="183">
      <c r="A183" s="12">
        <f>IF(SKUs!$A183="","",SKUs!$A183)</f>
        <v/>
      </c>
      <c r="B183" s="12">
        <f>IF($A183="","",SKUs!$B183)</f>
        <v/>
      </c>
      <c r="C183" s="12">
        <f>IF($A183="","",SKUs!$E183)</f>
        <v/>
      </c>
      <c r="D183" s="10">
        <f>IF($A183="","",SKUs!$H183+SUMIFS(Movements!$D$5:$D$404,Movements!$B$5:$B$404,$A183))</f>
        <v/>
      </c>
      <c r="E183" s="15">
        <f>IF($A183="","",IFERROR(SUMIFS(Movements!$D$5:$D$404,Movements!$B$5:$B$404,$A183,Movements!$C$5:$C$404,"Issue")*-1/$B$3,0))</f>
        <v/>
      </c>
      <c r="F183" s="16">
        <f>IF($A183="","",SKUs!$G183)</f>
        <v/>
      </c>
      <c r="G183" s="16">
        <f>IF($A183="","",IF(SKUs!$L183&lt;&gt;"",SKUs!$L183,ROUNDUP($E183*$F183*(1+SKUs!$K183),0)))</f>
        <v/>
      </c>
      <c r="H183" s="17">
        <f>IF($A183="","",IF($D183&lt;0,"⚠ NEGATIVE",IF($D183&lt;=$G183,"REORDER","OK")))</f>
        <v/>
      </c>
      <c r="I183" s="16">
        <f>IF($A183="","",IFERROR(ROUND($D183/$E183,0),""))</f>
        <v/>
      </c>
      <c r="J183" s="16">
        <f>IF($A183="","",IF($D183&gt;$G183,"",MAX(SKUs!$J183,ROUNDUP($G183+$E183*30-$D183,0))))</f>
        <v/>
      </c>
      <c r="K183" s="18">
        <f>IF($A183="","",SKUs!$I183)</f>
        <v/>
      </c>
      <c r="L183" s="18">
        <f>IF($A183="","",$D183*$K183)</f>
        <v/>
      </c>
      <c r="M183" s="16">
        <f>IF($A183="","",COUNTIFS(Movements!$B$5:$B$404,$A183,Movements!$I$5:$I$404,"&gt;0",Movements!$I$5:$I$404,"&lt;="&amp;(TODAY()+30)))</f>
        <v/>
      </c>
    </row>
    <row r="184">
      <c r="A184" s="12">
        <f>IF(SKUs!$A184="","",SKUs!$A184)</f>
        <v/>
      </c>
      <c r="B184" s="12">
        <f>IF($A184="","",SKUs!$B184)</f>
        <v/>
      </c>
      <c r="C184" s="12">
        <f>IF($A184="","",SKUs!$E184)</f>
        <v/>
      </c>
      <c r="D184" s="10">
        <f>IF($A184="","",SKUs!$H184+SUMIFS(Movements!$D$5:$D$404,Movements!$B$5:$B$404,$A184))</f>
        <v/>
      </c>
      <c r="E184" s="15">
        <f>IF($A184="","",IFERROR(SUMIFS(Movements!$D$5:$D$404,Movements!$B$5:$B$404,$A184,Movements!$C$5:$C$404,"Issue")*-1/$B$3,0))</f>
        <v/>
      </c>
      <c r="F184" s="16">
        <f>IF($A184="","",SKUs!$G184)</f>
        <v/>
      </c>
      <c r="G184" s="16">
        <f>IF($A184="","",IF(SKUs!$L184&lt;&gt;"",SKUs!$L184,ROUNDUP($E184*$F184*(1+SKUs!$K184),0)))</f>
        <v/>
      </c>
      <c r="H184" s="17">
        <f>IF($A184="","",IF($D184&lt;0,"⚠ NEGATIVE",IF($D184&lt;=$G184,"REORDER","OK")))</f>
        <v/>
      </c>
      <c r="I184" s="16">
        <f>IF($A184="","",IFERROR(ROUND($D184/$E184,0),""))</f>
        <v/>
      </c>
      <c r="J184" s="16">
        <f>IF($A184="","",IF($D184&gt;$G184,"",MAX(SKUs!$J184,ROUNDUP($G184+$E184*30-$D184,0))))</f>
        <v/>
      </c>
      <c r="K184" s="18">
        <f>IF($A184="","",SKUs!$I184)</f>
        <v/>
      </c>
      <c r="L184" s="18">
        <f>IF($A184="","",$D184*$K184)</f>
        <v/>
      </c>
      <c r="M184" s="16">
        <f>IF($A184="","",COUNTIFS(Movements!$B$5:$B$404,$A184,Movements!$I$5:$I$404,"&gt;0",Movements!$I$5:$I$404,"&lt;="&amp;(TODAY()+30)))</f>
        <v/>
      </c>
    </row>
    <row r="185">
      <c r="A185" s="12">
        <f>IF(SKUs!$A185="","",SKUs!$A185)</f>
        <v/>
      </c>
      <c r="B185" s="12">
        <f>IF($A185="","",SKUs!$B185)</f>
        <v/>
      </c>
      <c r="C185" s="12">
        <f>IF($A185="","",SKUs!$E185)</f>
        <v/>
      </c>
      <c r="D185" s="10">
        <f>IF($A185="","",SKUs!$H185+SUMIFS(Movements!$D$5:$D$404,Movements!$B$5:$B$404,$A185))</f>
        <v/>
      </c>
      <c r="E185" s="15">
        <f>IF($A185="","",IFERROR(SUMIFS(Movements!$D$5:$D$404,Movements!$B$5:$B$404,$A185,Movements!$C$5:$C$404,"Issue")*-1/$B$3,0))</f>
        <v/>
      </c>
      <c r="F185" s="16">
        <f>IF($A185="","",SKUs!$G185)</f>
        <v/>
      </c>
      <c r="G185" s="16">
        <f>IF($A185="","",IF(SKUs!$L185&lt;&gt;"",SKUs!$L185,ROUNDUP($E185*$F185*(1+SKUs!$K185),0)))</f>
        <v/>
      </c>
      <c r="H185" s="17">
        <f>IF($A185="","",IF($D185&lt;0,"⚠ NEGATIVE",IF($D185&lt;=$G185,"REORDER","OK")))</f>
        <v/>
      </c>
      <c r="I185" s="16">
        <f>IF($A185="","",IFERROR(ROUND($D185/$E185,0),""))</f>
        <v/>
      </c>
      <c r="J185" s="16">
        <f>IF($A185="","",IF($D185&gt;$G185,"",MAX(SKUs!$J185,ROUNDUP($G185+$E185*30-$D185,0))))</f>
        <v/>
      </c>
      <c r="K185" s="18">
        <f>IF($A185="","",SKUs!$I185)</f>
        <v/>
      </c>
      <c r="L185" s="18">
        <f>IF($A185="","",$D185*$K185)</f>
        <v/>
      </c>
      <c r="M185" s="16">
        <f>IF($A185="","",COUNTIFS(Movements!$B$5:$B$404,$A185,Movements!$I$5:$I$404,"&gt;0",Movements!$I$5:$I$404,"&lt;="&amp;(TODAY()+30)))</f>
        <v/>
      </c>
    </row>
    <row r="186">
      <c r="A186" s="12">
        <f>IF(SKUs!$A186="","",SKUs!$A186)</f>
        <v/>
      </c>
      <c r="B186" s="12">
        <f>IF($A186="","",SKUs!$B186)</f>
        <v/>
      </c>
      <c r="C186" s="12">
        <f>IF($A186="","",SKUs!$E186)</f>
        <v/>
      </c>
      <c r="D186" s="10">
        <f>IF($A186="","",SKUs!$H186+SUMIFS(Movements!$D$5:$D$404,Movements!$B$5:$B$404,$A186))</f>
        <v/>
      </c>
      <c r="E186" s="15">
        <f>IF($A186="","",IFERROR(SUMIFS(Movements!$D$5:$D$404,Movements!$B$5:$B$404,$A186,Movements!$C$5:$C$404,"Issue")*-1/$B$3,0))</f>
        <v/>
      </c>
      <c r="F186" s="16">
        <f>IF($A186="","",SKUs!$G186)</f>
        <v/>
      </c>
      <c r="G186" s="16">
        <f>IF($A186="","",IF(SKUs!$L186&lt;&gt;"",SKUs!$L186,ROUNDUP($E186*$F186*(1+SKUs!$K186),0)))</f>
        <v/>
      </c>
      <c r="H186" s="17">
        <f>IF($A186="","",IF($D186&lt;0,"⚠ NEGATIVE",IF($D186&lt;=$G186,"REORDER","OK")))</f>
        <v/>
      </c>
      <c r="I186" s="16">
        <f>IF($A186="","",IFERROR(ROUND($D186/$E186,0),""))</f>
        <v/>
      </c>
      <c r="J186" s="16">
        <f>IF($A186="","",IF($D186&gt;$G186,"",MAX(SKUs!$J186,ROUNDUP($G186+$E186*30-$D186,0))))</f>
        <v/>
      </c>
      <c r="K186" s="18">
        <f>IF($A186="","",SKUs!$I186)</f>
        <v/>
      </c>
      <c r="L186" s="18">
        <f>IF($A186="","",$D186*$K186)</f>
        <v/>
      </c>
      <c r="M186" s="16">
        <f>IF($A186="","",COUNTIFS(Movements!$B$5:$B$404,$A186,Movements!$I$5:$I$404,"&gt;0",Movements!$I$5:$I$404,"&lt;="&amp;(TODAY()+30)))</f>
        <v/>
      </c>
    </row>
    <row r="187">
      <c r="A187" s="12">
        <f>IF(SKUs!$A187="","",SKUs!$A187)</f>
        <v/>
      </c>
      <c r="B187" s="12">
        <f>IF($A187="","",SKUs!$B187)</f>
        <v/>
      </c>
      <c r="C187" s="12">
        <f>IF($A187="","",SKUs!$E187)</f>
        <v/>
      </c>
      <c r="D187" s="10">
        <f>IF($A187="","",SKUs!$H187+SUMIFS(Movements!$D$5:$D$404,Movements!$B$5:$B$404,$A187))</f>
        <v/>
      </c>
      <c r="E187" s="15">
        <f>IF($A187="","",IFERROR(SUMIFS(Movements!$D$5:$D$404,Movements!$B$5:$B$404,$A187,Movements!$C$5:$C$404,"Issue")*-1/$B$3,0))</f>
        <v/>
      </c>
      <c r="F187" s="16">
        <f>IF($A187="","",SKUs!$G187)</f>
        <v/>
      </c>
      <c r="G187" s="16">
        <f>IF($A187="","",IF(SKUs!$L187&lt;&gt;"",SKUs!$L187,ROUNDUP($E187*$F187*(1+SKUs!$K187),0)))</f>
        <v/>
      </c>
      <c r="H187" s="17">
        <f>IF($A187="","",IF($D187&lt;0,"⚠ NEGATIVE",IF($D187&lt;=$G187,"REORDER","OK")))</f>
        <v/>
      </c>
      <c r="I187" s="16">
        <f>IF($A187="","",IFERROR(ROUND($D187/$E187,0),""))</f>
        <v/>
      </c>
      <c r="J187" s="16">
        <f>IF($A187="","",IF($D187&gt;$G187,"",MAX(SKUs!$J187,ROUNDUP($G187+$E187*30-$D187,0))))</f>
        <v/>
      </c>
      <c r="K187" s="18">
        <f>IF($A187="","",SKUs!$I187)</f>
        <v/>
      </c>
      <c r="L187" s="18">
        <f>IF($A187="","",$D187*$K187)</f>
        <v/>
      </c>
      <c r="M187" s="16">
        <f>IF($A187="","",COUNTIFS(Movements!$B$5:$B$404,$A187,Movements!$I$5:$I$404,"&gt;0",Movements!$I$5:$I$404,"&lt;="&amp;(TODAY()+30)))</f>
        <v/>
      </c>
    </row>
    <row r="188">
      <c r="A188" s="12">
        <f>IF(SKUs!$A188="","",SKUs!$A188)</f>
        <v/>
      </c>
      <c r="B188" s="12">
        <f>IF($A188="","",SKUs!$B188)</f>
        <v/>
      </c>
      <c r="C188" s="12">
        <f>IF($A188="","",SKUs!$E188)</f>
        <v/>
      </c>
      <c r="D188" s="10">
        <f>IF($A188="","",SKUs!$H188+SUMIFS(Movements!$D$5:$D$404,Movements!$B$5:$B$404,$A188))</f>
        <v/>
      </c>
      <c r="E188" s="15">
        <f>IF($A188="","",IFERROR(SUMIFS(Movements!$D$5:$D$404,Movements!$B$5:$B$404,$A188,Movements!$C$5:$C$404,"Issue")*-1/$B$3,0))</f>
        <v/>
      </c>
      <c r="F188" s="16">
        <f>IF($A188="","",SKUs!$G188)</f>
        <v/>
      </c>
      <c r="G188" s="16">
        <f>IF($A188="","",IF(SKUs!$L188&lt;&gt;"",SKUs!$L188,ROUNDUP($E188*$F188*(1+SKUs!$K188),0)))</f>
        <v/>
      </c>
      <c r="H188" s="17">
        <f>IF($A188="","",IF($D188&lt;0,"⚠ NEGATIVE",IF($D188&lt;=$G188,"REORDER","OK")))</f>
        <v/>
      </c>
      <c r="I188" s="16">
        <f>IF($A188="","",IFERROR(ROUND($D188/$E188,0),""))</f>
        <v/>
      </c>
      <c r="J188" s="16">
        <f>IF($A188="","",IF($D188&gt;$G188,"",MAX(SKUs!$J188,ROUNDUP($G188+$E188*30-$D188,0))))</f>
        <v/>
      </c>
      <c r="K188" s="18">
        <f>IF($A188="","",SKUs!$I188)</f>
        <v/>
      </c>
      <c r="L188" s="18">
        <f>IF($A188="","",$D188*$K188)</f>
        <v/>
      </c>
      <c r="M188" s="16">
        <f>IF($A188="","",COUNTIFS(Movements!$B$5:$B$404,$A188,Movements!$I$5:$I$404,"&gt;0",Movements!$I$5:$I$404,"&lt;="&amp;(TODAY()+30)))</f>
        <v/>
      </c>
    </row>
    <row r="189">
      <c r="A189" s="12">
        <f>IF(SKUs!$A189="","",SKUs!$A189)</f>
        <v/>
      </c>
      <c r="B189" s="12">
        <f>IF($A189="","",SKUs!$B189)</f>
        <v/>
      </c>
      <c r="C189" s="12">
        <f>IF($A189="","",SKUs!$E189)</f>
        <v/>
      </c>
      <c r="D189" s="10">
        <f>IF($A189="","",SKUs!$H189+SUMIFS(Movements!$D$5:$D$404,Movements!$B$5:$B$404,$A189))</f>
        <v/>
      </c>
      <c r="E189" s="15">
        <f>IF($A189="","",IFERROR(SUMIFS(Movements!$D$5:$D$404,Movements!$B$5:$B$404,$A189,Movements!$C$5:$C$404,"Issue")*-1/$B$3,0))</f>
        <v/>
      </c>
      <c r="F189" s="16">
        <f>IF($A189="","",SKUs!$G189)</f>
        <v/>
      </c>
      <c r="G189" s="16">
        <f>IF($A189="","",IF(SKUs!$L189&lt;&gt;"",SKUs!$L189,ROUNDUP($E189*$F189*(1+SKUs!$K189),0)))</f>
        <v/>
      </c>
      <c r="H189" s="17">
        <f>IF($A189="","",IF($D189&lt;0,"⚠ NEGATIVE",IF($D189&lt;=$G189,"REORDER","OK")))</f>
        <v/>
      </c>
      <c r="I189" s="16">
        <f>IF($A189="","",IFERROR(ROUND($D189/$E189,0),""))</f>
        <v/>
      </c>
      <c r="J189" s="16">
        <f>IF($A189="","",IF($D189&gt;$G189,"",MAX(SKUs!$J189,ROUNDUP($G189+$E189*30-$D189,0))))</f>
        <v/>
      </c>
      <c r="K189" s="18">
        <f>IF($A189="","",SKUs!$I189)</f>
        <v/>
      </c>
      <c r="L189" s="18">
        <f>IF($A189="","",$D189*$K189)</f>
        <v/>
      </c>
      <c r="M189" s="16">
        <f>IF($A189="","",COUNTIFS(Movements!$B$5:$B$404,$A189,Movements!$I$5:$I$404,"&gt;0",Movements!$I$5:$I$404,"&lt;="&amp;(TODAY()+30)))</f>
        <v/>
      </c>
    </row>
    <row r="190">
      <c r="A190" s="12">
        <f>IF(SKUs!$A190="","",SKUs!$A190)</f>
        <v/>
      </c>
      <c r="B190" s="12">
        <f>IF($A190="","",SKUs!$B190)</f>
        <v/>
      </c>
      <c r="C190" s="12">
        <f>IF($A190="","",SKUs!$E190)</f>
        <v/>
      </c>
      <c r="D190" s="10">
        <f>IF($A190="","",SKUs!$H190+SUMIFS(Movements!$D$5:$D$404,Movements!$B$5:$B$404,$A190))</f>
        <v/>
      </c>
      <c r="E190" s="15">
        <f>IF($A190="","",IFERROR(SUMIFS(Movements!$D$5:$D$404,Movements!$B$5:$B$404,$A190,Movements!$C$5:$C$404,"Issue")*-1/$B$3,0))</f>
        <v/>
      </c>
      <c r="F190" s="16">
        <f>IF($A190="","",SKUs!$G190)</f>
        <v/>
      </c>
      <c r="G190" s="16">
        <f>IF($A190="","",IF(SKUs!$L190&lt;&gt;"",SKUs!$L190,ROUNDUP($E190*$F190*(1+SKUs!$K190),0)))</f>
        <v/>
      </c>
      <c r="H190" s="17">
        <f>IF($A190="","",IF($D190&lt;0,"⚠ NEGATIVE",IF($D190&lt;=$G190,"REORDER","OK")))</f>
        <v/>
      </c>
      <c r="I190" s="16">
        <f>IF($A190="","",IFERROR(ROUND($D190/$E190,0),""))</f>
        <v/>
      </c>
      <c r="J190" s="16">
        <f>IF($A190="","",IF($D190&gt;$G190,"",MAX(SKUs!$J190,ROUNDUP($G190+$E190*30-$D190,0))))</f>
        <v/>
      </c>
      <c r="K190" s="18">
        <f>IF($A190="","",SKUs!$I190)</f>
        <v/>
      </c>
      <c r="L190" s="18">
        <f>IF($A190="","",$D190*$K190)</f>
        <v/>
      </c>
      <c r="M190" s="16">
        <f>IF($A190="","",COUNTIFS(Movements!$B$5:$B$404,$A190,Movements!$I$5:$I$404,"&gt;0",Movements!$I$5:$I$404,"&lt;="&amp;(TODAY()+30)))</f>
        <v/>
      </c>
    </row>
    <row r="191">
      <c r="A191" s="12">
        <f>IF(SKUs!$A191="","",SKUs!$A191)</f>
        <v/>
      </c>
      <c r="B191" s="12">
        <f>IF($A191="","",SKUs!$B191)</f>
        <v/>
      </c>
      <c r="C191" s="12">
        <f>IF($A191="","",SKUs!$E191)</f>
        <v/>
      </c>
      <c r="D191" s="10">
        <f>IF($A191="","",SKUs!$H191+SUMIFS(Movements!$D$5:$D$404,Movements!$B$5:$B$404,$A191))</f>
        <v/>
      </c>
      <c r="E191" s="15">
        <f>IF($A191="","",IFERROR(SUMIFS(Movements!$D$5:$D$404,Movements!$B$5:$B$404,$A191,Movements!$C$5:$C$404,"Issue")*-1/$B$3,0))</f>
        <v/>
      </c>
      <c r="F191" s="16">
        <f>IF($A191="","",SKUs!$G191)</f>
        <v/>
      </c>
      <c r="G191" s="16">
        <f>IF($A191="","",IF(SKUs!$L191&lt;&gt;"",SKUs!$L191,ROUNDUP($E191*$F191*(1+SKUs!$K191),0)))</f>
        <v/>
      </c>
      <c r="H191" s="17">
        <f>IF($A191="","",IF($D191&lt;0,"⚠ NEGATIVE",IF($D191&lt;=$G191,"REORDER","OK")))</f>
        <v/>
      </c>
      <c r="I191" s="16">
        <f>IF($A191="","",IFERROR(ROUND($D191/$E191,0),""))</f>
        <v/>
      </c>
      <c r="J191" s="16">
        <f>IF($A191="","",IF($D191&gt;$G191,"",MAX(SKUs!$J191,ROUNDUP($G191+$E191*30-$D191,0))))</f>
        <v/>
      </c>
      <c r="K191" s="18">
        <f>IF($A191="","",SKUs!$I191)</f>
        <v/>
      </c>
      <c r="L191" s="18">
        <f>IF($A191="","",$D191*$K191)</f>
        <v/>
      </c>
      <c r="M191" s="16">
        <f>IF($A191="","",COUNTIFS(Movements!$B$5:$B$404,$A191,Movements!$I$5:$I$404,"&gt;0",Movements!$I$5:$I$404,"&lt;="&amp;(TODAY()+30)))</f>
        <v/>
      </c>
    </row>
    <row r="192">
      <c r="A192" s="12">
        <f>IF(SKUs!$A192="","",SKUs!$A192)</f>
        <v/>
      </c>
      <c r="B192" s="12">
        <f>IF($A192="","",SKUs!$B192)</f>
        <v/>
      </c>
      <c r="C192" s="12">
        <f>IF($A192="","",SKUs!$E192)</f>
        <v/>
      </c>
      <c r="D192" s="10">
        <f>IF($A192="","",SKUs!$H192+SUMIFS(Movements!$D$5:$D$404,Movements!$B$5:$B$404,$A192))</f>
        <v/>
      </c>
      <c r="E192" s="15">
        <f>IF($A192="","",IFERROR(SUMIFS(Movements!$D$5:$D$404,Movements!$B$5:$B$404,$A192,Movements!$C$5:$C$404,"Issue")*-1/$B$3,0))</f>
        <v/>
      </c>
      <c r="F192" s="16">
        <f>IF($A192="","",SKUs!$G192)</f>
        <v/>
      </c>
      <c r="G192" s="16">
        <f>IF($A192="","",IF(SKUs!$L192&lt;&gt;"",SKUs!$L192,ROUNDUP($E192*$F192*(1+SKUs!$K192),0)))</f>
        <v/>
      </c>
      <c r="H192" s="17">
        <f>IF($A192="","",IF($D192&lt;0,"⚠ NEGATIVE",IF($D192&lt;=$G192,"REORDER","OK")))</f>
        <v/>
      </c>
      <c r="I192" s="16">
        <f>IF($A192="","",IFERROR(ROUND($D192/$E192,0),""))</f>
        <v/>
      </c>
      <c r="J192" s="16">
        <f>IF($A192="","",IF($D192&gt;$G192,"",MAX(SKUs!$J192,ROUNDUP($G192+$E192*30-$D192,0))))</f>
        <v/>
      </c>
      <c r="K192" s="18">
        <f>IF($A192="","",SKUs!$I192)</f>
        <v/>
      </c>
      <c r="L192" s="18">
        <f>IF($A192="","",$D192*$K192)</f>
        <v/>
      </c>
      <c r="M192" s="16">
        <f>IF($A192="","",COUNTIFS(Movements!$B$5:$B$404,$A192,Movements!$I$5:$I$404,"&gt;0",Movements!$I$5:$I$404,"&lt;="&amp;(TODAY()+30)))</f>
        <v/>
      </c>
    </row>
    <row r="193">
      <c r="A193" s="12">
        <f>IF(SKUs!$A193="","",SKUs!$A193)</f>
        <v/>
      </c>
      <c r="B193" s="12">
        <f>IF($A193="","",SKUs!$B193)</f>
        <v/>
      </c>
      <c r="C193" s="12">
        <f>IF($A193="","",SKUs!$E193)</f>
        <v/>
      </c>
      <c r="D193" s="10">
        <f>IF($A193="","",SKUs!$H193+SUMIFS(Movements!$D$5:$D$404,Movements!$B$5:$B$404,$A193))</f>
        <v/>
      </c>
      <c r="E193" s="15">
        <f>IF($A193="","",IFERROR(SUMIFS(Movements!$D$5:$D$404,Movements!$B$5:$B$404,$A193,Movements!$C$5:$C$404,"Issue")*-1/$B$3,0))</f>
        <v/>
      </c>
      <c r="F193" s="16">
        <f>IF($A193="","",SKUs!$G193)</f>
        <v/>
      </c>
      <c r="G193" s="16">
        <f>IF($A193="","",IF(SKUs!$L193&lt;&gt;"",SKUs!$L193,ROUNDUP($E193*$F193*(1+SKUs!$K193),0)))</f>
        <v/>
      </c>
      <c r="H193" s="17">
        <f>IF($A193="","",IF($D193&lt;0,"⚠ NEGATIVE",IF($D193&lt;=$G193,"REORDER","OK")))</f>
        <v/>
      </c>
      <c r="I193" s="16">
        <f>IF($A193="","",IFERROR(ROUND($D193/$E193,0),""))</f>
        <v/>
      </c>
      <c r="J193" s="16">
        <f>IF($A193="","",IF($D193&gt;$G193,"",MAX(SKUs!$J193,ROUNDUP($G193+$E193*30-$D193,0))))</f>
        <v/>
      </c>
      <c r="K193" s="18">
        <f>IF($A193="","",SKUs!$I193)</f>
        <v/>
      </c>
      <c r="L193" s="18">
        <f>IF($A193="","",$D193*$K193)</f>
        <v/>
      </c>
      <c r="M193" s="16">
        <f>IF($A193="","",COUNTIFS(Movements!$B$5:$B$404,$A193,Movements!$I$5:$I$404,"&gt;0",Movements!$I$5:$I$404,"&lt;="&amp;(TODAY()+30)))</f>
        <v/>
      </c>
    </row>
    <row r="194">
      <c r="A194" s="12">
        <f>IF(SKUs!$A194="","",SKUs!$A194)</f>
        <v/>
      </c>
      <c r="B194" s="12">
        <f>IF($A194="","",SKUs!$B194)</f>
        <v/>
      </c>
      <c r="C194" s="12">
        <f>IF($A194="","",SKUs!$E194)</f>
        <v/>
      </c>
      <c r="D194" s="10">
        <f>IF($A194="","",SKUs!$H194+SUMIFS(Movements!$D$5:$D$404,Movements!$B$5:$B$404,$A194))</f>
        <v/>
      </c>
      <c r="E194" s="15">
        <f>IF($A194="","",IFERROR(SUMIFS(Movements!$D$5:$D$404,Movements!$B$5:$B$404,$A194,Movements!$C$5:$C$404,"Issue")*-1/$B$3,0))</f>
        <v/>
      </c>
      <c r="F194" s="16">
        <f>IF($A194="","",SKUs!$G194)</f>
        <v/>
      </c>
      <c r="G194" s="16">
        <f>IF($A194="","",IF(SKUs!$L194&lt;&gt;"",SKUs!$L194,ROUNDUP($E194*$F194*(1+SKUs!$K194),0)))</f>
        <v/>
      </c>
      <c r="H194" s="17">
        <f>IF($A194="","",IF($D194&lt;0,"⚠ NEGATIVE",IF($D194&lt;=$G194,"REORDER","OK")))</f>
        <v/>
      </c>
      <c r="I194" s="16">
        <f>IF($A194="","",IFERROR(ROUND($D194/$E194,0),""))</f>
        <v/>
      </c>
      <c r="J194" s="16">
        <f>IF($A194="","",IF($D194&gt;$G194,"",MAX(SKUs!$J194,ROUNDUP($G194+$E194*30-$D194,0))))</f>
        <v/>
      </c>
      <c r="K194" s="18">
        <f>IF($A194="","",SKUs!$I194)</f>
        <v/>
      </c>
      <c r="L194" s="18">
        <f>IF($A194="","",$D194*$K194)</f>
        <v/>
      </c>
      <c r="M194" s="16">
        <f>IF($A194="","",COUNTIFS(Movements!$B$5:$B$404,$A194,Movements!$I$5:$I$404,"&gt;0",Movements!$I$5:$I$404,"&lt;="&amp;(TODAY()+30)))</f>
        <v/>
      </c>
    </row>
    <row r="195">
      <c r="A195" s="12">
        <f>IF(SKUs!$A195="","",SKUs!$A195)</f>
        <v/>
      </c>
      <c r="B195" s="12">
        <f>IF($A195="","",SKUs!$B195)</f>
        <v/>
      </c>
      <c r="C195" s="12">
        <f>IF($A195="","",SKUs!$E195)</f>
        <v/>
      </c>
      <c r="D195" s="10">
        <f>IF($A195="","",SKUs!$H195+SUMIFS(Movements!$D$5:$D$404,Movements!$B$5:$B$404,$A195))</f>
        <v/>
      </c>
      <c r="E195" s="15">
        <f>IF($A195="","",IFERROR(SUMIFS(Movements!$D$5:$D$404,Movements!$B$5:$B$404,$A195,Movements!$C$5:$C$404,"Issue")*-1/$B$3,0))</f>
        <v/>
      </c>
      <c r="F195" s="16">
        <f>IF($A195="","",SKUs!$G195)</f>
        <v/>
      </c>
      <c r="G195" s="16">
        <f>IF($A195="","",IF(SKUs!$L195&lt;&gt;"",SKUs!$L195,ROUNDUP($E195*$F195*(1+SKUs!$K195),0)))</f>
        <v/>
      </c>
      <c r="H195" s="17">
        <f>IF($A195="","",IF($D195&lt;0,"⚠ NEGATIVE",IF($D195&lt;=$G195,"REORDER","OK")))</f>
        <v/>
      </c>
      <c r="I195" s="16">
        <f>IF($A195="","",IFERROR(ROUND($D195/$E195,0),""))</f>
        <v/>
      </c>
      <c r="J195" s="16">
        <f>IF($A195="","",IF($D195&gt;$G195,"",MAX(SKUs!$J195,ROUNDUP($G195+$E195*30-$D195,0))))</f>
        <v/>
      </c>
      <c r="K195" s="18">
        <f>IF($A195="","",SKUs!$I195)</f>
        <v/>
      </c>
      <c r="L195" s="18">
        <f>IF($A195="","",$D195*$K195)</f>
        <v/>
      </c>
      <c r="M195" s="16">
        <f>IF($A195="","",COUNTIFS(Movements!$B$5:$B$404,$A195,Movements!$I$5:$I$404,"&gt;0",Movements!$I$5:$I$404,"&lt;="&amp;(TODAY()+30)))</f>
        <v/>
      </c>
    </row>
    <row r="196">
      <c r="A196" s="12">
        <f>IF(SKUs!$A196="","",SKUs!$A196)</f>
        <v/>
      </c>
      <c r="B196" s="12">
        <f>IF($A196="","",SKUs!$B196)</f>
        <v/>
      </c>
      <c r="C196" s="12">
        <f>IF($A196="","",SKUs!$E196)</f>
        <v/>
      </c>
      <c r="D196" s="10">
        <f>IF($A196="","",SKUs!$H196+SUMIFS(Movements!$D$5:$D$404,Movements!$B$5:$B$404,$A196))</f>
        <v/>
      </c>
      <c r="E196" s="15">
        <f>IF($A196="","",IFERROR(SUMIFS(Movements!$D$5:$D$404,Movements!$B$5:$B$404,$A196,Movements!$C$5:$C$404,"Issue")*-1/$B$3,0))</f>
        <v/>
      </c>
      <c r="F196" s="16">
        <f>IF($A196="","",SKUs!$G196)</f>
        <v/>
      </c>
      <c r="G196" s="16">
        <f>IF($A196="","",IF(SKUs!$L196&lt;&gt;"",SKUs!$L196,ROUNDUP($E196*$F196*(1+SKUs!$K196),0)))</f>
        <v/>
      </c>
      <c r="H196" s="17">
        <f>IF($A196="","",IF($D196&lt;0,"⚠ NEGATIVE",IF($D196&lt;=$G196,"REORDER","OK")))</f>
        <v/>
      </c>
      <c r="I196" s="16">
        <f>IF($A196="","",IFERROR(ROUND($D196/$E196,0),""))</f>
        <v/>
      </c>
      <c r="J196" s="16">
        <f>IF($A196="","",IF($D196&gt;$G196,"",MAX(SKUs!$J196,ROUNDUP($G196+$E196*30-$D196,0))))</f>
        <v/>
      </c>
      <c r="K196" s="18">
        <f>IF($A196="","",SKUs!$I196)</f>
        <v/>
      </c>
      <c r="L196" s="18">
        <f>IF($A196="","",$D196*$K196)</f>
        <v/>
      </c>
      <c r="M196" s="16">
        <f>IF($A196="","",COUNTIFS(Movements!$B$5:$B$404,$A196,Movements!$I$5:$I$404,"&gt;0",Movements!$I$5:$I$404,"&lt;="&amp;(TODAY()+30)))</f>
        <v/>
      </c>
    </row>
    <row r="197">
      <c r="A197" s="12">
        <f>IF(SKUs!$A197="","",SKUs!$A197)</f>
        <v/>
      </c>
      <c r="B197" s="12">
        <f>IF($A197="","",SKUs!$B197)</f>
        <v/>
      </c>
      <c r="C197" s="12">
        <f>IF($A197="","",SKUs!$E197)</f>
        <v/>
      </c>
      <c r="D197" s="10">
        <f>IF($A197="","",SKUs!$H197+SUMIFS(Movements!$D$5:$D$404,Movements!$B$5:$B$404,$A197))</f>
        <v/>
      </c>
      <c r="E197" s="15">
        <f>IF($A197="","",IFERROR(SUMIFS(Movements!$D$5:$D$404,Movements!$B$5:$B$404,$A197,Movements!$C$5:$C$404,"Issue")*-1/$B$3,0))</f>
        <v/>
      </c>
      <c r="F197" s="16">
        <f>IF($A197="","",SKUs!$G197)</f>
        <v/>
      </c>
      <c r="G197" s="16">
        <f>IF($A197="","",IF(SKUs!$L197&lt;&gt;"",SKUs!$L197,ROUNDUP($E197*$F197*(1+SKUs!$K197),0)))</f>
        <v/>
      </c>
      <c r="H197" s="17">
        <f>IF($A197="","",IF($D197&lt;0,"⚠ NEGATIVE",IF($D197&lt;=$G197,"REORDER","OK")))</f>
        <v/>
      </c>
      <c r="I197" s="16">
        <f>IF($A197="","",IFERROR(ROUND($D197/$E197,0),""))</f>
        <v/>
      </c>
      <c r="J197" s="16">
        <f>IF($A197="","",IF($D197&gt;$G197,"",MAX(SKUs!$J197,ROUNDUP($G197+$E197*30-$D197,0))))</f>
        <v/>
      </c>
      <c r="K197" s="18">
        <f>IF($A197="","",SKUs!$I197)</f>
        <v/>
      </c>
      <c r="L197" s="18">
        <f>IF($A197="","",$D197*$K197)</f>
        <v/>
      </c>
      <c r="M197" s="16">
        <f>IF($A197="","",COUNTIFS(Movements!$B$5:$B$404,$A197,Movements!$I$5:$I$404,"&gt;0",Movements!$I$5:$I$404,"&lt;="&amp;(TODAY()+30)))</f>
        <v/>
      </c>
    </row>
    <row r="198">
      <c r="A198" s="12">
        <f>IF(SKUs!$A198="","",SKUs!$A198)</f>
        <v/>
      </c>
      <c r="B198" s="12">
        <f>IF($A198="","",SKUs!$B198)</f>
        <v/>
      </c>
      <c r="C198" s="12">
        <f>IF($A198="","",SKUs!$E198)</f>
        <v/>
      </c>
      <c r="D198" s="10">
        <f>IF($A198="","",SKUs!$H198+SUMIFS(Movements!$D$5:$D$404,Movements!$B$5:$B$404,$A198))</f>
        <v/>
      </c>
      <c r="E198" s="15">
        <f>IF($A198="","",IFERROR(SUMIFS(Movements!$D$5:$D$404,Movements!$B$5:$B$404,$A198,Movements!$C$5:$C$404,"Issue")*-1/$B$3,0))</f>
        <v/>
      </c>
      <c r="F198" s="16">
        <f>IF($A198="","",SKUs!$G198)</f>
        <v/>
      </c>
      <c r="G198" s="16">
        <f>IF($A198="","",IF(SKUs!$L198&lt;&gt;"",SKUs!$L198,ROUNDUP($E198*$F198*(1+SKUs!$K198),0)))</f>
        <v/>
      </c>
      <c r="H198" s="17">
        <f>IF($A198="","",IF($D198&lt;0,"⚠ NEGATIVE",IF($D198&lt;=$G198,"REORDER","OK")))</f>
        <v/>
      </c>
      <c r="I198" s="16">
        <f>IF($A198="","",IFERROR(ROUND($D198/$E198,0),""))</f>
        <v/>
      </c>
      <c r="J198" s="16">
        <f>IF($A198="","",IF($D198&gt;$G198,"",MAX(SKUs!$J198,ROUNDUP($G198+$E198*30-$D198,0))))</f>
        <v/>
      </c>
      <c r="K198" s="18">
        <f>IF($A198="","",SKUs!$I198)</f>
        <v/>
      </c>
      <c r="L198" s="18">
        <f>IF($A198="","",$D198*$K198)</f>
        <v/>
      </c>
      <c r="M198" s="16">
        <f>IF($A198="","",COUNTIFS(Movements!$B$5:$B$404,$A198,Movements!$I$5:$I$404,"&gt;0",Movements!$I$5:$I$404,"&lt;="&amp;(TODAY()+30)))</f>
        <v/>
      </c>
    </row>
    <row r="199">
      <c r="A199" s="12">
        <f>IF(SKUs!$A199="","",SKUs!$A199)</f>
        <v/>
      </c>
      <c r="B199" s="12">
        <f>IF($A199="","",SKUs!$B199)</f>
        <v/>
      </c>
      <c r="C199" s="12">
        <f>IF($A199="","",SKUs!$E199)</f>
        <v/>
      </c>
      <c r="D199" s="10">
        <f>IF($A199="","",SKUs!$H199+SUMIFS(Movements!$D$5:$D$404,Movements!$B$5:$B$404,$A199))</f>
        <v/>
      </c>
      <c r="E199" s="15">
        <f>IF($A199="","",IFERROR(SUMIFS(Movements!$D$5:$D$404,Movements!$B$5:$B$404,$A199,Movements!$C$5:$C$404,"Issue")*-1/$B$3,0))</f>
        <v/>
      </c>
      <c r="F199" s="16">
        <f>IF($A199="","",SKUs!$G199)</f>
        <v/>
      </c>
      <c r="G199" s="16">
        <f>IF($A199="","",IF(SKUs!$L199&lt;&gt;"",SKUs!$L199,ROUNDUP($E199*$F199*(1+SKUs!$K199),0)))</f>
        <v/>
      </c>
      <c r="H199" s="17">
        <f>IF($A199="","",IF($D199&lt;0,"⚠ NEGATIVE",IF($D199&lt;=$G199,"REORDER","OK")))</f>
        <v/>
      </c>
      <c r="I199" s="16">
        <f>IF($A199="","",IFERROR(ROUND($D199/$E199,0),""))</f>
        <v/>
      </c>
      <c r="J199" s="16">
        <f>IF($A199="","",IF($D199&gt;$G199,"",MAX(SKUs!$J199,ROUNDUP($G199+$E199*30-$D199,0))))</f>
        <v/>
      </c>
      <c r="K199" s="18">
        <f>IF($A199="","",SKUs!$I199)</f>
        <v/>
      </c>
      <c r="L199" s="18">
        <f>IF($A199="","",$D199*$K199)</f>
        <v/>
      </c>
      <c r="M199" s="16">
        <f>IF($A199="","",COUNTIFS(Movements!$B$5:$B$404,$A199,Movements!$I$5:$I$404,"&gt;0",Movements!$I$5:$I$404,"&lt;="&amp;(TODAY()+30)))</f>
        <v/>
      </c>
    </row>
    <row r="200">
      <c r="A200" s="12">
        <f>IF(SKUs!$A200="","",SKUs!$A200)</f>
        <v/>
      </c>
      <c r="B200" s="12">
        <f>IF($A200="","",SKUs!$B200)</f>
        <v/>
      </c>
      <c r="C200" s="12">
        <f>IF($A200="","",SKUs!$E200)</f>
        <v/>
      </c>
      <c r="D200" s="10">
        <f>IF($A200="","",SKUs!$H200+SUMIFS(Movements!$D$5:$D$404,Movements!$B$5:$B$404,$A200))</f>
        <v/>
      </c>
      <c r="E200" s="15">
        <f>IF($A200="","",IFERROR(SUMIFS(Movements!$D$5:$D$404,Movements!$B$5:$B$404,$A200,Movements!$C$5:$C$404,"Issue")*-1/$B$3,0))</f>
        <v/>
      </c>
      <c r="F200" s="16">
        <f>IF($A200="","",SKUs!$G200)</f>
        <v/>
      </c>
      <c r="G200" s="16">
        <f>IF($A200="","",IF(SKUs!$L200&lt;&gt;"",SKUs!$L200,ROUNDUP($E200*$F200*(1+SKUs!$K200),0)))</f>
        <v/>
      </c>
      <c r="H200" s="17">
        <f>IF($A200="","",IF($D200&lt;0,"⚠ NEGATIVE",IF($D200&lt;=$G200,"REORDER","OK")))</f>
        <v/>
      </c>
      <c r="I200" s="16">
        <f>IF($A200="","",IFERROR(ROUND($D200/$E200,0),""))</f>
        <v/>
      </c>
      <c r="J200" s="16">
        <f>IF($A200="","",IF($D200&gt;$G200,"",MAX(SKUs!$J200,ROUNDUP($G200+$E200*30-$D200,0))))</f>
        <v/>
      </c>
      <c r="K200" s="18">
        <f>IF($A200="","",SKUs!$I200)</f>
        <v/>
      </c>
      <c r="L200" s="18">
        <f>IF($A200="","",$D200*$K200)</f>
        <v/>
      </c>
      <c r="M200" s="16">
        <f>IF($A200="","",COUNTIFS(Movements!$B$5:$B$404,$A200,Movements!$I$5:$I$404,"&gt;0",Movements!$I$5:$I$404,"&lt;="&amp;(TODAY()+30)))</f>
        <v/>
      </c>
    </row>
    <row r="201">
      <c r="A201" s="12">
        <f>IF(SKUs!$A201="","",SKUs!$A201)</f>
        <v/>
      </c>
      <c r="B201" s="12">
        <f>IF($A201="","",SKUs!$B201)</f>
        <v/>
      </c>
      <c r="C201" s="12">
        <f>IF($A201="","",SKUs!$E201)</f>
        <v/>
      </c>
      <c r="D201" s="10">
        <f>IF($A201="","",SKUs!$H201+SUMIFS(Movements!$D$5:$D$404,Movements!$B$5:$B$404,$A201))</f>
        <v/>
      </c>
      <c r="E201" s="15">
        <f>IF($A201="","",IFERROR(SUMIFS(Movements!$D$5:$D$404,Movements!$B$5:$B$404,$A201,Movements!$C$5:$C$404,"Issue")*-1/$B$3,0))</f>
        <v/>
      </c>
      <c r="F201" s="16">
        <f>IF($A201="","",SKUs!$G201)</f>
        <v/>
      </c>
      <c r="G201" s="16">
        <f>IF($A201="","",IF(SKUs!$L201&lt;&gt;"",SKUs!$L201,ROUNDUP($E201*$F201*(1+SKUs!$K201),0)))</f>
        <v/>
      </c>
      <c r="H201" s="17">
        <f>IF($A201="","",IF($D201&lt;0,"⚠ NEGATIVE",IF($D201&lt;=$G201,"REORDER","OK")))</f>
        <v/>
      </c>
      <c r="I201" s="16">
        <f>IF($A201="","",IFERROR(ROUND($D201/$E201,0),""))</f>
        <v/>
      </c>
      <c r="J201" s="16">
        <f>IF($A201="","",IF($D201&gt;$G201,"",MAX(SKUs!$J201,ROUNDUP($G201+$E201*30-$D201,0))))</f>
        <v/>
      </c>
      <c r="K201" s="18">
        <f>IF($A201="","",SKUs!$I201)</f>
        <v/>
      </c>
      <c r="L201" s="18">
        <f>IF($A201="","",$D201*$K201)</f>
        <v/>
      </c>
      <c r="M201" s="16">
        <f>IF($A201="","",COUNTIFS(Movements!$B$5:$B$404,$A201,Movements!$I$5:$I$404,"&gt;0",Movements!$I$5:$I$404,"&lt;="&amp;(TODAY()+30)))</f>
        <v/>
      </c>
    </row>
    <row r="202">
      <c r="A202" s="12">
        <f>IF(SKUs!$A202="","",SKUs!$A202)</f>
        <v/>
      </c>
      <c r="B202" s="12">
        <f>IF($A202="","",SKUs!$B202)</f>
        <v/>
      </c>
      <c r="C202" s="12">
        <f>IF($A202="","",SKUs!$E202)</f>
        <v/>
      </c>
      <c r="D202" s="10">
        <f>IF($A202="","",SKUs!$H202+SUMIFS(Movements!$D$5:$D$404,Movements!$B$5:$B$404,$A202))</f>
        <v/>
      </c>
      <c r="E202" s="15">
        <f>IF($A202="","",IFERROR(SUMIFS(Movements!$D$5:$D$404,Movements!$B$5:$B$404,$A202,Movements!$C$5:$C$404,"Issue")*-1/$B$3,0))</f>
        <v/>
      </c>
      <c r="F202" s="16">
        <f>IF($A202="","",SKUs!$G202)</f>
        <v/>
      </c>
      <c r="G202" s="16">
        <f>IF($A202="","",IF(SKUs!$L202&lt;&gt;"",SKUs!$L202,ROUNDUP($E202*$F202*(1+SKUs!$K202),0)))</f>
        <v/>
      </c>
      <c r="H202" s="17">
        <f>IF($A202="","",IF($D202&lt;0,"⚠ NEGATIVE",IF($D202&lt;=$G202,"REORDER","OK")))</f>
        <v/>
      </c>
      <c r="I202" s="16">
        <f>IF($A202="","",IFERROR(ROUND($D202/$E202,0),""))</f>
        <v/>
      </c>
      <c r="J202" s="16">
        <f>IF($A202="","",IF($D202&gt;$G202,"",MAX(SKUs!$J202,ROUNDUP($G202+$E202*30-$D202,0))))</f>
        <v/>
      </c>
      <c r="K202" s="18">
        <f>IF($A202="","",SKUs!$I202)</f>
        <v/>
      </c>
      <c r="L202" s="18">
        <f>IF($A202="","",$D202*$K202)</f>
        <v/>
      </c>
      <c r="M202" s="16">
        <f>IF($A202="","",COUNTIFS(Movements!$B$5:$B$404,$A202,Movements!$I$5:$I$404,"&gt;0",Movements!$I$5:$I$404,"&lt;="&amp;(TODAY()+30)))</f>
        <v/>
      </c>
    </row>
    <row r="203">
      <c r="A203" s="12">
        <f>IF(SKUs!$A203="","",SKUs!$A203)</f>
        <v/>
      </c>
      <c r="B203" s="12">
        <f>IF($A203="","",SKUs!$B203)</f>
        <v/>
      </c>
      <c r="C203" s="12">
        <f>IF($A203="","",SKUs!$E203)</f>
        <v/>
      </c>
      <c r="D203" s="10">
        <f>IF($A203="","",SKUs!$H203+SUMIFS(Movements!$D$5:$D$404,Movements!$B$5:$B$404,$A203))</f>
        <v/>
      </c>
      <c r="E203" s="15">
        <f>IF($A203="","",IFERROR(SUMIFS(Movements!$D$5:$D$404,Movements!$B$5:$B$404,$A203,Movements!$C$5:$C$404,"Issue")*-1/$B$3,0))</f>
        <v/>
      </c>
      <c r="F203" s="16">
        <f>IF($A203="","",SKUs!$G203)</f>
        <v/>
      </c>
      <c r="G203" s="16">
        <f>IF($A203="","",IF(SKUs!$L203&lt;&gt;"",SKUs!$L203,ROUNDUP($E203*$F203*(1+SKUs!$K203),0)))</f>
        <v/>
      </c>
      <c r="H203" s="17">
        <f>IF($A203="","",IF($D203&lt;0,"⚠ NEGATIVE",IF($D203&lt;=$G203,"REORDER","OK")))</f>
        <v/>
      </c>
      <c r="I203" s="16">
        <f>IF($A203="","",IFERROR(ROUND($D203/$E203,0),""))</f>
        <v/>
      </c>
      <c r="J203" s="16">
        <f>IF($A203="","",IF($D203&gt;$G203,"",MAX(SKUs!$J203,ROUNDUP($G203+$E203*30-$D203,0))))</f>
        <v/>
      </c>
      <c r="K203" s="18">
        <f>IF($A203="","",SKUs!$I203)</f>
        <v/>
      </c>
      <c r="L203" s="18">
        <f>IF($A203="","",$D203*$K203)</f>
        <v/>
      </c>
      <c r="M203" s="16">
        <f>IF($A203="","",COUNTIFS(Movements!$B$5:$B$404,$A203,Movements!$I$5:$I$404,"&gt;0",Movements!$I$5:$I$404,"&lt;="&amp;(TODAY()+30)))</f>
        <v/>
      </c>
    </row>
    <row r="204">
      <c r="A204" s="12">
        <f>IF(SKUs!$A204="","",SKUs!$A204)</f>
        <v/>
      </c>
      <c r="B204" s="12">
        <f>IF($A204="","",SKUs!$B204)</f>
        <v/>
      </c>
      <c r="C204" s="12">
        <f>IF($A204="","",SKUs!$E204)</f>
        <v/>
      </c>
      <c r="D204" s="10">
        <f>IF($A204="","",SKUs!$H204+SUMIFS(Movements!$D$5:$D$404,Movements!$B$5:$B$404,$A204))</f>
        <v/>
      </c>
      <c r="E204" s="15">
        <f>IF($A204="","",IFERROR(SUMIFS(Movements!$D$5:$D$404,Movements!$B$5:$B$404,$A204,Movements!$C$5:$C$404,"Issue")*-1/$B$3,0))</f>
        <v/>
      </c>
      <c r="F204" s="16">
        <f>IF($A204="","",SKUs!$G204)</f>
        <v/>
      </c>
      <c r="G204" s="16">
        <f>IF($A204="","",IF(SKUs!$L204&lt;&gt;"",SKUs!$L204,ROUNDUP($E204*$F204*(1+SKUs!$K204),0)))</f>
        <v/>
      </c>
      <c r="H204" s="17">
        <f>IF($A204="","",IF($D204&lt;0,"⚠ NEGATIVE",IF($D204&lt;=$G204,"REORDER","OK")))</f>
        <v/>
      </c>
      <c r="I204" s="16">
        <f>IF($A204="","",IFERROR(ROUND($D204/$E204,0),""))</f>
        <v/>
      </c>
      <c r="J204" s="16">
        <f>IF($A204="","",IF($D204&gt;$G204,"",MAX(SKUs!$J204,ROUNDUP($G204+$E204*30-$D204,0))))</f>
        <v/>
      </c>
      <c r="K204" s="18">
        <f>IF($A204="","",SKUs!$I204)</f>
        <v/>
      </c>
      <c r="L204" s="18">
        <f>IF($A204="","",$D204*$K204)</f>
        <v/>
      </c>
      <c r="M204" s="16">
        <f>IF($A204="","",COUNTIFS(Movements!$B$5:$B$404,$A204,Movements!$I$5:$I$404,"&gt;0",Movements!$I$5:$I$404,"&lt;="&amp;(TODAY()+30)))</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106"/>
  <sheetViews>
    <sheetView workbookViewId="0">
      <pane ySplit="4" topLeftCell="A5" activePane="bottomLeft" state="frozen"/>
      <selection pane="bottomLeft" activeCell="A1" sqref="A1"/>
    </sheetView>
  </sheetViews>
  <sheetFormatPr baseColWidth="8" defaultRowHeight="15"/>
  <cols>
    <col width="12" customWidth="1" min="1" max="1"/>
    <col width="14" customWidth="1" min="2" max="2"/>
    <col width="11" customWidth="1" min="3" max="3"/>
    <col width="12" customWidth="1" min="4" max="4"/>
    <col width="15" customWidth="1" min="5" max="5"/>
    <col width="10" customWidth="1" min="6" max="6"/>
    <col width="11" customWidth="1" min="7" max="7"/>
    <col width="11" customWidth="1" min="8" max="8"/>
    <col width="14" customWidth="1" min="9" max="9"/>
    <col width="13" customWidth="1" min="10" max="10"/>
    <col width="46" customWidth="1" min="11" max="11"/>
    <col width="34" customWidth="1" min="12" max="12"/>
    <col width="28" customWidth="1" min="14" max="14"/>
    <col width="14" customWidth="1" min="15" max="15"/>
  </cols>
  <sheetData>
    <row r="1">
      <c r="A1" s="1" t="inlineStr">
        <is>
          <t>Counts — what the shelf said, what the system said, and what you did about it</t>
        </is>
      </c>
    </row>
    <row r="2">
      <c r="A2" s="2" t="inlineStr">
        <is>
          <t>The system quantity is worked out as at the count date, so counting on Tuesday and typing it up on Friday still compares like with like.</t>
        </is>
      </c>
      <c r="N2" s="3" t="inlineStr">
        <is>
          <t>Count accuracy</t>
        </is>
      </c>
    </row>
    <row r="3">
      <c r="N3" s="14" t="inlineStr">
        <is>
          <t>Counts recorded</t>
        </is>
      </c>
      <c r="O3" s="10">
        <f>COUNT($A$5:$A$104)</f>
        <v/>
      </c>
    </row>
    <row r="4">
      <c r="A4" s="6" t="inlineStr">
        <is>
          <t>Count date</t>
        </is>
      </c>
      <c r="B4" s="6" t="inlineStr">
        <is>
          <t>SKU</t>
        </is>
      </c>
      <c r="C4" s="6" t="inlineStr">
        <is>
          <t>Location</t>
        </is>
      </c>
      <c r="D4" s="6" t="inlineStr">
        <is>
          <t>Counted qty</t>
        </is>
      </c>
      <c r="E4" s="6" t="inlineStr">
        <is>
          <t>System qty at that date</t>
        </is>
      </c>
      <c r="F4" s="6" t="inlineStr">
        <is>
          <t>Variance</t>
        </is>
      </c>
      <c r="G4" s="6" t="inlineStr">
        <is>
          <t>Variance %</t>
        </is>
      </c>
      <c r="H4" s="6" t="inlineStr">
        <is>
          <t>Unit cost</t>
        </is>
      </c>
      <c r="I4" s="6" t="inlineStr">
        <is>
          <t>Value of variance</t>
        </is>
      </c>
      <c r="J4" s="6" t="inlineStr">
        <is>
          <t>Adjustment posted?</t>
        </is>
      </c>
      <c r="K4" s="6" t="inlineStr">
        <is>
          <t>What was found</t>
        </is>
      </c>
      <c r="L4" s="6" t="inlineStr">
        <is>
          <t>Action</t>
        </is>
      </c>
      <c r="N4" s="14" t="inlineStr">
        <is>
          <t>Counts that matched</t>
        </is>
      </c>
      <c r="O4" s="10">
        <f>COUNTIF($L$5:$L$104,"Match")</f>
        <v/>
      </c>
    </row>
    <row r="5">
      <c r="A5" s="7" t="n">
        <v>46203</v>
      </c>
      <c r="B5" s="8" t="inlineStr">
        <is>
          <t>BOX-MAIL-S</t>
        </is>
      </c>
      <c r="C5" s="8" t="inlineStr">
        <is>
          <t>MAIN</t>
        </is>
      </c>
      <c r="D5" s="9" t="n">
        <v>245</v>
      </c>
      <c r="E5" s="16">
        <f>IF($A5="","",IFERROR(VLOOKUP($B5,SKUs!$A$5:$L$204,8,FALSE),0)+SUMIFS(Movements!$D$5:$D$404,Movements!$B$5:$B$404,$B5,Movements!$A$5:$A$404,"&lt;="&amp;$A5))</f>
        <v/>
      </c>
      <c r="F5" s="10">
        <f>IF($A5="","",$D5-$E5)</f>
        <v/>
      </c>
      <c r="G5" s="20">
        <f>IF($A5="","",IFERROR($F5/$E5,""))</f>
        <v/>
      </c>
      <c r="H5" s="18">
        <f>IF($A5="","",IFERROR(VLOOKUP($B5,SKUs!$A$5:$L$204,9,FALSE),0))</f>
        <v/>
      </c>
      <c r="I5" s="18">
        <f>IF($A5="","",$F5*$H5)</f>
        <v/>
      </c>
      <c r="J5" s="8" t="inlineStr">
        <is>
          <t>Yes</t>
        </is>
      </c>
      <c r="K5" s="8" t="inlineStr">
        <is>
          <t>Full count of packaging. Matched the ledger to the box.</t>
        </is>
      </c>
      <c r="L5" s="17">
        <f>IF($A5="","",IF($F5=0,"Match",IF($J5="Yes","Adjusted","⚠ add an adjustment row in Movements")))</f>
        <v/>
      </c>
      <c r="N5" s="14" t="inlineStr">
        <is>
          <t>Accuracy</t>
        </is>
      </c>
      <c r="O5" s="21">
        <f>IFERROR($O$4/$O$3,0)</f>
        <v/>
      </c>
    </row>
    <row r="6">
      <c r="A6" s="7" t="n">
        <v>46207</v>
      </c>
      <c r="B6" s="8" t="inlineStr">
        <is>
          <t>TSH-BLK-M</t>
        </is>
      </c>
      <c r="C6" s="8" t="inlineStr">
        <is>
          <t>MAIN</t>
        </is>
      </c>
      <c r="D6" s="9" t="n">
        <v>131</v>
      </c>
      <c r="E6" s="16">
        <f>IF($A6="","",IFERROR(VLOOKUP($B6,SKUs!$A$5:$L$204,8,FALSE),0)+SUMIFS(Movements!$D$5:$D$404,Movements!$B$5:$B$404,$B6,Movements!$A$5:$A$404,"&lt;="&amp;$A6))</f>
        <v/>
      </c>
      <c r="F6" s="10">
        <f>IF($A6="","",$D6-$E6)</f>
        <v/>
      </c>
      <c r="G6" s="20">
        <f>IF($A6="","",IFERROR($F6/$E6,""))</f>
        <v/>
      </c>
      <c r="H6" s="18">
        <f>IF($A6="","",IFERROR(VLOOKUP($B6,SKUs!$A$5:$L$204,9,FALSE),0))</f>
        <v/>
      </c>
      <c r="I6" s="18">
        <f>IF($A6="","",$F6*$H6)</f>
        <v/>
      </c>
      <c r="J6" s="8" t="inlineStr">
        <is>
          <t>Yes</t>
        </is>
      </c>
      <c r="K6" s="8" t="inlineStr">
        <is>
          <t>Eighteen units short. Order #10266 had been picked but not recorded; the issue was posted on 5 July rather than the balance being overtyped.</t>
        </is>
      </c>
      <c r="L6" s="17">
        <f>IF($A6="","",IF($F6=0,"Match",IF($J6="Yes","Adjusted","⚠ add an adjustment row in Movements")))</f>
        <v/>
      </c>
      <c r="N6" s="14" t="inlineStr">
        <is>
          <t>Net value of variances</t>
        </is>
      </c>
      <c r="O6" s="19">
        <f>SUM($I$5:$I$104)</f>
        <v/>
      </c>
    </row>
    <row r="7">
      <c r="A7" s="7" t="n"/>
      <c r="B7" s="8" t="n"/>
      <c r="C7" s="8" t="n"/>
      <c r="D7" s="9" t="n"/>
      <c r="E7" s="16">
        <f>IF($A7="","",IFERROR(VLOOKUP($B7,SKUs!$A$5:$L$204,8,FALSE),0)+SUMIFS(Movements!$D$5:$D$404,Movements!$B$5:$B$404,$B7,Movements!$A$5:$A$404,"&lt;="&amp;$A7))</f>
        <v/>
      </c>
      <c r="F7" s="10">
        <f>IF($A7="","",$D7-$E7)</f>
        <v/>
      </c>
      <c r="G7" s="20">
        <f>IF($A7="","",IFERROR($F7/$E7,""))</f>
        <v/>
      </c>
      <c r="H7" s="18">
        <f>IF($A7="","",IFERROR(VLOOKUP($B7,SKUs!$A$5:$L$204,9,FALSE),0))</f>
        <v/>
      </c>
      <c r="I7" s="18">
        <f>IF($A7="","",$F7*$H7)</f>
        <v/>
      </c>
      <c r="J7" s="8" t="n"/>
      <c r="K7" s="8" t="n"/>
      <c r="L7" s="17">
        <f>IF($A7="","",IF($F7=0,"Match",IF($J7="Yes","Adjusted","⚠ add an adjustment row in Movements")))</f>
        <v/>
      </c>
      <c r="N7" s="14" t="inlineStr">
        <is>
          <t>Absolute value of variances</t>
        </is>
      </c>
      <c r="O7" s="19">
        <f>SUMIF($I$5:$I$104,"&gt;0")-SUMIF($I$5:$I$104,"&lt;0")</f>
        <v/>
      </c>
    </row>
    <row r="8">
      <c r="A8" s="7" t="n"/>
      <c r="B8" s="8" t="n"/>
      <c r="C8" s="8" t="n"/>
      <c r="D8" s="9" t="n"/>
      <c r="E8" s="16">
        <f>IF($A8="","",IFERROR(VLOOKUP($B8,SKUs!$A$5:$L$204,8,FALSE),0)+SUMIFS(Movements!$D$5:$D$404,Movements!$B$5:$B$404,$B8,Movements!$A$5:$A$404,"&lt;="&amp;$A8))</f>
        <v/>
      </c>
      <c r="F8" s="10">
        <f>IF($A8="","",$D8-$E8)</f>
        <v/>
      </c>
      <c r="G8" s="20">
        <f>IF($A8="","",IFERROR($F8/$E8,""))</f>
        <v/>
      </c>
      <c r="H8" s="18">
        <f>IF($A8="","",IFERROR(VLOOKUP($B8,SKUs!$A$5:$L$204,9,FALSE),0))</f>
        <v/>
      </c>
      <c r="I8" s="18">
        <f>IF($A8="","",$F8*$H8)</f>
        <v/>
      </c>
      <c r="J8" s="8" t="n"/>
      <c r="K8" s="8" t="n"/>
      <c r="L8" s="17">
        <f>IF($A8="","",IF($F8=0,"Match",IF($J8="Yes","Adjusted","⚠ add an adjustment row in Movements")))</f>
        <v/>
      </c>
      <c r="N8" s="14" t="inlineStr">
        <is>
          <t>Counts still to adjust</t>
        </is>
      </c>
      <c r="O8" s="10">
        <f>COUNTIF($L$5:$L$104,"⚠*")</f>
        <v/>
      </c>
    </row>
    <row r="9">
      <c r="A9" s="7" t="n"/>
      <c r="B9" s="8" t="n"/>
      <c r="C9" s="8" t="n"/>
      <c r="D9" s="9" t="n"/>
      <c r="E9" s="16">
        <f>IF($A9="","",IFERROR(VLOOKUP($B9,SKUs!$A$5:$L$204,8,FALSE),0)+SUMIFS(Movements!$D$5:$D$404,Movements!$B$5:$B$404,$B9,Movements!$A$5:$A$404,"&lt;="&amp;$A9))</f>
        <v/>
      </c>
      <c r="F9" s="10">
        <f>IF($A9="","",$D9-$E9)</f>
        <v/>
      </c>
      <c r="G9" s="20">
        <f>IF($A9="","",IFERROR($F9/$E9,""))</f>
        <v/>
      </c>
      <c r="H9" s="18">
        <f>IF($A9="","",IFERROR(VLOOKUP($B9,SKUs!$A$5:$L$204,9,FALSE),0))</f>
        <v/>
      </c>
      <c r="I9" s="18">
        <f>IF($A9="","",$F9*$H9)</f>
        <v/>
      </c>
      <c r="J9" s="8" t="n"/>
      <c r="K9" s="8" t="n"/>
      <c r="L9" s="17">
        <f>IF($A9="","",IF($F9=0,"Match",IF($J9="Yes","Adjusted","⚠ add an adjustment row in Movements")))</f>
        <v/>
      </c>
    </row>
    <row r="10">
      <c r="A10" s="7" t="n"/>
      <c r="B10" s="8" t="n"/>
      <c r="C10" s="8" t="n"/>
      <c r="D10" s="9" t="n"/>
      <c r="E10" s="16">
        <f>IF($A10="","",IFERROR(VLOOKUP($B10,SKUs!$A$5:$L$204,8,FALSE),0)+SUMIFS(Movements!$D$5:$D$404,Movements!$B$5:$B$404,$B10,Movements!$A$5:$A$404,"&lt;="&amp;$A10))</f>
        <v/>
      </c>
      <c r="F10" s="10">
        <f>IF($A10="","",$D10-$E10)</f>
        <v/>
      </c>
      <c r="G10" s="20">
        <f>IF($A10="","",IFERROR($F10/$E10,""))</f>
        <v/>
      </c>
      <c r="H10" s="18">
        <f>IF($A10="","",IFERROR(VLOOKUP($B10,SKUs!$A$5:$L$204,9,FALSE),0))</f>
        <v/>
      </c>
      <c r="I10" s="18">
        <f>IF($A10="","",$F10*$H10)</f>
        <v/>
      </c>
      <c r="J10" s="8" t="n"/>
      <c r="K10" s="8" t="n"/>
      <c r="L10" s="17">
        <f>IF($A10="","",IF($F10=0,"Match",IF($J10="Yes","Adjusted","⚠ add an adjustment row in Movements")))</f>
        <v/>
      </c>
    </row>
    <row r="11">
      <c r="A11" s="7" t="n"/>
      <c r="B11" s="8" t="n"/>
      <c r="C11" s="8" t="n"/>
      <c r="D11" s="9" t="n"/>
      <c r="E11" s="16">
        <f>IF($A11="","",IFERROR(VLOOKUP($B11,SKUs!$A$5:$L$204,8,FALSE),0)+SUMIFS(Movements!$D$5:$D$404,Movements!$B$5:$B$404,$B11,Movements!$A$5:$A$404,"&lt;="&amp;$A11))</f>
        <v/>
      </c>
      <c r="F11" s="10">
        <f>IF($A11="","",$D11-$E11)</f>
        <v/>
      </c>
      <c r="G11" s="20">
        <f>IF($A11="","",IFERROR($F11/$E11,""))</f>
        <v/>
      </c>
      <c r="H11" s="18">
        <f>IF($A11="","",IFERROR(VLOOKUP($B11,SKUs!$A$5:$L$204,9,FALSE),0))</f>
        <v/>
      </c>
      <c r="I11" s="18">
        <f>IF($A11="","",$F11*$H11)</f>
        <v/>
      </c>
      <c r="J11" s="8" t="n"/>
      <c r="K11" s="8" t="n"/>
      <c r="L11" s="17">
        <f>IF($A11="","",IF($F11=0,"Match",IF($J11="Yes","Adjusted","⚠ add an adjustment row in Movements")))</f>
        <v/>
      </c>
    </row>
    <row r="12">
      <c r="A12" s="7" t="n"/>
      <c r="B12" s="8" t="n"/>
      <c r="C12" s="8" t="n"/>
      <c r="D12" s="9" t="n"/>
      <c r="E12" s="16">
        <f>IF($A12="","",IFERROR(VLOOKUP($B12,SKUs!$A$5:$L$204,8,FALSE),0)+SUMIFS(Movements!$D$5:$D$404,Movements!$B$5:$B$404,$B12,Movements!$A$5:$A$404,"&lt;="&amp;$A12))</f>
        <v/>
      </c>
      <c r="F12" s="10">
        <f>IF($A12="","",$D12-$E12)</f>
        <v/>
      </c>
      <c r="G12" s="20">
        <f>IF($A12="","",IFERROR($F12/$E12,""))</f>
        <v/>
      </c>
      <c r="H12" s="18">
        <f>IF($A12="","",IFERROR(VLOOKUP($B12,SKUs!$A$5:$L$204,9,FALSE),0))</f>
        <v/>
      </c>
      <c r="I12" s="18">
        <f>IF($A12="","",$F12*$H12)</f>
        <v/>
      </c>
      <c r="J12" s="8" t="n"/>
      <c r="K12" s="8" t="n"/>
      <c r="L12" s="17">
        <f>IF($A12="","",IF($F12=0,"Match",IF($J12="Yes","Adjusted","⚠ add an adjustment row in Movements")))</f>
        <v/>
      </c>
    </row>
    <row r="13">
      <c r="A13" s="7" t="n"/>
      <c r="B13" s="8" t="n"/>
      <c r="C13" s="8" t="n"/>
      <c r="D13" s="9" t="n"/>
      <c r="E13" s="16">
        <f>IF($A13="","",IFERROR(VLOOKUP($B13,SKUs!$A$5:$L$204,8,FALSE),0)+SUMIFS(Movements!$D$5:$D$404,Movements!$B$5:$B$404,$B13,Movements!$A$5:$A$404,"&lt;="&amp;$A13))</f>
        <v/>
      </c>
      <c r="F13" s="10">
        <f>IF($A13="","",$D13-$E13)</f>
        <v/>
      </c>
      <c r="G13" s="20">
        <f>IF($A13="","",IFERROR($F13/$E13,""))</f>
        <v/>
      </c>
      <c r="H13" s="18">
        <f>IF($A13="","",IFERROR(VLOOKUP($B13,SKUs!$A$5:$L$204,9,FALSE),0))</f>
        <v/>
      </c>
      <c r="I13" s="18">
        <f>IF($A13="","",$F13*$H13)</f>
        <v/>
      </c>
      <c r="J13" s="8" t="n"/>
      <c r="K13" s="8" t="n"/>
      <c r="L13" s="17">
        <f>IF($A13="","",IF($F13=0,"Match",IF($J13="Yes","Adjusted","⚠ add an adjustment row in Movements")))</f>
        <v/>
      </c>
    </row>
    <row r="14">
      <c r="A14" s="7" t="n"/>
      <c r="B14" s="8" t="n"/>
      <c r="C14" s="8" t="n"/>
      <c r="D14" s="9" t="n"/>
      <c r="E14" s="16">
        <f>IF($A14="","",IFERROR(VLOOKUP($B14,SKUs!$A$5:$L$204,8,FALSE),0)+SUMIFS(Movements!$D$5:$D$404,Movements!$B$5:$B$404,$B14,Movements!$A$5:$A$404,"&lt;="&amp;$A14))</f>
        <v/>
      </c>
      <c r="F14" s="10">
        <f>IF($A14="","",$D14-$E14)</f>
        <v/>
      </c>
      <c r="G14" s="20">
        <f>IF($A14="","",IFERROR($F14/$E14,""))</f>
        <v/>
      </c>
      <c r="H14" s="18">
        <f>IF($A14="","",IFERROR(VLOOKUP($B14,SKUs!$A$5:$L$204,9,FALSE),0))</f>
        <v/>
      </c>
      <c r="I14" s="18">
        <f>IF($A14="","",$F14*$H14)</f>
        <v/>
      </c>
      <c r="J14" s="8" t="n"/>
      <c r="K14" s="8" t="n"/>
      <c r="L14" s="17">
        <f>IF($A14="","",IF($F14=0,"Match",IF($J14="Yes","Adjusted","⚠ add an adjustment row in Movements")))</f>
        <v/>
      </c>
    </row>
    <row r="15">
      <c r="A15" s="7" t="n"/>
      <c r="B15" s="8" t="n"/>
      <c r="C15" s="8" t="n"/>
      <c r="D15" s="9" t="n"/>
      <c r="E15" s="16">
        <f>IF($A15="","",IFERROR(VLOOKUP($B15,SKUs!$A$5:$L$204,8,FALSE),0)+SUMIFS(Movements!$D$5:$D$404,Movements!$B$5:$B$404,$B15,Movements!$A$5:$A$404,"&lt;="&amp;$A15))</f>
        <v/>
      </c>
      <c r="F15" s="10">
        <f>IF($A15="","",$D15-$E15)</f>
        <v/>
      </c>
      <c r="G15" s="20">
        <f>IF($A15="","",IFERROR($F15/$E15,""))</f>
        <v/>
      </c>
      <c r="H15" s="18">
        <f>IF($A15="","",IFERROR(VLOOKUP($B15,SKUs!$A$5:$L$204,9,FALSE),0))</f>
        <v/>
      </c>
      <c r="I15" s="18">
        <f>IF($A15="","",$F15*$H15)</f>
        <v/>
      </c>
      <c r="J15" s="8" t="n"/>
      <c r="K15" s="8" t="n"/>
      <c r="L15" s="17">
        <f>IF($A15="","",IF($F15=0,"Match",IF($J15="Yes","Adjusted","⚠ add an adjustment row in Movements")))</f>
        <v/>
      </c>
    </row>
    <row r="16">
      <c r="A16" s="7" t="n"/>
      <c r="B16" s="8" t="n"/>
      <c r="C16" s="8" t="n"/>
      <c r="D16" s="9" t="n"/>
      <c r="E16" s="16">
        <f>IF($A16="","",IFERROR(VLOOKUP($B16,SKUs!$A$5:$L$204,8,FALSE),0)+SUMIFS(Movements!$D$5:$D$404,Movements!$B$5:$B$404,$B16,Movements!$A$5:$A$404,"&lt;="&amp;$A16))</f>
        <v/>
      </c>
      <c r="F16" s="10">
        <f>IF($A16="","",$D16-$E16)</f>
        <v/>
      </c>
      <c r="G16" s="20">
        <f>IF($A16="","",IFERROR($F16/$E16,""))</f>
        <v/>
      </c>
      <c r="H16" s="18">
        <f>IF($A16="","",IFERROR(VLOOKUP($B16,SKUs!$A$5:$L$204,9,FALSE),0))</f>
        <v/>
      </c>
      <c r="I16" s="18">
        <f>IF($A16="","",$F16*$H16)</f>
        <v/>
      </c>
      <c r="J16" s="8" t="n"/>
      <c r="K16" s="8" t="n"/>
      <c r="L16" s="17">
        <f>IF($A16="","",IF($F16=0,"Match",IF($J16="Yes","Adjusted","⚠ add an adjustment row in Movements")))</f>
        <v/>
      </c>
    </row>
    <row r="17">
      <c r="A17" s="7" t="n"/>
      <c r="B17" s="8" t="n"/>
      <c r="C17" s="8" t="n"/>
      <c r="D17" s="9" t="n"/>
      <c r="E17" s="16">
        <f>IF($A17="","",IFERROR(VLOOKUP($B17,SKUs!$A$5:$L$204,8,FALSE),0)+SUMIFS(Movements!$D$5:$D$404,Movements!$B$5:$B$404,$B17,Movements!$A$5:$A$404,"&lt;="&amp;$A17))</f>
        <v/>
      </c>
      <c r="F17" s="10">
        <f>IF($A17="","",$D17-$E17)</f>
        <v/>
      </c>
      <c r="G17" s="20">
        <f>IF($A17="","",IFERROR($F17/$E17,""))</f>
        <v/>
      </c>
      <c r="H17" s="18">
        <f>IF($A17="","",IFERROR(VLOOKUP($B17,SKUs!$A$5:$L$204,9,FALSE),0))</f>
        <v/>
      </c>
      <c r="I17" s="18">
        <f>IF($A17="","",$F17*$H17)</f>
        <v/>
      </c>
      <c r="J17" s="8" t="n"/>
      <c r="K17" s="8" t="n"/>
      <c r="L17" s="17">
        <f>IF($A17="","",IF($F17=0,"Match",IF($J17="Yes","Adjusted","⚠ add an adjustment row in Movements")))</f>
        <v/>
      </c>
    </row>
    <row r="18">
      <c r="A18" s="7" t="n"/>
      <c r="B18" s="8" t="n"/>
      <c r="C18" s="8" t="n"/>
      <c r="D18" s="9" t="n"/>
      <c r="E18" s="16">
        <f>IF($A18="","",IFERROR(VLOOKUP($B18,SKUs!$A$5:$L$204,8,FALSE),0)+SUMIFS(Movements!$D$5:$D$404,Movements!$B$5:$B$404,$B18,Movements!$A$5:$A$404,"&lt;="&amp;$A18))</f>
        <v/>
      </c>
      <c r="F18" s="10">
        <f>IF($A18="","",$D18-$E18)</f>
        <v/>
      </c>
      <c r="G18" s="20">
        <f>IF($A18="","",IFERROR($F18/$E18,""))</f>
        <v/>
      </c>
      <c r="H18" s="18">
        <f>IF($A18="","",IFERROR(VLOOKUP($B18,SKUs!$A$5:$L$204,9,FALSE),0))</f>
        <v/>
      </c>
      <c r="I18" s="18">
        <f>IF($A18="","",$F18*$H18)</f>
        <v/>
      </c>
      <c r="J18" s="8" t="n"/>
      <c r="K18" s="8" t="n"/>
      <c r="L18" s="17">
        <f>IF($A18="","",IF($F18=0,"Match",IF($J18="Yes","Adjusted","⚠ add an adjustment row in Movements")))</f>
        <v/>
      </c>
    </row>
    <row r="19">
      <c r="A19" s="7" t="n"/>
      <c r="B19" s="8" t="n"/>
      <c r="C19" s="8" t="n"/>
      <c r="D19" s="9" t="n"/>
      <c r="E19" s="16">
        <f>IF($A19="","",IFERROR(VLOOKUP($B19,SKUs!$A$5:$L$204,8,FALSE),0)+SUMIFS(Movements!$D$5:$D$404,Movements!$B$5:$B$404,$B19,Movements!$A$5:$A$404,"&lt;="&amp;$A19))</f>
        <v/>
      </c>
      <c r="F19" s="10">
        <f>IF($A19="","",$D19-$E19)</f>
        <v/>
      </c>
      <c r="G19" s="20">
        <f>IF($A19="","",IFERROR($F19/$E19,""))</f>
        <v/>
      </c>
      <c r="H19" s="18">
        <f>IF($A19="","",IFERROR(VLOOKUP($B19,SKUs!$A$5:$L$204,9,FALSE),0))</f>
        <v/>
      </c>
      <c r="I19" s="18">
        <f>IF($A19="","",$F19*$H19)</f>
        <v/>
      </c>
      <c r="J19" s="8" t="n"/>
      <c r="K19" s="8" t="n"/>
      <c r="L19" s="17">
        <f>IF($A19="","",IF($F19=0,"Match",IF($J19="Yes","Adjusted","⚠ add an adjustment row in Movements")))</f>
        <v/>
      </c>
    </row>
    <row r="20">
      <c r="A20" s="7" t="n"/>
      <c r="B20" s="8" t="n"/>
      <c r="C20" s="8" t="n"/>
      <c r="D20" s="9" t="n"/>
      <c r="E20" s="16">
        <f>IF($A20="","",IFERROR(VLOOKUP($B20,SKUs!$A$5:$L$204,8,FALSE),0)+SUMIFS(Movements!$D$5:$D$404,Movements!$B$5:$B$404,$B20,Movements!$A$5:$A$404,"&lt;="&amp;$A20))</f>
        <v/>
      </c>
      <c r="F20" s="10">
        <f>IF($A20="","",$D20-$E20)</f>
        <v/>
      </c>
      <c r="G20" s="20">
        <f>IF($A20="","",IFERROR($F20/$E20,""))</f>
        <v/>
      </c>
      <c r="H20" s="18">
        <f>IF($A20="","",IFERROR(VLOOKUP($B20,SKUs!$A$5:$L$204,9,FALSE),0))</f>
        <v/>
      </c>
      <c r="I20" s="18">
        <f>IF($A20="","",$F20*$H20)</f>
        <v/>
      </c>
      <c r="J20" s="8" t="n"/>
      <c r="K20" s="8" t="n"/>
      <c r="L20" s="17">
        <f>IF($A20="","",IF($F20=0,"Match",IF($J20="Yes","Adjusted","⚠ add an adjustment row in Movements")))</f>
        <v/>
      </c>
    </row>
    <row r="21">
      <c r="A21" s="7" t="n"/>
      <c r="B21" s="8" t="n"/>
      <c r="C21" s="8" t="n"/>
      <c r="D21" s="9" t="n"/>
      <c r="E21" s="16">
        <f>IF($A21="","",IFERROR(VLOOKUP($B21,SKUs!$A$5:$L$204,8,FALSE),0)+SUMIFS(Movements!$D$5:$D$404,Movements!$B$5:$B$404,$B21,Movements!$A$5:$A$404,"&lt;="&amp;$A21))</f>
        <v/>
      </c>
      <c r="F21" s="10">
        <f>IF($A21="","",$D21-$E21)</f>
        <v/>
      </c>
      <c r="G21" s="20">
        <f>IF($A21="","",IFERROR($F21/$E21,""))</f>
        <v/>
      </c>
      <c r="H21" s="18">
        <f>IF($A21="","",IFERROR(VLOOKUP($B21,SKUs!$A$5:$L$204,9,FALSE),0))</f>
        <v/>
      </c>
      <c r="I21" s="18">
        <f>IF($A21="","",$F21*$H21)</f>
        <v/>
      </c>
      <c r="J21" s="8" t="n"/>
      <c r="K21" s="8" t="n"/>
      <c r="L21" s="17">
        <f>IF($A21="","",IF($F21=0,"Match",IF($J21="Yes","Adjusted","⚠ add an adjustment row in Movements")))</f>
        <v/>
      </c>
    </row>
    <row r="22">
      <c r="A22" s="7" t="n"/>
      <c r="B22" s="8" t="n"/>
      <c r="C22" s="8" t="n"/>
      <c r="D22" s="9" t="n"/>
      <c r="E22" s="16">
        <f>IF($A22="","",IFERROR(VLOOKUP($B22,SKUs!$A$5:$L$204,8,FALSE),0)+SUMIFS(Movements!$D$5:$D$404,Movements!$B$5:$B$404,$B22,Movements!$A$5:$A$404,"&lt;="&amp;$A22))</f>
        <v/>
      </c>
      <c r="F22" s="10">
        <f>IF($A22="","",$D22-$E22)</f>
        <v/>
      </c>
      <c r="G22" s="20">
        <f>IF($A22="","",IFERROR($F22/$E22,""))</f>
        <v/>
      </c>
      <c r="H22" s="18">
        <f>IF($A22="","",IFERROR(VLOOKUP($B22,SKUs!$A$5:$L$204,9,FALSE),0))</f>
        <v/>
      </c>
      <c r="I22" s="18">
        <f>IF($A22="","",$F22*$H22)</f>
        <v/>
      </c>
      <c r="J22" s="8" t="n"/>
      <c r="K22" s="8" t="n"/>
      <c r="L22" s="17">
        <f>IF($A22="","",IF($F22=0,"Match",IF($J22="Yes","Adjusted","⚠ add an adjustment row in Movements")))</f>
        <v/>
      </c>
    </row>
    <row r="23">
      <c r="A23" s="7" t="n"/>
      <c r="B23" s="8" t="n"/>
      <c r="C23" s="8" t="n"/>
      <c r="D23" s="9" t="n"/>
      <c r="E23" s="16">
        <f>IF($A23="","",IFERROR(VLOOKUP($B23,SKUs!$A$5:$L$204,8,FALSE),0)+SUMIFS(Movements!$D$5:$D$404,Movements!$B$5:$B$404,$B23,Movements!$A$5:$A$404,"&lt;="&amp;$A23))</f>
        <v/>
      </c>
      <c r="F23" s="10">
        <f>IF($A23="","",$D23-$E23)</f>
        <v/>
      </c>
      <c r="G23" s="20">
        <f>IF($A23="","",IFERROR($F23/$E23,""))</f>
        <v/>
      </c>
      <c r="H23" s="18">
        <f>IF($A23="","",IFERROR(VLOOKUP($B23,SKUs!$A$5:$L$204,9,FALSE),0))</f>
        <v/>
      </c>
      <c r="I23" s="18">
        <f>IF($A23="","",$F23*$H23)</f>
        <v/>
      </c>
      <c r="J23" s="8" t="n"/>
      <c r="K23" s="8" t="n"/>
      <c r="L23" s="17">
        <f>IF($A23="","",IF($F23=0,"Match",IF($J23="Yes","Adjusted","⚠ add an adjustment row in Movements")))</f>
        <v/>
      </c>
    </row>
    <row r="24">
      <c r="A24" s="7" t="n"/>
      <c r="B24" s="8" t="n"/>
      <c r="C24" s="8" t="n"/>
      <c r="D24" s="9" t="n"/>
      <c r="E24" s="16">
        <f>IF($A24="","",IFERROR(VLOOKUP($B24,SKUs!$A$5:$L$204,8,FALSE),0)+SUMIFS(Movements!$D$5:$D$404,Movements!$B$5:$B$404,$B24,Movements!$A$5:$A$404,"&lt;="&amp;$A24))</f>
        <v/>
      </c>
      <c r="F24" s="10">
        <f>IF($A24="","",$D24-$E24)</f>
        <v/>
      </c>
      <c r="G24" s="20">
        <f>IF($A24="","",IFERROR($F24/$E24,""))</f>
        <v/>
      </c>
      <c r="H24" s="18">
        <f>IF($A24="","",IFERROR(VLOOKUP($B24,SKUs!$A$5:$L$204,9,FALSE),0))</f>
        <v/>
      </c>
      <c r="I24" s="18">
        <f>IF($A24="","",$F24*$H24)</f>
        <v/>
      </c>
      <c r="J24" s="8" t="n"/>
      <c r="K24" s="8" t="n"/>
      <c r="L24" s="17">
        <f>IF($A24="","",IF($F24=0,"Match",IF($J24="Yes","Adjusted","⚠ add an adjustment row in Movements")))</f>
        <v/>
      </c>
    </row>
    <row r="25">
      <c r="A25" s="7" t="n"/>
      <c r="B25" s="8" t="n"/>
      <c r="C25" s="8" t="n"/>
      <c r="D25" s="9" t="n"/>
      <c r="E25" s="16">
        <f>IF($A25="","",IFERROR(VLOOKUP($B25,SKUs!$A$5:$L$204,8,FALSE),0)+SUMIFS(Movements!$D$5:$D$404,Movements!$B$5:$B$404,$B25,Movements!$A$5:$A$404,"&lt;="&amp;$A25))</f>
        <v/>
      </c>
      <c r="F25" s="10">
        <f>IF($A25="","",$D25-$E25)</f>
        <v/>
      </c>
      <c r="G25" s="20">
        <f>IF($A25="","",IFERROR($F25/$E25,""))</f>
        <v/>
      </c>
      <c r="H25" s="18">
        <f>IF($A25="","",IFERROR(VLOOKUP($B25,SKUs!$A$5:$L$204,9,FALSE),0))</f>
        <v/>
      </c>
      <c r="I25" s="18">
        <f>IF($A25="","",$F25*$H25)</f>
        <v/>
      </c>
      <c r="J25" s="8" t="n"/>
      <c r="K25" s="8" t="n"/>
      <c r="L25" s="17">
        <f>IF($A25="","",IF($F25=0,"Match",IF($J25="Yes","Adjusted","⚠ add an adjustment row in Movements")))</f>
        <v/>
      </c>
    </row>
    <row r="26">
      <c r="A26" s="7" t="n"/>
      <c r="B26" s="8" t="n"/>
      <c r="C26" s="8" t="n"/>
      <c r="D26" s="9" t="n"/>
      <c r="E26" s="16">
        <f>IF($A26="","",IFERROR(VLOOKUP($B26,SKUs!$A$5:$L$204,8,FALSE),0)+SUMIFS(Movements!$D$5:$D$404,Movements!$B$5:$B$404,$B26,Movements!$A$5:$A$404,"&lt;="&amp;$A26))</f>
        <v/>
      </c>
      <c r="F26" s="10">
        <f>IF($A26="","",$D26-$E26)</f>
        <v/>
      </c>
      <c r="G26" s="20">
        <f>IF($A26="","",IFERROR($F26/$E26,""))</f>
        <v/>
      </c>
      <c r="H26" s="18">
        <f>IF($A26="","",IFERROR(VLOOKUP($B26,SKUs!$A$5:$L$204,9,FALSE),0))</f>
        <v/>
      </c>
      <c r="I26" s="18">
        <f>IF($A26="","",$F26*$H26)</f>
        <v/>
      </c>
      <c r="J26" s="8" t="n"/>
      <c r="K26" s="8" t="n"/>
      <c r="L26" s="17">
        <f>IF($A26="","",IF($F26=0,"Match",IF($J26="Yes","Adjusted","⚠ add an adjustment row in Movements")))</f>
        <v/>
      </c>
    </row>
    <row r="27">
      <c r="A27" s="7" t="n"/>
      <c r="B27" s="8" t="n"/>
      <c r="C27" s="8" t="n"/>
      <c r="D27" s="9" t="n"/>
      <c r="E27" s="16">
        <f>IF($A27="","",IFERROR(VLOOKUP($B27,SKUs!$A$5:$L$204,8,FALSE),0)+SUMIFS(Movements!$D$5:$D$404,Movements!$B$5:$B$404,$B27,Movements!$A$5:$A$404,"&lt;="&amp;$A27))</f>
        <v/>
      </c>
      <c r="F27" s="10">
        <f>IF($A27="","",$D27-$E27)</f>
        <v/>
      </c>
      <c r="G27" s="20">
        <f>IF($A27="","",IFERROR($F27/$E27,""))</f>
        <v/>
      </c>
      <c r="H27" s="18">
        <f>IF($A27="","",IFERROR(VLOOKUP($B27,SKUs!$A$5:$L$204,9,FALSE),0))</f>
        <v/>
      </c>
      <c r="I27" s="18">
        <f>IF($A27="","",$F27*$H27)</f>
        <v/>
      </c>
      <c r="J27" s="8" t="n"/>
      <c r="K27" s="8" t="n"/>
      <c r="L27" s="17">
        <f>IF($A27="","",IF($F27=0,"Match",IF($J27="Yes","Adjusted","⚠ add an adjustment row in Movements")))</f>
        <v/>
      </c>
    </row>
    <row r="28">
      <c r="A28" s="7" t="n"/>
      <c r="B28" s="8" t="n"/>
      <c r="C28" s="8" t="n"/>
      <c r="D28" s="9" t="n"/>
      <c r="E28" s="16">
        <f>IF($A28="","",IFERROR(VLOOKUP($B28,SKUs!$A$5:$L$204,8,FALSE),0)+SUMIFS(Movements!$D$5:$D$404,Movements!$B$5:$B$404,$B28,Movements!$A$5:$A$404,"&lt;="&amp;$A28))</f>
        <v/>
      </c>
      <c r="F28" s="10">
        <f>IF($A28="","",$D28-$E28)</f>
        <v/>
      </c>
      <c r="G28" s="20">
        <f>IF($A28="","",IFERROR($F28/$E28,""))</f>
        <v/>
      </c>
      <c r="H28" s="18">
        <f>IF($A28="","",IFERROR(VLOOKUP($B28,SKUs!$A$5:$L$204,9,FALSE),0))</f>
        <v/>
      </c>
      <c r="I28" s="18">
        <f>IF($A28="","",$F28*$H28)</f>
        <v/>
      </c>
      <c r="J28" s="8" t="n"/>
      <c r="K28" s="8" t="n"/>
      <c r="L28" s="17">
        <f>IF($A28="","",IF($F28=0,"Match",IF($J28="Yes","Adjusted","⚠ add an adjustment row in Movements")))</f>
        <v/>
      </c>
    </row>
    <row r="29">
      <c r="A29" s="7" t="n"/>
      <c r="B29" s="8" t="n"/>
      <c r="C29" s="8" t="n"/>
      <c r="D29" s="9" t="n"/>
      <c r="E29" s="16">
        <f>IF($A29="","",IFERROR(VLOOKUP($B29,SKUs!$A$5:$L$204,8,FALSE),0)+SUMIFS(Movements!$D$5:$D$404,Movements!$B$5:$B$404,$B29,Movements!$A$5:$A$404,"&lt;="&amp;$A29))</f>
        <v/>
      </c>
      <c r="F29" s="10">
        <f>IF($A29="","",$D29-$E29)</f>
        <v/>
      </c>
      <c r="G29" s="20">
        <f>IF($A29="","",IFERROR($F29/$E29,""))</f>
        <v/>
      </c>
      <c r="H29" s="18">
        <f>IF($A29="","",IFERROR(VLOOKUP($B29,SKUs!$A$5:$L$204,9,FALSE),0))</f>
        <v/>
      </c>
      <c r="I29" s="18">
        <f>IF($A29="","",$F29*$H29)</f>
        <v/>
      </c>
      <c r="J29" s="8" t="n"/>
      <c r="K29" s="8" t="n"/>
      <c r="L29" s="17">
        <f>IF($A29="","",IF($F29=0,"Match",IF($J29="Yes","Adjusted","⚠ add an adjustment row in Movements")))</f>
        <v/>
      </c>
    </row>
    <row r="30">
      <c r="A30" s="7" t="n"/>
      <c r="B30" s="8" t="n"/>
      <c r="C30" s="8" t="n"/>
      <c r="D30" s="9" t="n"/>
      <c r="E30" s="16">
        <f>IF($A30="","",IFERROR(VLOOKUP($B30,SKUs!$A$5:$L$204,8,FALSE),0)+SUMIFS(Movements!$D$5:$D$404,Movements!$B$5:$B$404,$B30,Movements!$A$5:$A$404,"&lt;="&amp;$A30))</f>
        <v/>
      </c>
      <c r="F30" s="10">
        <f>IF($A30="","",$D30-$E30)</f>
        <v/>
      </c>
      <c r="G30" s="20">
        <f>IF($A30="","",IFERROR($F30/$E30,""))</f>
        <v/>
      </c>
      <c r="H30" s="18">
        <f>IF($A30="","",IFERROR(VLOOKUP($B30,SKUs!$A$5:$L$204,9,FALSE),0))</f>
        <v/>
      </c>
      <c r="I30" s="18">
        <f>IF($A30="","",$F30*$H30)</f>
        <v/>
      </c>
      <c r="J30" s="8" t="n"/>
      <c r="K30" s="8" t="n"/>
      <c r="L30" s="17">
        <f>IF($A30="","",IF($F30=0,"Match",IF($J30="Yes","Adjusted","⚠ add an adjustment row in Movements")))</f>
        <v/>
      </c>
    </row>
    <row r="31">
      <c r="A31" s="7" t="n"/>
      <c r="B31" s="8" t="n"/>
      <c r="C31" s="8" t="n"/>
      <c r="D31" s="9" t="n"/>
      <c r="E31" s="16">
        <f>IF($A31="","",IFERROR(VLOOKUP($B31,SKUs!$A$5:$L$204,8,FALSE),0)+SUMIFS(Movements!$D$5:$D$404,Movements!$B$5:$B$404,$B31,Movements!$A$5:$A$404,"&lt;="&amp;$A31))</f>
        <v/>
      </c>
      <c r="F31" s="10">
        <f>IF($A31="","",$D31-$E31)</f>
        <v/>
      </c>
      <c r="G31" s="20">
        <f>IF($A31="","",IFERROR($F31/$E31,""))</f>
        <v/>
      </c>
      <c r="H31" s="18">
        <f>IF($A31="","",IFERROR(VLOOKUP($B31,SKUs!$A$5:$L$204,9,FALSE),0))</f>
        <v/>
      </c>
      <c r="I31" s="18">
        <f>IF($A31="","",$F31*$H31)</f>
        <v/>
      </c>
      <c r="J31" s="8" t="n"/>
      <c r="K31" s="8" t="n"/>
      <c r="L31" s="17">
        <f>IF($A31="","",IF($F31=0,"Match",IF($J31="Yes","Adjusted","⚠ add an adjustment row in Movements")))</f>
        <v/>
      </c>
    </row>
    <row r="32">
      <c r="A32" s="7" t="n"/>
      <c r="B32" s="8" t="n"/>
      <c r="C32" s="8" t="n"/>
      <c r="D32" s="9" t="n"/>
      <c r="E32" s="16">
        <f>IF($A32="","",IFERROR(VLOOKUP($B32,SKUs!$A$5:$L$204,8,FALSE),0)+SUMIFS(Movements!$D$5:$D$404,Movements!$B$5:$B$404,$B32,Movements!$A$5:$A$404,"&lt;="&amp;$A32))</f>
        <v/>
      </c>
      <c r="F32" s="10">
        <f>IF($A32="","",$D32-$E32)</f>
        <v/>
      </c>
      <c r="G32" s="20">
        <f>IF($A32="","",IFERROR($F32/$E32,""))</f>
        <v/>
      </c>
      <c r="H32" s="18">
        <f>IF($A32="","",IFERROR(VLOOKUP($B32,SKUs!$A$5:$L$204,9,FALSE),0))</f>
        <v/>
      </c>
      <c r="I32" s="18">
        <f>IF($A32="","",$F32*$H32)</f>
        <v/>
      </c>
      <c r="J32" s="8" t="n"/>
      <c r="K32" s="8" t="n"/>
      <c r="L32" s="17">
        <f>IF($A32="","",IF($F32=0,"Match",IF($J32="Yes","Adjusted","⚠ add an adjustment row in Movements")))</f>
        <v/>
      </c>
    </row>
    <row r="33">
      <c r="A33" s="7" t="n"/>
      <c r="B33" s="8" t="n"/>
      <c r="C33" s="8" t="n"/>
      <c r="D33" s="9" t="n"/>
      <c r="E33" s="16">
        <f>IF($A33="","",IFERROR(VLOOKUP($B33,SKUs!$A$5:$L$204,8,FALSE),0)+SUMIFS(Movements!$D$5:$D$404,Movements!$B$5:$B$404,$B33,Movements!$A$5:$A$404,"&lt;="&amp;$A33))</f>
        <v/>
      </c>
      <c r="F33" s="10">
        <f>IF($A33="","",$D33-$E33)</f>
        <v/>
      </c>
      <c r="G33" s="20">
        <f>IF($A33="","",IFERROR($F33/$E33,""))</f>
        <v/>
      </c>
      <c r="H33" s="18">
        <f>IF($A33="","",IFERROR(VLOOKUP($B33,SKUs!$A$5:$L$204,9,FALSE),0))</f>
        <v/>
      </c>
      <c r="I33" s="18">
        <f>IF($A33="","",$F33*$H33)</f>
        <v/>
      </c>
      <c r="J33" s="8" t="n"/>
      <c r="K33" s="8" t="n"/>
      <c r="L33" s="17">
        <f>IF($A33="","",IF($F33=0,"Match",IF($J33="Yes","Adjusted","⚠ add an adjustment row in Movements")))</f>
        <v/>
      </c>
    </row>
    <row r="34">
      <c r="A34" s="7" t="n"/>
      <c r="B34" s="8" t="n"/>
      <c r="C34" s="8" t="n"/>
      <c r="D34" s="9" t="n"/>
      <c r="E34" s="16">
        <f>IF($A34="","",IFERROR(VLOOKUP($B34,SKUs!$A$5:$L$204,8,FALSE),0)+SUMIFS(Movements!$D$5:$D$404,Movements!$B$5:$B$404,$B34,Movements!$A$5:$A$404,"&lt;="&amp;$A34))</f>
        <v/>
      </c>
      <c r="F34" s="10">
        <f>IF($A34="","",$D34-$E34)</f>
        <v/>
      </c>
      <c r="G34" s="20">
        <f>IF($A34="","",IFERROR($F34/$E34,""))</f>
        <v/>
      </c>
      <c r="H34" s="18">
        <f>IF($A34="","",IFERROR(VLOOKUP($B34,SKUs!$A$5:$L$204,9,FALSE),0))</f>
        <v/>
      </c>
      <c r="I34" s="18">
        <f>IF($A34="","",$F34*$H34)</f>
        <v/>
      </c>
      <c r="J34" s="8" t="n"/>
      <c r="K34" s="8" t="n"/>
      <c r="L34" s="17">
        <f>IF($A34="","",IF($F34=0,"Match",IF($J34="Yes","Adjusted","⚠ add an adjustment row in Movements")))</f>
        <v/>
      </c>
    </row>
    <row r="35">
      <c r="A35" s="7" t="n"/>
      <c r="B35" s="8" t="n"/>
      <c r="C35" s="8" t="n"/>
      <c r="D35" s="9" t="n"/>
      <c r="E35" s="16">
        <f>IF($A35="","",IFERROR(VLOOKUP($B35,SKUs!$A$5:$L$204,8,FALSE),0)+SUMIFS(Movements!$D$5:$D$404,Movements!$B$5:$B$404,$B35,Movements!$A$5:$A$404,"&lt;="&amp;$A35))</f>
        <v/>
      </c>
      <c r="F35" s="10">
        <f>IF($A35="","",$D35-$E35)</f>
        <v/>
      </c>
      <c r="G35" s="20">
        <f>IF($A35="","",IFERROR($F35/$E35,""))</f>
        <v/>
      </c>
      <c r="H35" s="18">
        <f>IF($A35="","",IFERROR(VLOOKUP($B35,SKUs!$A$5:$L$204,9,FALSE),0))</f>
        <v/>
      </c>
      <c r="I35" s="18">
        <f>IF($A35="","",$F35*$H35)</f>
        <v/>
      </c>
      <c r="J35" s="8" t="n"/>
      <c r="K35" s="8" t="n"/>
      <c r="L35" s="17">
        <f>IF($A35="","",IF($F35=0,"Match",IF($J35="Yes","Adjusted","⚠ add an adjustment row in Movements")))</f>
        <v/>
      </c>
    </row>
    <row r="36">
      <c r="A36" s="7" t="n"/>
      <c r="B36" s="8" t="n"/>
      <c r="C36" s="8" t="n"/>
      <c r="D36" s="9" t="n"/>
      <c r="E36" s="16">
        <f>IF($A36="","",IFERROR(VLOOKUP($B36,SKUs!$A$5:$L$204,8,FALSE),0)+SUMIFS(Movements!$D$5:$D$404,Movements!$B$5:$B$404,$B36,Movements!$A$5:$A$404,"&lt;="&amp;$A36))</f>
        <v/>
      </c>
      <c r="F36" s="10">
        <f>IF($A36="","",$D36-$E36)</f>
        <v/>
      </c>
      <c r="G36" s="20">
        <f>IF($A36="","",IFERROR($F36/$E36,""))</f>
        <v/>
      </c>
      <c r="H36" s="18">
        <f>IF($A36="","",IFERROR(VLOOKUP($B36,SKUs!$A$5:$L$204,9,FALSE),0))</f>
        <v/>
      </c>
      <c r="I36" s="18">
        <f>IF($A36="","",$F36*$H36)</f>
        <v/>
      </c>
      <c r="J36" s="8" t="n"/>
      <c r="K36" s="8" t="n"/>
      <c r="L36" s="17">
        <f>IF($A36="","",IF($F36=0,"Match",IF($J36="Yes","Adjusted","⚠ add an adjustment row in Movements")))</f>
        <v/>
      </c>
    </row>
    <row r="37">
      <c r="A37" s="7" t="n"/>
      <c r="B37" s="8" t="n"/>
      <c r="C37" s="8" t="n"/>
      <c r="D37" s="9" t="n"/>
      <c r="E37" s="16">
        <f>IF($A37="","",IFERROR(VLOOKUP($B37,SKUs!$A$5:$L$204,8,FALSE),0)+SUMIFS(Movements!$D$5:$D$404,Movements!$B$5:$B$404,$B37,Movements!$A$5:$A$404,"&lt;="&amp;$A37))</f>
        <v/>
      </c>
      <c r="F37" s="10">
        <f>IF($A37="","",$D37-$E37)</f>
        <v/>
      </c>
      <c r="G37" s="20">
        <f>IF($A37="","",IFERROR($F37/$E37,""))</f>
        <v/>
      </c>
      <c r="H37" s="18">
        <f>IF($A37="","",IFERROR(VLOOKUP($B37,SKUs!$A$5:$L$204,9,FALSE),0))</f>
        <v/>
      </c>
      <c r="I37" s="18">
        <f>IF($A37="","",$F37*$H37)</f>
        <v/>
      </c>
      <c r="J37" s="8" t="n"/>
      <c r="K37" s="8" t="n"/>
      <c r="L37" s="17">
        <f>IF($A37="","",IF($F37=0,"Match",IF($J37="Yes","Adjusted","⚠ add an adjustment row in Movements")))</f>
        <v/>
      </c>
    </row>
    <row r="38">
      <c r="A38" s="7" t="n"/>
      <c r="B38" s="8" t="n"/>
      <c r="C38" s="8" t="n"/>
      <c r="D38" s="9" t="n"/>
      <c r="E38" s="16">
        <f>IF($A38="","",IFERROR(VLOOKUP($B38,SKUs!$A$5:$L$204,8,FALSE),0)+SUMIFS(Movements!$D$5:$D$404,Movements!$B$5:$B$404,$B38,Movements!$A$5:$A$404,"&lt;="&amp;$A38))</f>
        <v/>
      </c>
      <c r="F38" s="10">
        <f>IF($A38="","",$D38-$E38)</f>
        <v/>
      </c>
      <c r="G38" s="20">
        <f>IF($A38="","",IFERROR($F38/$E38,""))</f>
        <v/>
      </c>
      <c r="H38" s="18">
        <f>IF($A38="","",IFERROR(VLOOKUP($B38,SKUs!$A$5:$L$204,9,FALSE),0))</f>
        <v/>
      </c>
      <c r="I38" s="18">
        <f>IF($A38="","",$F38*$H38)</f>
        <v/>
      </c>
      <c r="J38" s="8" t="n"/>
      <c r="K38" s="8" t="n"/>
      <c r="L38" s="17">
        <f>IF($A38="","",IF($F38=0,"Match",IF($J38="Yes","Adjusted","⚠ add an adjustment row in Movements")))</f>
        <v/>
      </c>
    </row>
    <row r="39">
      <c r="A39" s="7" t="n"/>
      <c r="B39" s="8" t="n"/>
      <c r="C39" s="8" t="n"/>
      <c r="D39" s="9" t="n"/>
      <c r="E39" s="16">
        <f>IF($A39="","",IFERROR(VLOOKUP($B39,SKUs!$A$5:$L$204,8,FALSE),0)+SUMIFS(Movements!$D$5:$D$404,Movements!$B$5:$B$404,$B39,Movements!$A$5:$A$404,"&lt;="&amp;$A39))</f>
        <v/>
      </c>
      <c r="F39" s="10">
        <f>IF($A39="","",$D39-$E39)</f>
        <v/>
      </c>
      <c r="G39" s="20">
        <f>IF($A39="","",IFERROR($F39/$E39,""))</f>
        <v/>
      </c>
      <c r="H39" s="18">
        <f>IF($A39="","",IFERROR(VLOOKUP($B39,SKUs!$A$5:$L$204,9,FALSE),0))</f>
        <v/>
      </c>
      <c r="I39" s="18">
        <f>IF($A39="","",$F39*$H39)</f>
        <v/>
      </c>
      <c r="J39" s="8" t="n"/>
      <c r="K39" s="8" t="n"/>
      <c r="L39" s="17">
        <f>IF($A39="","",IF($F39=0,"Match",IF($J39="Yes","Adjusted","⚠ add an adjustment row in Movements")))</f>
        <v/>
      </c>
    </row>
    <row r="40">
      <c r="A40" s="7" t="n"/>
      <c r="B40" s="8" t="n"/>
      <c r="C40" s="8" t="n"/>
      <c r="D40" s="9" t="n"/>
      <c r="E40" s="16">
        <f>IF($A40="","",IFERROR(VLOOKUP($B40,SKUs!$A$5:$L$204,8,FALSE),0)+SUMIFS(Movements!$D$5:$D$404,Movements!$B$5:$B$404,$B40,Movements!$A$5:$A$404,"&lt;="&amp;$A40))</f>
        <v/>
      </c>
      <c r="F40" s="10">
        <f>IF($A40="","",$D40-$E40)</f>
        <v/>
      </c>
      <c r="G40" s="20">
        <f>IF($A40="","",IFERROR($F40/$E40,""))</f>
        <v/>
      </c>
      <c r="H40" s="18">
        <f>IF($A40="","",IFERROR(VLOOKUP($B40,SKUs!$A$5:$L$204,9,FALSE),0))</f>
        <v/>
      </c>
      <c r="I40" s="18">
        <f>IF($A40="","",$F40*$H40)</f>
        <v/>
      </c>
      <c r="J40" s="8" t="n"/>
      <c r="K40" s="8" t="n"/>
      <c r="L40" s="17">
        <f>IF($A40="","",IF($F40=0,"Match",IF($J40="Yes","Adjusted","⚠ add an adjustment row in Movements")))</f>
        <v/>
      </c>
    </row>
    <row r="41">
      <c r="A41" s="7" t="n"/>
      <c r="B41" s="8" t="n"/>
      <c r="C41" s="8" t="n"/>
      <c r="D41" s="9" t="n"/>
      <c r="E41" s="16">
        <f>IF($A41="","",IFERROR(VLOOKUP($B41,SKUs!$A$5:$L$204,8,FALSE),0)+SUMIFS(Movements!$D$5:$D$404,Movements!$B$5:$B$404,$B41,Movements!$A$5:$A$404,"&lt;="&amp;$A41))</f>
        <v/>
      </c>
      <c r="F41" s="10">
        <f>IF($A41="","",$D41-$E41)</f>
        <v/>
      </c>
      <c r="G41" s="20">
        <f>IF($A41="","",IFERROR($F41/$E41,""))</f>
        <v/>
      </c>
      <c r="H41" s="18">
        <f>IF($A41="","",IFERROR(VLOOKUP($B41,SKUs!$A$5:$L$204,9,FALSE),0))</f>
        <v/>
      </c>
      <c r="I41" s="18">
        <f>IF($A41="","",$F41*$H41)</f>
        <v/>
      </c>
      <c r="J41" s="8" t="n"/>
      <c r="K41" s="8" t="n"/>
      <c r="L41" s="17">
        <f>IF($A41="","",IF($F41=0,"Match",IF($J41="Yes","Adjusted","⚠ add an adjustment row in Movements")))</f>
        <v/>
      </c>
    </row>
    <row r="42">
      <c r="A42" s="7" t="n"/>
      <c r="B42" s="8" t="n"/>
      <c r="C42" s="8" t="n"/>
      <c r="D42" s="9" t="n"/>
      <c r="E42" s="16">
        <f>IF($A42="","",IFERROR(VLOOKUP($B42,SKUs!$A$5:$L$204,8,FALSE),0)+SUMIFS(Movements!$D$5:$D$404,Movements!$B$5:$B$404,$B42,Movements!$A$5:$A$404,"&lt;="&amp;$A42))</f>
        <v/>
      </c>
      <c r="F42" s="10">
        <f>IF($A42="","",$D42-$E42)</f>
        <v/>
      </c>
      <c r="G42" s="20">
        <f>IF($A42="","",IFERROR($F42/$E42,""))</f>
        <v/>
      </c>
      <c r="H42" s="18">
        <f>IF($A42="","",IFERROR(VLOOKUP($B42,SKUs!$A$5:$L$204,9,FALSE),0))</f>
        <v/>
      </c>
      <c r="I42" s="18">
        <f>IF($A42="","",$F42*$H42)</f>
        <v/>
      </c>
      <c r="J42" s="8" t="n"/>
      <c r="K42" s="8" t="n"/>
      <c r="L42" s="17">
        <f>IF($A42="","",IF($F42=0,"Match",IF($J42="Yes","Adjusted","⚠ add an adjustment row in Movements")))</f>
        <v/>
      </c>
    </row>
    <row r="43">
      <c r="A43" s="7" t="n"/>
      <c r="B43" s="8" t="n"/>
      <c r="C43" s="8" t="n"/>
      <c r="D43" s="9" t="n"/>
      <c r="E43" s="16">
        <f>IF($A43="","",IFERROR(VLOOKUP($B43,SKUs!$A$5:$L$204,8,FALSE),0)+SUMIFS(Movements!$D$5:$D$404,Movements!$B$5:$B$404,$B43,Movements!$A$5:$A$404,"&lt;="&amp;$A43))</f>
        <v/>
      </c>
      <c r="F43" s="10">
        <f>IF($A43="","",$D43-$E43)</f>
        <v/>
      </c>
      <c r="G43" s="20">
        <f>IF($A43="","",IFERROR($F43/$E43,""))</f>
        <v/>
      </c>
      <c r="H43" s="18">
        <f>IF($A43="","",IFERROR(VLOOKUP($B43,SKUs!$A$5:$L$204,9,FALSE),0))</f>
        <v/>
      </c>
      <c r="I43" s="18">
        <f>IF($A43="","",$F43*$H43)</f>
        <v/>
      </c>
      <c r="J43" s="8" t="n"/>
      <c r="K43" s="8" t="n"/>
      <c r="L43" s="17">
        <f>IF($A43="","",IF($F43=0,"Match",IF($J43="Yes","Adjusted","⚠ add an adjustment row in Movements")))</f>
        <v/>
      </c>
    </row>
    <row r="44">
      <c r="A44" s="7" t="n"/>
      <c r="B44" s="8" t="n"/>
      <c r="C44" s="8" t="n"/>
      <c r="D44" s="9" t="n"/>
      <c r="E44" s="16">
        <f>IF($A44="","",IFERROR(VLOOKUP($B44,SKUs!$A$5:$L$204,8,FALSE),0)+SUMIFS(Movements!$D$5:$D$404,Movements!$B$5:$B$404,$B44,Movements!$A$5:$A$404,"&lt;="&amp;$A44))</f>
        <v/>
      </c>
      <c r="F44" s="10">
        <f>IF($A44="","",$D44-$E44)</f>
        <v/>
      </c>
      <c r="G44" s="20">
        <f>IF($A44="","",IFERROR($F44/$E44,""))</f>
        <v/>
      </c>
      <c r="H44" s="18">
        <f>IF($A44="","",IFERROR(VLOOKUP($B44,SKUs!$A$5:$L$204,9,FALSE),0))</f>
        <v/>
      </c>
      <c r="I44" s="18">
        <f>IF($A44="","",$F44*$H44)</f>
        <v/>
      </c>
      <c r="J44" s="8" t="n"/>
      <c r="K44" s="8" t="n"/>
      <c r="L44" s="17">
        <f>IF($A44="","",IF($F44=0,"Match",IF($J44="Yes","Adjusted","⚠ add an adjustment row in Movements")))</f>
        <v/>
      </c>
    </row>
    <row r="45">
      <c r="A45" s="7" t="n"/>
      <c r="B45" s="8" t="n"/>
      <c r="C45" s="8" t="n"/>
      <c r="D45" s="9" t="n"/>
      <c r="E45" s="16">
        <f>IF($A45="","",IFERROR(VLOOKUP($B45,SKUs!$A$5:$L$204,8,FALSE),0)+SUMIFS(Movements!$D$5:$D$404,Movements!$B$5:$B$404,$B45,Movements!$A$5:$A$404,"&lt;="&amp;$A45))</f>
        <v/>
      </c>
      <c r="F45" s="10">
        <f>IF($A45="","",$D45-$E45)</f>
        <v/>
      </c>
      <c r="G45" s="20">
        <f>IF($A45="","",IFERROR($F45/$E45,""))</f>
        <v/>
      </c>
      <c r="H45" s="18">
        <f>IF($A45="","",IFERROR(VLOOKUP($B45,SKUs!$A$5:$L$204,9,FALSE),0))</f>
        <v/>
      </c>
      <c r="I45" s="18">
        <f>IF($A45="","",$F45*$H45)</f>
        <v/>
      </c>
      <c r="J45" s="8" t="n"/>
      <c r="K45" s="8" t="n"/>
      <c r="L45" s="17">
        <f>IF($A45="","",IF($F45=0,"Match",IF($J45="Yes","Adjusted","⚠ add an adjustment row in Movements")))</f>
        <v/>
      </c>
    </row>
    <row r="46">
      <c r="A46" s="7" t="n"/>
      <c r="B46" s="8" t="n"/>
      <c r="C46" s="8" t="n"/>
      <c r="D46" s="9" t="n"/>
      <c r="E46" s="16">
        <f>IF($A46="","",IFERROR(VLOOKUP($B46,SKUs!$A$5:$L$204,8,FALSE),0)+SUMIFS(Movements!$D$5:$D$404,Movements!$B$5:$B$404,$B46,Movements!$A$5:$A$404,"&lt;="&amp;$A46))</f>
        <v/>
      </c>
      <c r="F46" s="10">
        <f>IF($A46="","",$D46-$E46)</f>
        <v/>
      </c>
      <c r="G46" s="20">
        <f>IF($A46="","",IFERROR($F46/$E46,""))</f>
        <v/>
      </c>
      <c r="H46" s="18">
        <f>IF($A46="","",IFERROR(VLOOKUP($B46,SKUs!$A$5:$L$204,9,FALSE),0))</f>
        <v/>
      </c>
      <c r="I46" s="18">
        <f>IF($A46="","",$F46*$H46)</f>
        <v/>
      </c>
      <c r="J46" s="8" t="n"/>
      <c r="K46" s="8" t="n"/>
      <c r="L46" s="17">
        <f>IF($A46="","",IF($F46=0,"Match",IF($J46="Yes","Adjusted","⚠ add an adjustment row in Movements")))</f>
        <v/>
      </c>
    </row>
    <row r="47">
      <c r="A47" s="7" t="n"/>
      <c r="B47" s="8" t="n"/>
      <c r="C47" s="8" t="n"/>
      <c r="D47" s="9" t="n"/>
      <c r="E47" s="16">
        <f>IF($A47="","",IFERROR(VLOOKUP($B47,SKUs!$A$5:$L$204,8,FALSE),0)+SUMIFS(Movements!$D$5:$D$404,Movements!$B$5:$B$404,$B47,Movements!$A$5:$A$404,"&lt;="&amp;$A47))</f>
        <v/>
      </c>
      <c r="F47" s="10">
        <f>IF($A47="","",$D47-$E47)</f>
        <v/>
      </c>
      <c r="G47" s="20">
        <f>IF($A47="","",IFERROR($F47/$E47,""))</f>
        <v/>
      </c>
      <c r="H47" s="18">
        <f>IF($A47="","",IFERROR(VLOOKUP($B47,SKUs!$A$5:$L$204,9,FALSE),0))</f>
        <v/>
      </c>
      <c r="I47" s="18">
        <f>IF($A47="","",$F47*$H47)</f>
        <v/>
      </c>
      <c r="J47" s="8" t="n"/>
      <c r="K47" s="8" t="n"/>
      <c r="L47" s="17">
        <f>IF($A47="","",IF($F47=0,"Match",IF($J47="Yes","Adjusted","⚠ add an adjustment row in Movements")))</f>
        <v/>
      </c>
    </row>
    <row r="48">
      <c r="A48" s="7" t="n"/>
      <c r="B48" s="8" t="n"/>
      <c r="C48" s="8" t="n"/>
      <c r="D48" s="9" t="n"/>
      <c r="E48" s="16">
        <f>IF($A48="","",IFERROR(VLOOKUP($B48,SKUs!$A$5:$L$204,8,FALSE),0)+SUMIFS(Movements!$D$5:$D$404,Movements!$B$5:$B$404,$B48,Movements!$A$5:$A$404,"&lt;="&amp;$A48))</f>
        <v/>
      </c>
      <c r="F48" s="10">
        <f>IF($A48="","",$D48-$E48)</f>
        <v/>
      </c>
      <c r="G48" s="20">
        <f>IF($A48="","",IFERROR($F48/$E48,""))</f>
        <v/>
      </c>
      <c r="H48" s="18">
        <f>IF($A48="","",IFERROR(VLOOKUP($B48,SKUs!$A$5:$L$204,9,FALSE),0))</f>
        <v/>
      </c>
      <c r="I48" s="18">
        <f>IF($A48="","",$F48*$H48)</f>
        <v/>
      </c>
      <c r="J48" s="8" t="n"/>
      <c r="K48" s="8" t="n"/>
      <c r="L48" s="17">
        <f>IF($A48="","",IF($F48=0,"Match",IF($J48="Yes","Adjusted","⚠ add an adjustment row in Movements")))</f>
        <v/>
      </c>
    </row>
    <row r="49">
      <c r="A49" s="7" t="n"/>
      <c r="B49" s="8" t="n"/>
      <c r="C49" s="8" t="n"/>
      <c r="D49" s="9" t="n"/>
      <c r="E49" s="16">
        <f>IF($A49="","",IFERROR(VLOOKUP($B49,SKUs!$A$5:$L$204,8,FALSE),0)+SUMIFS(Movements!$D$5:$D$404,Movements!$B$5:$B$404,$B49,Movements!$A$5:$A$404,"&lt;="&amp;$A49))</f>
        <v/>
      </c>
      <c r="F49" s="10">
        <f>IF($A49="","",$D49-$E49)</f>
        <v/>
      </c>
      <c r="G49" s="20">
        <f>IF($A49="","",IFERROR($F49/$E49,""))</f>
        <v/>
      </c>
      <c r="H49" s="18">
        <f>IF($A49="","",IFERROR(VLOOKUP($B49,SKUs!$A$5:$L$204,9,FALSE),0))</f>
        <v/>
      </c>
      <c r="I49" s="18">
        <f>IF($A49="","",$F49*$H49)</f>
        <v/>
      </c>
      <c r="J49" s="8" t="n"/>
      <c r="K49" s="8" t="n"/>
      <c r="L49" s="17">
        <f>IF($A49="","",IF($F49=0,"Match",IF($J49="Yes","Adjusted","⚠ add an adjustment row in Movements")))</f>
        <v/>
      </c>
    </row>
    <row r="50">
      <c r="A50" s="7" t="n"/>
      <c r="B50" s="8" t="n"/>
      <c r="C50" s="8" t="n"/>
      <c r="D50" s="9" t="n"/>
      <c r="E50" s="16">
        <f>IF($A50="","",IFERROR(VLOOKUP($B50,SKUs!$A$5:$L$204,8,FALSE),0)+SUMIFS(Movements!$D$5:$D$404,Movements!$B$5:$B$404,$B50,Movements!$A$5:$A$404,"&lt;="&amp;$A50))</f>
        <v/>
      </c>
      <c r="F50" s="10">
        <f>IF($A50="","",$D50-$E50)</f>
        <v/>
      </c>
      <c r="G50" s="20">
        <f>IF($A50="","",IFERROR($F50/$E50,""))</f>
        <v/>
      </c>
      <c r="H50" s="18">
        <f>IF($A50="","",IFERROR(VLOOKUP($B50,SKUs!$A$5:$L$204,9,FALSE),0))</f>
        <v/>
      </c>
      <c r="I50" s="18">
        <f>IF($A50="","",$F50*$H50)</f>
        <v/>
      </c>
      <c r="J50" s="8" t="n"/>
      <c r="K50" s="8" t="n"/>
      <c r="L50" s="17">
        <f>IF($A50="","",IF($F50=0,"Match",IF($J50="Yes","Adjusted","⚠ add an adjustment row in Movements")))</f>
        <v/>
      </c>
    </row>
    <row r="51">
      <c r="A51" s="7" t="n"/>
      <c r="B51" s="8" t="n"/>
      <c r="C51" s="8" t="n"/>
      <c r="D51" s="9" t="n"/>
      <c r="E51" s="16">
        <f>IF($A51="","",IFERROR(VLOOKUP($B51,SKUs!$A$5:$L$204,8,FALSE),0)+SUMIFS(Movements!$D$5:$D$404,Movements!$B$5:$B$404,$B51,Movements!$A$5:$A$404,"&lt;="&amp;$A51))</f>
        <v/>
      </c>
      <c r="F51" s="10">
        <f>IF($A51="","",$D51-$E51)</f>
        <v/>
      </c>
      <c r="G51" s="20">
        <f>IF($A51="","",IFERROR($F51/$E51,""))</f>
        <v/>
      </c>
      <c r="H51" s="18">
        <f>IF($A51="","",IFERROR(VLOOKUP($B51,SKUs!$A$5:$L$204,9,FALSE),0))</f>
        <v/>
      </c>
      <c r="I51" s="18">
        <f>IF($A51="","",$F51*$H51)</f>
        <v/>
      </c>
      <c r="J51" s="8" t="n"/>
      <c r="K51" s="8" t="n"/>
      <c r="L51" s="17">
        <f>IF($A51="","",IF($F51=0,"Match",IF($J51="Yes","Adjusted","⚠ add an adjustment row in Movements")))</f>
        <v/>
      </c>
    </row>
    <row r="52">
      <c r="A52" s="7" t="n"/>
      <c r="B52" s="8" t="n"/>
      <c r="C52" s="8" t="n"/>
      <c r="D52" s="9" t="n"/>
      <c r="E52" s="16">
        <f>IF($A52="","",IFERROR(VLOOKUP($B52,SKUs!$A$5:$L$204,8,FALSE),0)+SUMIFS(Movements!$D$5:$D$404,Movements!$B$5:$B$404,$B52,Movements!$A$5:$A$404,"&lt;="&amp;$A52))</f>
        <v/>
      </c>
      <c r="F52" s="10">
        <f>IF($A52="","",$D52-$E52)</f>
        <v/>
      </c>
      <c r="G52" s="20">
        <f>IF($A52="","",IFERROR($F52/$E52,""))</f>
        <v/>
      </c>
      <c r="H52" s="18">
        <f>IF($A52="","",IFERROR(VLOOKUP($B52,SKUs!$A$5:$L$204,9,FALSE),0))</f>
        <v/>
      </c>
      <c r="I52" s="18">
        <f>IF($A52="","",$F52*$H52)</f>
        <v/>
      </c>
      <c r="J52" s="8" t="n"/>
      <c r="K52" s="8" t="n"/>
      <c r="L52" s="17">
        <f>IF($A52="","",IF($F52=0,"Match",IF($J52="Yes","Adjusted","⚠ add an adjustment row in Movements")))</f>
        <v/>
      </c>
    </row>
    <row r="53">
      <c r="A53" s="7" t="n"/>
      <c r="B53" s="8" t="n"/>
      <c r="C53" s="8" t="n"/>
      <c r="D53" s="9" t="n"/>
      <c r="E53" s="16">
        <f>IF($A53="","",IFERROR(VLOOKUP($B53,SKUs!$A$5:$L$204,8,FALSE),0)+SUMIFS(Movements!$D$5:$D$404,Movements!$B$5:$B$404,$B53,Movements!$A$5:$A$404,"&lt;="&amp;$A53))</f>
        <v/>
      </c>
      <c r="F53" s="10">
        <f>IF($A53="","",$D53-$E53)</f>
        <v/>
      </c>
      <c r="G53" s="20">
        <f>IF($A53="","",IFERROR($F53/$E53,""))</f>
        <v/>
      </c>
      <c r="H53" s="18">
        <f>IF($A53="","",IFERROR(VLOOKUP($B53,SKUs!$A$5:$L$204,9,FALSE),0))</f>
        <v/>
      </c>
      <c r="I53" s="18">
        <f>IF($A53="","",$F53*$H53)</f>
        <v/>
      </c>
      <c r="J53" s="8" t="n"/>
      <c r="K53" s="8" t="n"/>
      <c r="L53" s="17">
        <f>IF($A53="","",IF($F53=0,"Match",IF($J53="Yes","Adjusted","⚠ add an adjustment row in Movements")))</f>
        <v/>
      </c>
    </row>
    <row r="54">
      <c r="A54" s="7" t="n"/>
      <c r="B54" s="8" t="n"/>
      <c r="C54" s="8" t="n"/>
      <c r="D54" s="9" t="n"/>
      <c r="E54" s="16">
        <f>IF($A54="","",IFERROR(VLOOKUP($B54,SKUs!$A$5:$L$204,8,FALSE),0)+SUMIFS(Movements!$D$5:$D$404,Movements!$B$5:$B$404,$B54,Movements!$A$5:$A$404,"&lt;="&amp;$A54))</f>
        <v/>
      </c>
      <c r="F54" s="10">
        <f>IF($A54="","",$D54-$E54)</f>
        <v/>
      </c>
      <c r="G54" s="20">
        <f>IF($A54="","",IFERROR($F54/$E54,""))</f>
        <v/>
      </c>
      <c r="H54" s="18">
        <f>IF($A54="","",IFERROR(VLOOKUP($B54,SKUs!$A$5:$L$204,9,FALSE),0))</f>
        <v/>
      </c>
      <c r="I54" s="18">
        <f>IF($A54="","",$F54*$H54)</f>
        <v/>
      </c>
      <c r="J54" s="8" t="n"/>
      <c r="K54" s="8" t="n"/>
      <c r="L54" s="17">
        <f>IF($A54="","",IF($F54=0,"Match",IF($J54="Yes","Adjusted","⚠ add an adjustment row in Movements")))</f>
        <v/>
      </c>
    </row>
    <row r="55">
      <c r="A55" s="7" t="n"/>
      <c r="B55" s="8" t="n"/>
      <c r="C55" s="8" t="n"/>
      <c r="D55" s="9" t="n"/>
      <c r="E55" s="16">
        <f>IF($A55="","",IFERROR(VLOOKUP($B55,SKUs!$A$5:$L$204,8,FALSE),0)+SUMIFS(Movements!$D$5:$D$404,Movements!$B$5:$B$404,$B55,Movements!$A$5:$A$404,"&lt;="&amp;$A55))</f>
        <v/>
      </c>
      <c r="F55" s="10">
        <f>IF($A55="","",$D55-$E55)</f>
        <v/>
      </c>
      <c r="G55" s="20">
        <f>IF($A55="","",IFERROR($F55/$E55,""))</f>
        <v/>
      </c>
      <c r="H55" s="18">
        <f>IF($A55="","",IFERROR(VLOOKUP($B55,SKUs!$A$5:$L$204,9,FALSE),0))</f>
        <v/>
      </c>
      <c r="I55" s="18">
        <f>IF($A55="","",$F55*$H55)</f>
        <v/>
      </c>
      <c r="J55" s="8" t="n"/>
      <c r="K55" s="8" t="n"/>
      <c r="L55" s="17">
        <f>IF($A55="","",IF($F55=0,"Match",IF($J55="Yes","Adjusted","⚠ add an adjustment row in Movements")))</f>
        <v/>
      </c>
    </row>
    <row r="56">
      <c r="A56" s="7" t="n"/>
      <c r="B56" s="8" t="n"/>
      <c r="C56" s="8" t="n"/>
      <c r="D56" s="9" t="n"/>
      <c r="E56" s="16">
        <f>IF($A56="","",IFERROR(VLOOKUP($B56,SKUs!$A$5:$L$204,8,FALSE),0)+SUMIFS(Movements!$D$5:$D$404,Movements!$B$5:$B$404,$B56,Movements!$A$5:$A$404,"&lt;="&amp;$A56))</f>
        <v/>
      </c>
      <c r="F56" s="10">
        <f>IF($A56="","",$D56-$E56)</f>
        <v/>
      </c>
      <c r="G56" s="20">
        <f>IF($A56="","",IFERROR($F56/$E56,""))</f>
        <v/>
      </c>
      <c r="H56" s="18">
        <f>IF($A56="","",IFERROR(VLOOKUP($B56,SKUs!$A$5:$L$204,9,FALSE),0))</f>
        <v/>
      </c>
      <c r="I56" s="18">
        <f>IF($A56="","",$F56*$H56)</f>
        <v/>
      </c>
      <c r="J56" s="8" t="n"/>
      <c r="K56" s="8" t="n"/>
      <c r="L56" s="17">
        <f>IF($A56="","",IF($F56=0,"Match",IF($J56="Yes","Adjusted","⚠ add an adjustment row in Movements")))</f>
        <v/>
      </c>
    </row>
    <row r="57">
      <c r="A57" s="7" t="n"/>
      <c r="B57" s="8" t="n"/>
      <c r="C57" s="8" t="n"/>
      <c r="D57" s="9" t="n"/>
      <c r="E57" s="16">
        <f>IF($A57="","",IFERROR(VLOOKUP($B57,SKUs!$A$5:$L$204,8,FALSE),0)+SUMIFS(Movements!$D$5:$D$404,Movements!$B$5:$B$404,$B57,Movements!$A$5:$A$404,"&lt;="&amp;$A57))</f>
        <v/>
      </c>
      <c r="F57" s="10">
        <f>IF($A57="","",$D57-$E57)</f>
        <v/>
      </c>
      <c r="G57" s="20">
        <f>IF($A57="","",IFERROR($F57/$E57,""))</f>
        <v/>
      </c>
      <c r="H57" s="18">
        <f>IF($A57="","",IFERROR(VLOOKUP($B57,SKUs!$A$5:$L$204,9,FALSE),0))</f>
        <v/>
      </c>
      <c r="I57" s="18">
        <f>IF($A57="","",$F57*$H57)</f>
        <v/>
      </c>
      <c r="J57" s="8" t="n"/>
      <c r="K57" s="8" t="n"/>
      <c r="L57" s="17">
        <f>IF($A57="","",IF($F57=0,"Match",IF($J57="Yes","Adjusted","⚠ add an adjustment row in Movements")))</f>
        <v/>
      </c>
    </row>
    <row r="58">
      <c r="A58" s="7" t="n"/>
      <c r="B58" s="8" t="n"/>
      <c r="C58" s="8" t="n"/>
      <c r="D58" s="9" t="n"/>
      <c r="E58" s="16">
        <f>IF($A58="","",IFERROR(VLOOKUP($B58,SKUs!$A$5:$L$204,8,FALSE),0)+SUMIFS(Movements!$D$5:$D$404,Movements!$B$5:$B$404,$B58,Movements!$A$5:$A$404,"&lt;="&amp;$A58))</f>
        <v/>
      </c>
      <c r="F58" s="10">
        <f>IF($A58="","",$D58-$E58)</f>
        <v/>
      </c>
      <c r="G58" s="20">
        <f>IF($A58="","",IFERROR($F58/$E58,""))</f>
        <v/>
      </c>
      <c r="H58" s="18">
        <f>IF($A58="","",IFERROR(VLOOKUP($B58,SKUs!$A$5:$L$204,9,FALSE),0))</f>
        <v/>
      </c>
      <c r="I58" s="18">
        <f>IF($A58="","",$F58*$H58)</f>
        <v/>
      </c>
      <c r="J58" s="8" t="n"/>
      <c r="K58" s="8" t="n"/>
      <c r="L58" s="17">
        <f>IF($A58="","",IF($F58=0,"Match",IF($J58="Yes","Adjusted","⚠ add an adjustment row in Movements")))</f>
        <v/>
      </c>
    </row>
    <row r="59">
      <c r="A59" s="7" t="n"/>
      <c r="B59" s="8" t="n"/>
      <c r="C59" s="8" t="n"/>
      <c r="D59" s="9" t="n"/>
      <c r="E59" s="16">
        <f>IF($A59="","",IFERROR(VLOOKUP($B59,SKUs!$A$5:$L$204,8,FALSE),0)+SUMIFS(Movements!$D$5:$D$404,Movements!$B$5:$B$404,$B59,Movements!$A$5:$A$404,"&lt;="&amp;$A59))</f>
        <v/>
      </c>
      <c r="F59" s="10">
        <f>IF($A59="","",$D59-$E59)</f>
        <v/>
      </c>
      <c r="G59" s="20">
        <f>IF($A59="","",IFERROR($F59/$E59,""))</f>
        <v/>
      </c>
      <c r="H59" s="18">
        <f>IF($A59="","",IFERROR(VLOOKUP($B59,SKUs!$A$5:$L$204,9,FALSE),0))</f>
        <v/>
      </c>
      <c r="I59" s="18">
        <f>IF($A59="","",$F59*$H59)</f>
        <v/>
      </c>
      <c r="J59" s="8" t="n"/>
      <c r="K59" s="8" t="n"/>
      <c r="L59" s="17">
        <f>IF($A59="","",IF($F59=0,"Match",IF($J59="Yes","Adjusted","⚠ add an adjustment row in Movements")))</f>
        <v/>
      </c>
    </row>
    <row r="60">
      <c r="A60" s="7" t="n"/>
      <c r="B60" s="8" t="n"/>
      <c r="C60" s="8" t="n"/>
      <c r="D60" s="9" t="n"/>
      <c r="E60" s="16">
        <f>IF($A60="","",IFERROR(VLOOKUP($B60,SKUs!$A$5:$L$204,8,FALSE),0)+SUMIFS(Movements!$D$5:$D$404,Movements!$B$5:$B$404,$B60,Movements!$A$5:$A$404,"&lt;="&amp;$A60))</f>
        <v/>
      </c>
      <c r="F60" s="10">
        <f>IF($A60="","",$D60-$E60)</f>
        <v/>
      </c>
      <c r="G60" s="20">
        <f>IF($A60="","",IFERROR($F60/$E60,""))</f>
        <v/>
      </c>
      <c r="H60" s="18">
        <f>IF($A60="","",IFERROR(VLOOKUP($B60,SKUs!$A$5:$L$204,9,FALSE),0))</f>
        <v/>
      </c>
      <c r="I60" s="18">
        <f>IF($A60="","",$F60*$H60)</f>
        <v/>
      </c>
      <c r="J60" s="8" t="n"/>
      <c r="K60" s="8" t="n"/>
      <c r="L60" s="17">
        <f>IF($A60="","",IF($F60=0,"Match",IF($J60="Yes","Adjusted","⚠ add an adjustment row in Movements")))</f>
        <v/>
      </c>
    </row>
    <row r="61">
      <c r="A61" s="7" t="n"/>
      <c r="B61" s="8" t="n"/>
      <c r="C61" s="8" t="n"/>
      <c r="D61" s="9" t="n"/>
      <c r="E61" s="16">
        <f>IF($A61="","",IFERROR(VLOOKUP($B61,SKUs!$A$5:$L$204,8,FALSE),0)+SUMIFS(Movements!$D$5:$D$404,Movements!$B$5:$B$404,$B61,Movements!$A$5:$A$404,"&lt;="&amp;$A61))</f>
        <v/>
      </c>
      <c r="F61" s="10">
        <f>IF($A61="","",$D61-$E61)</f>
        <v/>
      </c>
      <c r="G61" s="20">
        <f>IF($A61="","",IFERROR($F61/$E61,""))</f>
        <v/>
      </c>
      <c r="H61" s="18">
        <f>IF($A61="","",IFERROR(VLOOKUP($B61,SKUs!$A$5:$L$204,9,FALSE),0))</f>
        <v/>
      </c>
      <c r="I61" s="18">
        <f>IF($A61="","",$F61*$H61)</f>
        <v/>
      </c>
      <c r="J61" s="8" t="n"/>
      <c r="K61" s="8" t="n"/>
      <c r="L61" s="17">
        <f>IF($A61="","",IF($F61=0,"Match",IF($J61="Yes","Adjusted","⚠ add an adjustment row in Movements")))</f>
        <v/>
      </c>
    </row>
    <row r="62">
      <c r="A62" s="7" t="n"/>
      <c r="B62" s="8" t="n"/>
      <c r="C62" s="8" t="n"/>
      <c r="D62" s="9" t="n"/>
      <c r="E62" s="16">
        <f>IF($A62="","",IFERROR(VLOOKUP($B62,SKUs!$A$5:$L$204,8,FALSE),0)+SUMIFS(Movements!$D$5:$D$404,Movements!$B$5:$B$404,$B62,Movements!$A$5:$A$404,"&lt;="&amp;$A62))</f>
        <v/>
      </c>
      <c r="F62" s="10">
        <f>IF($A62="","",$D62-$E62)</f>
        <v/>
      </c>
      <c r="G62" s="20">
        <f>IF($A62="","",IFERROR($F62/$E62,""))</f>
        <v/>
      </c>
      <c r="H62" s="18">
        <f>IF($A62="","",IFERROR(VLOOKUP($B62,SKUs!$A$5:$L$204,9,FALSE),0))</f>
        <v/>
      </c>
      <c r="I62" s="18">
        <f>IF($A62="","",$F62*$H62)</f>
        <v/>
      </c>
      <c r="J62" s="8" t="n"/>
      <c r="K62" s="8" t="n"/>
      <c r="L62" s="17">
        <f>IF($A62="","",IF($F62=0,"Match",IF($J62="Yes","Adjusted","⚠ add an adjustment row in Movements")))</f>
        <v/>
      </c>
    </row>
    <row r="63">
      <c r="A63" s="7" t="n"/>
      <c r="B63" s="8" t="n"/>
      <c r="C63" s="8" t="n"/>
      <c r="D63" s="9" t="n"/>
      <c r="E63" s="16">
        <f>IF($A63="","",IFERROR(VLOOKUP($B63,SKUs!$A$5:$L$204,8,FALSE),0)+SUMIFS(Movements!$D$5:$D$404,Movements!$B$5:$B$404,$B63,Movements!$A$5:$A$404,"&lt;="&amp;$A63))</f>
        <v/>
      </c>
      <c r="F63" s="10">
        <f>IF($A63="","",$D63-$E63)</f>
        <v/>
      </c>
      <c r="G63" s="20">
        <f>IF($A63="","",IFERROR($F63/$E63,""))</f>
        <v/>
      </c>
      <c r="H63" s="18">
        <f>IF($A63="","",IFERROR(VLOOKUP($B63,SKUs!$A$5:$L$204,9,FALSE),0))</f>
        <v/>
      </c>
      <c r="I63" s="18">
        <f>IF($A63="","",$F63*$H63)</f>
        <v/>
      </c>
      <c r="J63" s="8" t="n"/>
      <c r="K63" s="8" t="n"/>
      <c r="L63" s="17">
        <f>IF($A63="","",IF($F63=0,"Match",IF($J63="Yes","Adjusted","⚠ add an adjustment row in Movements")))</f>
        <v/>
      </c>
    </row>
    <row r="64">
      <c r="A64" s="7" t="n"/>
      <c r="B64" s="8" t="n"/>
      <c r="C64" s="8" t="n"/>
      <c r="D64" s="9" t="n"/>
      <c r="E64" s="16">
        <f>IF($A64="","",IFERROR(VLOOKUP($B64,SKUs!$A$5:$L$204,8,FALSE),0)+SUMIFS(Movements!$D$5:$D$404,Movements!$B$5:$B$404,$B64,Movements!$A$5:$A$404,"&lt;="&amp;$A64))</f>
        <v/>
      </c>
      <c r="F64" s="10">
        <f>IF($A64="","",$D64-$E64)</f>
        <v/>
      </c>
      <c r="G64" s="20">
        <f>IF($A64="","",IFERROR($F64/$E64,""))</f>
        <v/>
      </c>
      <c r="H64" s="18">
        <f>IF($A64="","",IFERROR(VLOOKUP($B64,SKUs!$A$5:$L$204,9,FALSE),0))</f>
        <v/>
      </c>
      <c r="I64" s="18">
        <f>IF($A64="","",$F64*$H64)</f>
        <v/>
      </c>
      <c r="J64" s="8" t="n"/>
      <c r="K64" s="8" t="n"/>
      <c r="L64" s="17">
        <f>IF($A64="","",IF($F64=0,"Match",IF($J64="Yes","Adjusted","⚠ add an adjustment row in Movements")))</f>
        <v/>
      </c>
    </row>
    <row r="65">
      <c r="A65" s="7" t="n"/>
      <c r="B65" s="8" t="n"/>
      <c r="C65" s="8" t="n"/>
      <c r="D65" s="9" t="n"/>
      <c r="E65" s="16">
        <f>IF($A65="","",IFERROR(VLOOKUP($B65,SKUs!$A$5:$L$204,8,FALSE),0)+SUMIFS(Movements!$D$5:$D$404,Movements!$B$5:$B$404,$B65,Movements!$A$5:$A$404,"&lt;="&amp;$A65))</f>
        <v/>
      </c>
      <c r="F65" s="10">
        <f>IF($A65="","",$D65-$E65)</f>
        <v/>
      </c>
      <c r="G65" s="20">
        <f>IF($A65="","",IFERROR($F65/$E65,""))</f>
        <v/>
      </c>
      <c r="H65" s="18">
        <f>IF($A65="","",IFERROR(VLOOKUP($B65,SKUs!$A$5:$L$204,9,FALSE),0))</f>
        <v/>
      </c>
      <c r="I65" s="18">
        <f>IF($A65="","",$F65*$H65)</f>
        <v/>
      </c>
      <c r="J65" s="8" t="n"/>
      <c r="K65" s="8" t="n"/>
      <c r="L65" s="17">
        <f>IF($A65="","",IF($F65=0,"Match",IF($J65="Yes","Adjusted","⚠ add an adjustment row in Movements")))</f>
        <v/>
      </c>
    </row>
    <row r="66">
      <c r="A66" s="7" t="n"/>
      <c r="B66" s="8" t="n"/>
      <c r="C66" s="8" t="n"/>
      <c r="D66" s="9" t="n"/>
      <c r="E66" s="16">
        <f>IF($A66="","",IFERROR(VLOOKUP($B66,SKUs!$A$5:$L$204,8,FALSE),0)+SUMIFS(Movements!$D$5:$D$404,Movements!$B$5:$B$404,$B66,Movements!$A$5:$A$404,"&lt;="&amp;$A66))</f>
        <v/>
      </c>
      <c r="F66" s="10">
        <f>IF($A66="","",$D66-$E66)</f>
        <v/>
      </c>
      <c r="G66" s="20">
        <f>IF($A66="","",IFERROR($F66/$E66,""))</f>
        <v/>
      </c>
      <c r="H66" s="18">
        <f>IF($A66="","",IFERROR(VLOOKUP($B66,SKUs!$A$5:$L$204,9,FALSE),0))</f>
        <v/>
      </c>
      <c r="I66" s="18">
        <f>IF($A66="","",$F66*$H66)</f>
        <v/>
      </c>
      <c r="J66" s="8" t="n"/>
      <c r="K66" s="8" t="n"/>
      <c r="L66" s="17">
        <f>IF($A66="","",IF($F66=0,"Match",IF($J66="Yes","Adjusted","⚠ add an adjustment row in Movements")))</f>
        <v/>
      </c>
    </row>
    <row r="67">
      <c r="A67" s="7" t="n"/>
      <c r="B67" s="8" t="n"/>
      <c r="C67" s="8" t="n"/>
      <c r="D67" s="9" t="n"/>
      <c r="E67" s="16">
        <f>IF($A67="","",IFERROR(VLOOKUP($B67,SKUs!$A$5:$L$204,8,FALSE),0)+SUMIFS(Movements!$D$5:$D$404,Movements!$B$5:$B$404,$B67,Movements!$A$5:$A$404,"&lt;="&amp;$A67))</f>
        <v/>
      </c>
      <c r="F67" s="10">
        <f>IF($A67="","",$D67-$E67)</f>
        <v/>
      </c>
      <c r="G67" s="20">
        <f>IF($A67="","",IFERROR($F67/$E67,""))</f>
        <v/>
      </c>
      <c r="H67" s="18">
        <f>IF($A67="","",IFERROR(VLOOKUP($B67,SKUs!$A$5:$L$204,9,FALSE),0))</f>
        <v/>
      </c>
      <c r="I67" s="18">
        <f>IF($A67="","",$F67*$H67)</f>
        <v/>
      </c>
      <c r="J67" s="8" t="n"/>
      <c r="K67" s="8" t="n"/>
      <c r="L67" s="17">
        <f>IF($A67="","",IF($F67=0,"Match",IF($J67="Yes","Adjusted","⚠ add an adjustment row in Movements")))</f>
        <v/>
      </c>
    </row>
    <row r="68">
      <c r="A68" s="7" t="n"/>
      <c r="B68" s="8" t="n"/>
      <c r="C68" s="8" t="n"/>
      <c r="D68" s="9" t="n"/>
      <c r="E68" s="16">
        <f>IF($A68="","",IFERROR(VLOOKUP($B68,SKUs!$A$5:$L$204,8,FALSE),0)+SUMIFS(Movements!$D$5:$D$404,Movements!$B$5:$B$404,$B68,Movements!$A$5:$A$404,"&lt;="&amp;$A68))</f>
        <v/>
      </c>
      <c r="F68" s="10">
        <f>IF($A68="","",$D68-$E68)</f>
        <v/>
      </c>
      <c r="G68" s="20">
        <f>IF($A68="","",IFERROR($F68/$E68,""))</f>
        <v/>
      </c>
      <c r="H68" s="18">
        <f>IF($A68="","",IFERROR(VLOOKUP($B68,SKUs!$A$5:$L$204,9,FALSE),0))</f>
        <v/>
      </c>
      <c r="I68" s="18">
        <f>IF($A68="","",$F68*$H68)</f>
        <v/>
      </c>
      <c r="J68" s="8" t="n"/>
      <c r="K68" s="8" t="n"/>
      <c r="L68" s="17">
        <f>IF($A68="","",IF($F68=0,"Match",IF($J68="Yes","Adjusted","⚠ add an adjustment row in Movements")))</f>
        <v/>
      </c>
    </row>
    <row r="69">
      <c r="A69" s="7" t="n"/>
      <c r="B69" s="8" t="n"/>
      <c r="C69" s="8" t="n"/>
      <c r="D69" s="9" t="n"/>
      <c r="E69" s="16">
        <f>IF($A69="","",IFERROR(VLOOKUP($B69,SKUs!$A$5:$L$204,8,FALSE),0)+SUMIFS(Movements!$D$5:$D$404,Movements!$B$5:$B$404,$B69,Movements!$A$5:$A$404,"&lt;="&amp;$A69))</f>
        <v/>
      </c>
      <c r="F69" s="10">
        <f>IF($A69="","",$D69-$E69)</f>
        <v/>
      </c>
      <c r="G69" s="20">
        <f>IF($A69="","",IFERROR($F69/$E69,""))</f>
        <v/>
      </c>
      <c r="H69" s="18">
        <f>IF($A69="","",IFERROR(VLOOKUP($B69,SKUs!$A$5:$L$204,9,FALSE),0))</f>
        <v/>
      </c>
      <c r="I69" s="18">
        <f>IF($A69="","",$F69*$H69)</f>
        <v/>
      </c>
      <c r="J69" s="8" t="n"/>
      <c r="K69" s="8" t="n"/>
      <c r="L69" s="17">
        <f>IF($A69="","",IF($F69=0,"Match",IF($J69="Yes","Adjusted","⚠ add an adjustment row in Movements")))</f>
        <v/>
      </c>
    </row>
    <row r="70">
      <c r="A70" s="7" t="n"/>
      <c r="B70" s="8" t="n"/>
      <c r="C70" s="8" t="n"/>
      <c r="D70" s="9" t="n"/>
      <c r="E70" s="16">
        <f>IF($A70="","",IFERROR(VLOOKUP($B70,SKUs!$A$5:$L$204,8,FALSE),0)+SUMIFS(Movements!$D$5:$D$404,Movements!$B$5:$B$404,$B70,Movements!$A$5:$A$404,"&lt;="&amp;$A70))</f>
        <v/>
      </c>
      <c r="F70" s="10">
        <f>IF($A70="","",$D70-$E70)</f>
        <v/>
      </c>
      <c r="G70" s="20">
        <f>IF($A70="","",IFERROR($F70/$E70,""))</f>
        <v/>
      </c>
      <c r="H70" s="18">
        <f>IF($A70="","",IFERROR(VLOOKUP($B70,SKUs!$A$5:$L$204,9,FALSE),0))</f>
        <v/>
      </c>
      <c r="I70" s="18">
        <f>IF($A70="","",$F70*$H70)</f>
        <v/>
      </c>
      <c r="J70" s="8" t="n"/>
      <c r="K70" s="8" t="n"/>
      <c r="L70" s="17">
        <f>IF($A70="","",IF($F70=0,"Match",IF($J70="Yes","Adjusted","⚠ add an adjustment row in Movements")))</f>
        <v/>
      </c>
    </row>
    <row r="71">
      <c r="A71" s="7" t="n"/>
      <c r="B71" s="8" t="n"/>
      <c r="C71" s="8" t="n"/>
      <c r="D71" s="9" t="n"/>
      <c r="E71" s="16">
        <f>IF($A71="","",IFERROR(VLOOKUP($B71,SKUs!$A$5:$L$204,8,FALSE),0)+SUMIFS(Movements!$D$5:$D$404,Movements!$B$5:$B$404,$B71,Movements!$A$5:$A$404,"&lt;="&amp;$A71))</f>
        <v/>
      </c>
      <c r="F71" s="10">
        <f>IF($A71="","",$D71-$E71)</f>
        <v/>
      </c>
      <c r="G71" s="20">
        <f>IF($A71="","",IFERROR($F71/$E71,""))</f>
        <v/>
      </c>
      <c r="H71" s="18">
        <f>IF($A71="","",IFERROR(VLOOKUP($B71,SKUs!$A$5:$L$204,9,FALSE),0))</f>
        <v/>
      </c>
      <c r="I71" s="18">
        <f>IF($A71="","",$F71*$H71)</f>
        <v/>
      </c>
      <c r="J71" s="8" t="n"/>
      <c r="K71" s="8" t="n"/>
      <c r="L71" s="17">
        <f>IF($A71="","",IF($F71=0,"Match",IF($J71="Yes","Adjusted","⚠ add an adjustment row in Movements")))</f>
        <v/>
      </c>
    </row>
    <row r="72">
      <c r="A72" s="7" t="n"/>
      <c r="B72" s="8" t="n"/>
      <c r="C72" s="8" t="n"/>
      <c r="D72" s="9" t="n"/>
      <c r="E72" s="16">
        <f>IF($A72="","",IFERROR(VLOOKUP($B72,SKUs!$A$5:$L$204,8,FALSE),0)+SUMIFS(Movements!$D$5:$D$404,Movements!$B$5:$B$404,$B72,Movements!$A$5:$A$404,"&lt;="&amp;$A72))</f>
        <v/>
      </c>
      <c r="F72" s="10">
        <f>IF($A72="","",$D72-$E72)</f>
        <v/>
      </c>
      <c r="G72" s="20">
        <f>IF($A72="","",IFERROR($F72/$E72,""))</f>
        <v/>
      </c>
      <c r="H72" s="18">
        <f>IF($A72="","",IFERROR(VLOOKUP($B72,SKUs!$A$5:$L$204,9,FALSE),0))</f>
        <v/>
      </c>
      <c r="I72" s="18">
        <f>IF($A72="","",$F72*$H72)</f>
        <v/>
      </c>
      <c r="J72" s="8" t="n"/>
      <c r="K72" s="8" t="n"/>
      <c r="L72" s="17">
        <f>IF($A72="","",IF($F72=0,"Match",IF($J72="Yes","Adjusted","⚠ add an adjustment row in Movements")))</f>
        <v/>
      </c>
    </row>
    <row r="73">
      <c r="A73" s="7" t="n"/>
      <c r="B73" s="8" t="n"/>
      <c r="C73" s="8" t="n"/>
      <c r="D73" s="9" t="n"/>
      <c r="E73" s="16">
        <f>IF($A73="","",IFERROR(VLOOKUP($B73,SKUs!$A$5:$L$204,8,FALSE),0)+SUMIFS(Movements!$D$5:$D$404,Movements!$B$5:$B$404,$B73,Movements!$A$5:$A$404,"&lt;="&amp;$A73))</f>
        <v/>
      </c>
      <c r="F73" s="10">
        <f>IF($A73="","",$D73-$E73)</f>
        <v/>
      </c>
      <c r="G73" s="20">
        <f>IF($A73="","",IFERROR($F73/$E73,""))</f>
        <v/>
      </c>
      <c r="H73" s="18">
        <f>IF($A73="","",IFERROR(VLOOKUP($B73,SKUs!$A$5:$L$204,9,FALSE),0))</f>
        <v/>
      </c>
      <c r="I73" s="18">
        <f>IF($A73="","",$F73*$H73)</f>
        <v/>
      </c>
      <c r="J73" s="8" t="n"/>
      <c r="K73" s="8" t="n"/>
      <c r="L73" s="17">
        <f>IF($A73="","",IF($F73=0,"Match",IF($J73="Yes","Adjusted","⚠ add an adjustment row in Movements")))</f>
        <v/>
      </c>
    </row>
    <row r="74">
      <c r="A74" s="7" t="n"/>
      <c r="B74" s="8" t="n"/>
      <c r="C74" s="8" t="n"/>
      <c r="D74" s="9" t="n"/>
      <c r="E74" s="16">
        <f>IF($A74="","",IFERROR(VLOOKUP($B74,SKUs!$A$5:$L$204,8,FALSE),0)+SUMIFS(Movements!$D$5:$D$404,Movements!$B$5:$B$404,$B74,Movements!$A$5:$A$404,"&lt;="&amp;$A74))</f>
        <v/>
      </c>
      <c r="F74" s="10">
        <f>IF($A74="","",$D74-$E74)</f>
        <v/>
      </c>
      <c r="G74" s="20">
        <f>IF($A74="","",IFERROR($F74/$E74,""))</f>
        <v/>
      </c>
      <c r="H74" s="18">
        <f>IF($A74="","",IFERROR(VLOOKUP($B74,SKUs!$A$5:$L$204,9,FALSE),0))</f>
        <v/>
      </c>
      <c r="I74" s="18">
        <f>IF($A74="","",$F74*$H74)</f>
        <v/>
      </c>
      <c r="J74" s="8" t="n"/>
      <c r="K74" s="8" t="n"/>
      <c r="L74" s="17">
        <f>IF($A74="","",IF($F74=0,"Match",IF($J74="Yes","Adjusted","⚠ add an adjustment row in Movements")))</f>
        <v/>
      </c>
    </row>
    <row r="75">
      <c r="A75" s="7" t="n"/>
      <c r="B75" s="8" t="n"/>
      <c r="C75" s="8" t="n"/>
      <c r="D75" s="9" t="n"/>
      <c r="E75" s="16">
        <f>IF($A75="","",IFERROR(VLOOKUP($B75,SKUs!$A$5:$L$204,8,FALSE),0)+SUMIFS(Movements!$D$5:$D$404,Movements!$B$5:$B$404,$B75,Movements!$A$5:$A$404,"&lt;="&amp;$A75))</f>
        <v/>
      </c>
      <c r="F75" s="10">
        <f>IF($A75="","",$D75-$E75)</f>
        <v/>
      </c>
      <c r="G75" s="20">
        <f>IF($A75="","",IFERROR($F75/$E75,""))</f>
        <v/>
      </c>
      <c r="H75" s="18">
        <f>IF($A75="","",IFERROR(VLOOKUP($B75,SKUs!$A$5:$L$204,9,FALSE),0))</f>
        <v/>
      </c>
      <c r="I75" s="18">
        <f>IF($A75="","",$F75*$H75)</f>
        <v/>
      </c>
      <c r="J75" s="8" t="n"/>
      <c r="K75" s="8" t="n"/>
      <c r="L75" s="17">
        <f>IF($A75="","",IF($F75=0,"Match",IF($J75="Yes","Adjusted","⚠ add an adjustment row in Movements")))</f>
        <v/>
      </c>
    </row>
    <row r="76">
      <c r="A76" s="7" t="n"/>
      <c r="B76" s="8" t="n"/>
      <c r="C76" s="8" t="n"/>
      <c r="D76" s="9" t="n"/>
      <c r="E76" s="16">
        <f>IF($A76="","",IFERROR(VLOOKUP($B76,SKUs!$A$5:$L$204,8,FALSE),0)+SUMIFS(Movements!$D$5:$D$404,Movements!$B$5:$B$404,$B76,Movements!$A$5:$A$404,"&lt;="&amp;$A76))</f>
        <v/>
      </c>
      <c r="F76" s="10">
        <f>IF($A76="","",$D76-$E76)</f>
        <v/>
      </c>
      <c r="G76" s="20">
        <f>IF($A76="","",IFERROR($F76/$E76,""))</f>
        <v/>
      </c>
      <c r="H76" s="18">
        <f>IF($A76="","",IFERROR(VLOOKUP($B76,SKUs!$A$5:$L$204,9,FALSE),0))</f>
        <v/>
      </c>
      <c r="I76" s="18">
        <f>IF($A76="","",$F76*$H76)</f>
        <v/>
      </c>
      <c r="J76" s="8" t="n"/>
      <c r="K76" s="8" t="n"/>
      <c r="L76" s="17">
        <f>IF($A76="","",IF($F76=0,"Match",IF($J76="Yes","Adjusted","⚠ add an adjustment row in Movements")))</f>
        <v/>
      </c>
    </row>
    <row r="77">
      <c r="A77" s="7" t="n"/>
      <c r="B77" s="8" t="n"/>
      <c r="C77" s="8" t="n"/>
      <c r="D77" s="9" t="n"/>
      <c r="E77" s="16">
        <f>IF($A77="","",IFERROR(VLOOKUP($B77,SKUs!$A$5:$L$204,8,FALSE),0)+SUMIFS(Movements!$D$5:$D$404,Movements!$B$5:$B$404,$B77,Movements!$A$5:$A$404,"&lt;="&amp;$A77))</f>
        <v/>
      </c>
      <c r="F77" s="10">
        <f>IF($A77="","",$D77-$E77)</f>
        <v/>
      </c>
      <c r="G77" s="20">
        <f>IF($A77="","",IFERROR($F77/$E77,""))</f>
        <v/>
      </c>
      <c r="H77" s="18">
        <f>IF($A77="","",IFERROR(VLOOKUP($B77,SKUs!$A$5:$L$204,9,FALSE),0))</f>
        <v/>
      </c>
      <c r="I77" s="18">
        <f>IF($A77="","",$F77*$H77)</f>
        <v/>
      </c>
      <c r="J77" s="8" t="n"/>
      <c r="K77" s="8" t="n"/>
      <c r="L77" s="17">
        <f>IF($A77="","",IF($F77=0,"Match",IF($J77="Yes","Adjusted","⚠ add an adjustment row in Movements")))</f>
        <v/>
      </c>
    </row>
    <row r="78">
      <c r="A78" s="7" t="n"/>
      <c r="B78" s="8" t="n"/>
      <c r="C78" s="8" t="n"/>
      <c r="D78" s="9" t="n"/>
      <c r="E78" s="16">
        <f>IF($A78="","",IFERROR(VLOOKUP($B78,SKUs!$A$5:$L$204,8,FALSE),0)+SUMIFS(Movements!$D$5:$D$404,Movements!$B$5:$B$404,$B78,Movements!$A$5:$A$404,"&lt;="&amp;$A78))</f>
        <v/>
      </c>
      <c r="F78" s="10">
        <f>IF($A78="","",$D78-$E78)</f>
        <v/>
      </c>
      <c r="G78" s="20">
        <f>IF($A78="","",IFERROR($F78/$E78,""))</f>
        <v/>
      </c>
      <c r="H78" s="18">
        <f>IF($A78="","",IFERROR(VLOOKUP($B78,SKUs!$A$5:$L$204,9,FALSE),0))</f>
        <v/>
      </c>
      <c r="I78" s="18">
        <f>IF($A78="","",$F78*$H78)</f>
        <v/>
      </c>
      <c r="J78" s="8" t="n"/>
      <c r="K78" s="8" t="n"/>
      <c r="L78" s="17">
        <f>IF($A78="","",IF($F78=0,"Match",IF($J78="Yes","Adjusted","⚠ add an adjustment row in Movements")))</f>
        <v/>
      </c>
    </row>
    <row r="79">
      <c r="A79" s="7" t="n"/>
      <c r="B79" s="8" t="n"/>
      <c r="C79" s="8" t="n"/>
      <c r="D79" s="9" t="n"/>
      <c r="E79" s="16">
        <f>IF($A79="","",IFERROR(VLOOKUP($B79,SKUs!$A$5:$L$204,8,FALSE),0)+SUMIFS(Movements!$D$5:$D$404,Movements!$B$5:$B$404,$B79,Movements!$A$5:$A$404,"&lt;="&amp;$A79))</f>
        <v/>
      </c>
      <c r="F79" s="10">
        <f>IF($A79="","",$D79-$E79)</f>
        <v/>
      </c>
      <c r="G79" s="20">
        <f>IF($A79="","",IFERROR($F79/$E79,""))</f>
        <v/>
      </c>
      <c r="H79" s="18">
        <f>IF($A79="","",IFERROR(VLOOKUP($B79,SKUs!$A$5:$L$204,9,FALSE),0))</f>
        <v/>
      </c>
      <c r="I79" s="18">
        <f>IF($A79="","",$F79*$H79)</f>
        <v/>
      </c>
      <c r="J79" s="8" t="n"/>
      <c r="K79" s="8" t="n"/>
      <c r="L79" s="17">
        <f>IF($A79="","",IF($F79=0,"Match",IF($J79="Yes","Adjusted","⚠ add an adjustment row in Movements")))</f>
        <v/>
      </c>
    </row>
    <row r="80">
      <c r="A80" s="7" t="n"/>
      <c r="B80" s="8" t="n"/>
      <c r="C80" s="8" t="n"/>
      <c r="D80" s="9" t="n"/>
      <c r="E80" s="16">
        <f>IF($A80="","",IFERROR(VLOOKUP($B80,SKUs!$A$5:$L$204,8,FALSE),0)+SUMIFS(Movements!$D$5:$D$404,Movements!$B$5:$B$404,$B80,Movements!$A$5:$A$404,"&lt;="&amp;$A80))</f>
        <v/>
      </c>
      <c r="F80" s="10">
        <f>IF($A80="","",$D80-$E80)</f>
        <v/>
      </c>
      <c r="G80" s="20">
        <f>IF($A80="","",IFERROR($F80/$E80,""))</f>
        <v/>
      </c>
      <c r="H80" s="18">
        <f>IF($A80="","",IFERROR(VLOOKUP($B80,SKUs!$A$5:$L$204,9,FALSE),0))</f>
        <v/>
      </c>
      <c r="I80" s="18">
        <f>IF($A80="","",$F80*$H80)</f>
        <v/>
      </c>
      <c r="J80" s="8" t="n"/>
      <c r="K80" s="8" t="n"/>
      <c r="L80" s="17">
        <f>IF($A80="","",IF($F80=0,"Match",IF($J80="Yes","Adjusted","⚠ add an adjustment row in Movements")))</f>
        <v/>
      </c>
    </row>
    <row r="81">
      <c r="A81" s="7" t="n"/>
      <c r="B81" s="8" t="n"/>
      <c r="C81" s="8" t="n"/>
      <c r="D81" s="9" t="n"/>
      <c r="E81" s="16">
        <f>IF($A81="","",IFERROR(VLOOKUP($B81,SKUs!$A$5:$L$204,8,FALSE),0)+SUMIFS(Movements!$D$5:$D$404,Movements!$B$5:$B$404,$B81,Movements!$A$5:$A$404,"&lt;="&amp;$A81))</f>
        <v/>
      </c>
      <c r="F81" s="10">
        <f>IF($A81="","",$D81-$E81)</f>
        <v/>
      </c>
      <c r="G81" s="20">
        <f>IF($A81="","",IFERROR($F81/$E81,""))</f>
        <v/>
      </c>
      <c r="H81" s="18">
        <f>IF($A81="","",IFERROR(VLOOKUP($B81,SKUs!$A$5:$L$204,9,FALSE),0))</f>
        <v/>
      </c>
      <c r="I81" s="18">
        <f>IF($A81="","",$F81*$H81)</f>
        <v/>
      </c>
      <c r="J81" s="8" t="n"/>
      <c r="K81" s="8" t="n"/>
      <c r="L81" s="17">
        <f>IF($A81="","",IF($F81=0,"Match",IF($J81="Yes","Adjusted","⚠ add an adjustment row in Movements")))</f>
        <v/>
      </c>
    </row>
    <row r="82">
      <c r="A82" s="7" t="n"/>
      <c r="B82" s="8" t="n"/>
      <c r="C82" s="8" t="n"/>
      <c r="D82" s="9" t="n"/>
      <c r="E82" s="16">
        <f>IF($A82="","",IFERROR(VLOOKUP($B82,SKUs!$A$5:$L$204,8,FALSE),0)+SUMIFS(Movements!$D$5:$D$404,Movements!$B$5:$B$404,$B82,Movements!$A$5:$A$404,"&lt;="&amp;$A82))</f>
        <v/>
      </c>
      <c r="F82" s="10">
        <f>IF($A82="","",$D82-$E82)</f>
        <v/>
      </c>
      <c r="G82" s="20">
        <f>IF($A82="","",IFERROR($F82/$E82,""))</f>
        <v/>
      </c>
      <c r="H82" s="18">
        <f>IF($A82="","",IFERROR(VLOOKUP($B82,SKUs!$A$5:$L$204,9,FALSE),0))</f>
        <v/>
      </c>
      <c r="I82" s="18">
        <f>IF($A82="","",$F82*$H82)</f>
        <v/>
      </c>
      <c r="J82" s="8" t="n"/>
      <c r="K82" s="8" t="n"/>
      <c r="L82" s="17">
        <f>IF($A82="","",IF($F82=0,"Match",IF($J82="Yes","Adjusted","⚠ add an adjustment row in Movements")))</f>
        <v/>
      </c>
    </row>
    <row r="83">
      <c r="A83" s="7" t="n"/>
      <c r="B83" s="8" t="n"/>
      <c r="C83" s="8" t="n"/>
      <c r="D83" s="9" t="n"/>
      <c r="E83" s="16">
        <f>IF($A83="","",IFERROR(VLOOKUP($B83,SKUs!$A$5:$L$204,8,FALSE),0)+SUMIFS(Movements!$D$5:$D$404,Movements!$B$5:$B$404,$B83,Movements!$A$5:$A$404,"&lt;="&amp;$A83))</f>
        <v/>
      </c>
      <c r="F83" s="10">
        <f>IF($A83="","",$D83-$E83)</f>
        <v/>
      </c>
      <c r="G83" s="20">
        <f>IF($A83="","",IFERROR($F83/$E83,""))</f>
        <v/>
      </c>
      <c r="H83" s="18">
        <f>IF($A83="","",IFERROR(VLOOKUP($B83,SKUs!$A$5:$L$204,9,FALSE),0))</f>
        <v/>
      </c>
      <c r="I83" s="18">
        <f>IF($A83="","",$F83*$H83)</f>
        <v/>
      </c>
      <c r="J83" s="8" t="n"/>
      <c r="K83" s="8" t="n"/>
      <c r="L83" s="17">
        <f>IF($A83="","",IF($F83=0,"Match",IF($J83="Yes","Adjusted","⚠ add an adjustment row in Movements")))</f>
        <v/>
      </c>
    </row>
    <row r="84">
      <c r="A84" s="7" t="n"/>
      <c r="B84" s="8" t="n"/>
      <c r="C84" s="8" t="n"/>
      <c r="D84" s="9" t="n"/>
      <c r="E84" s="16">
        <f>IF($A84="","",IFERROR(VLOOKUP($B84,SKUs!$A$5:$L$204,8,FALSE),0)+SUMIFS(Movements!$D$5:$D$404,Movements!$B$5:$B$404,$B84,Movements!$A$5:$A$404,"&lt;="&amp;$A84))</f>
        <v/>
      </c>
      <c r="F84" s="10">
        <f>IF($A84="","",$D84-$E84)</f>
        <v/>
      </c>
      <c r="G84" s="20">
        <f>IF($A84="","",IFERROR($F84/$E84,""))</f>
        <v/>
      </c>
      <c r="H84" s="18">
        <f>IF($A84="","",IFERROR(VLOOKUP($B84,SKUs!$A$5:$L$204,9,FALSE),0))</f>
        <v/>
      </c>
      <c r="I84" s="18">
        <f>IF($A84="","",$F84*$H84)</f>
        <v/>
      </c>
      <c r="J84" s="8" t="n"/>
      <c r="K84" s="8" t="n"/>
      <c r="L84" s="17">
        <f>IF($A84="","",IF($F84=0,"Match",IF($J84="Yes","Adjusted","⚠ add an adjustment row in Movements")))</f>
        <v/>
      </c>
    </row>
    <row r="85">
      <c r="A85" s="7" t="n"/>
      <c r="B85" s="8" t="n"/>
      <c r="C85" s="8" t="n"/>
      <c r="D85" s="9" t="n"/>
      <c r="E85" s="16">
        <f>IF($A85="","",IFERROR(VLOOKUP($B85,SKUs!$A$5:$L$204,8,FALSE),0)+SUMIFS(Movements!$D$5:$D$404,Movements!$B$5:$B$404,$B85,Movements!$A$5:$A$404,"&lt;="&amp;$A85))</f>
        <v/>
      </c>
      <c r="F85" s="10">
        <f>IF($A85="","",$D85-$E85)</f>
        <v/>
      </c>
      <c r="G85" s="20">
        <f>IF($A85="","",IFERROR($F85/$E85,""))</f>
        <v/>
      </c>
      <c r="H85" s="18">
        <f>IF($A85="","",IFERROR(VLOOKUP($B85,SKUs!$A$5:$L$204,9,FALSE),0))</f>
        <v/>
      </c>
      <c r="I85" s="18">
        <f>IF($A85="","",$F85*$H85)</f>
        <v/>
      </c>
      <c r="J85" s="8" t="n"/>
      <c r="K85" s="8" t="n"/>
      <c r="L85" s="17">
        <f>IF($A85="","",IF($F85=0,"Match",IF($J85="Yes","Adjusted","⚠ add an adjustment row in Movements")))</f>
        <v/>
      </c>
    </row>
    <row r="86">
      <c r="A86" s="7" t="n"/>
      <c r="B86" s="8" t="n"/>
      <c r="C86" s="8" t="n"/>
      <c r="D86" s="9" t="n"/>
      <c r="E86" s="16">
        <f>IF($A86="","",IFERROR(VLOOKUP($B86,SKUs!$A$5:$L$204,8,FALSE),0)+SUMIFS(Movements!$D$5:$D$404,Movements!$B$5:$B$404,$B86,Movements!$A$5:$A$404,"&lt;="&amp;$A86))</f>
        <v/>
      </c>
      <c r="F86" s="10">
        <f>IF($A86="","",$D86-$E86)</f>
        <v/>
      </c>
      <c r="G86" s="20">
        <f>IF($A86="","",IFERROR($F86/$E86,""))</f>
        <v/>
      </c>
      <c r="H86" s="18">
        <f>IF($A86="","",IFERROR(VLOOKUP($B86,SKUs!$A$5:$L$204,9,FALSE),0))</f>
        <v/>
      </c>
      <c r="I86" s="18">
        <f>IF($A86="","",$F86*$H86)</f>
        <v/>
      </c>
      <c r="J86" s="8" t="n"/>
      <c r="K86" s="8" t="n"/>
      <c r="L86" s="17">
        <f>IF($A86="","",IF($F86=0,"Match",IF($J86="Yes","Adjusted","⚠ add an adjustment row in Movements")))</f>
        <v/>
      </c>
    </row>
    <row r="87">
      <c r="A87" s="7" t="n"/>
      <c r="B87" s="8" t="n"/>
      <c r="C87" s="8" t="n"/>
      <c r="D87" s="9" t="n"/>
      <c r="E87" s="16">
        <f>IF($A87="","",IFERROR(VLOOKUP($B87,SKUs!$A$5:$L$204,8,FALSE),0)+SUMIFS(Movements!$D$5:$D$404,Movements!$B$5:$B$404,$B87,Movements!$A$5:$A$404,"&lt;="&amp;$A87))</f>
        <v/>
      </c>
      <c r="F87" s="10">
        <f>IF($A87="","",$D87-$E87)</f>
        <v/>
      </c>
      <c r="G87" s="20">
        <f>IF($A87="","",IFERROR($F87/$E87,""))</f>
        <v/>
      </c>
      <c r="H87" s="18">
        <f>IF($A87="","",IFERROR(VLOOKUP($B87,SKUs!$A$5:$L$204,9,FALSE),0))</f>
        <v/>
      </c>
      <c r="I87" s="18">
        <f>IF($A87="","",$F87*$H87)</f>
        <v/>
      </c>
      <c r="J87" s="8" t="n"/>
      <c r="K87" s="8" t="n"/>
      <c r="L87" s="17">
        <f>IF($A87="","",IF($F87=0,"Match",IF($J87="Yes","Adjusted","⚠ add an adjustment row in Movements")))</f>
        <v/>
      </c>
    </row>
    <row r="88">
      <c r="A88" s="7" t="n"/>
      <c r="B88" s="8" t="n"/>
      <c r="C88" s="8" t="n"/>
      <c r="D88" s="9" t="n"/>
      <c r="E88" s="16">
        <f>IF($A88="","",IFERROR(VLOOKUP($B88,SKUs!$A$5:$L$204,8,FALSE),0)+SUMIFS(Movements!$D$5:$D$404,Movements!$B$5:$B$404,$B88,Movements!$A$5:$A$404,"&lt;="&amp;$A88))</f>
        <v/>
      </c>
      <c r="F88" s="10">
        <f>IF($A88="","",$D88-$E88)</f>
        <v/>
      </c>
      <c r="G88" s="20">
        <f>IF($A88="","",IFERROR($F88/$E88,""))</f>
        <v/>
      </c>
      <c r="H88" s="18">
        <f>IF($A88="","",IFERROR(VLOOKUP($B88,SKUs!$A$5:$L$204,9,FALSE),0))</f>
        <v/>
      </c>
      <c r="I88" s="18">
        <f>IF($A88="","",$F88*$H88)</f>
        <v/>
      </c>
      <c r="J88" s="8" t="n"/>
      <c r="K88" s="8" t="n"/>
      <c r="L88" s="17">
        <f>IF($A88="","",IF($F88=0,"Match",IF($J88="Yes","Adjusted","⚠ add an adjustment row in Movements")))</f>
        <v/>
      </c>
    </row>
    <row r="89">
      <c r="A89" s="7" t="n"/>
      <c r="B89" s="8" t="n"/>
      <c r="C89" s="8" t="n"/>
      <c r="D89" s="9" t="n"/>
      <c r="E89" s="16">
        <f>IF($A89="","",IFERROR(VLOOKUP($B89,SKUs!$A$5:$L$204,8,FALSE),0)+SUMIFS(Movements!$D$5:$D$404,Movements!$B$5:$B$404,$B89,Movements!$A$5:$A$404,"&lt;="&amp;$A89))</f>
        <v/>
      </c>
      <c r="F89" s="10">
        <f>IF($A89="","",$D89-$E89)</f>
        <v/>
      </c>
      <c r="G89" s="20">
        <f>IF($A89="","",IFERROR($F89/$E89,""))</f>
        <v/>
      </c>
      <c r="H89" s="18">
        <f>IF($A89="","",IFERROR(VLOOKUP($B89,SKUs!$A$5:$L$204,9,FALSE),0))</f>
        <v/>
      </c>
      <c r="I89" s="18">
        <f>IF($A89="","",$F89*$H89)</f>
        <v/>
      </c>
      <c r="J89" s="8" t="n"/>
      <c r="K89" s="8" t="n"/>
      <c r="L89" s="17">
        <f>IF($A89="","",IF($F89=0,"Match",IF($J89="Yes","Adjusted","⚠ add an adjustment row in Movements")))</f>
        <v/>
      </c>
    </row>
    <row r="90">
      <c r="A90" s="7" t="n"/>
      <c r="B90" s="8" t="n"/>
      <c r="C90" s="8" t="n"/>
      <c r="D90" s="9" t="n"/>
      <c r="E90" s="16">
        <f>IF($A90="","",IFERROR(VLOOKUP($B90,SKUs!$A$5:$L$204,8,FALSE),0)+SUMIFS(Movements!$D$5:$D$404,Movements!$B$5:$B$404,$B90,Movements!$A$5:$A$404,"&lt;="&amp;$A90))</f>
        <v/>
      </c>
      <c r="F90" s="10">
        <f>IF($A90="","",$D90-$E90)</f>
        <v/>
      </c>
      <c r="G90" s="20">
        <f>IF($A90="","",IFERROR($F90/$E90,""))</f>
        <v/>
      </c>
      <c r="H90" s="18">
        <f>IF($A90="","",IFERROR(VLOOKUP($B90,SKUs!$A$5:$L$204,9,FALSE),0))</f>
        <v/>
      </c>
      <c r="I90" s="18">
        <f>IF($A90="","",$F90*$H90)</f>
        <v/>
      </c>
      <c r="J90" s="8" t="n"/>
      <c r="K90" s="8" t="n"/>
      <c r="L90" s="17">
        <f>IF($A90="","",IF($F90=0,"Match",IF($J90="Yes","Adjusted","⚠ add an adjustment row in Movements")))</f>
        <v/>
      </c>
    </row>
    <row r="91">
      <c r="A91" s="7" t="n"/>
      <c r="B91" s="8" t="n"/>
      <c r="C91" s="8" t="n"/>
      <c r="D91" s="9" t="n"/>
      <c r="E91" s="16">
        <f>IF($A91="","",IFERROR(VLOOKUP($B91,SKUs!$A$5:$L$204,8,FALSE),0)+SUMIFS(Movements!$D$5:$D$404,Movements!$B$5:$B$404,$B91,Movements!$A$5:$A$404,"&lt;="&amp;$A91))</f>
        <v/>
      </c>
      <c r="F91" s="10">
        <f>IF($A91="","",$D91-$E91)</f>
        <v/>
      </c>
      <c r="G91" s="20">
        <f>IF($A91="","",IFERROR($F91/$E91,""))</f>
        <v/>
      </c>
      <c r="H91" s="18">
        <f>IF($A91="","",IFERROR(VLOOKUP($B91,SKUs!$A$5:$L$204,9,FALSE),0))</f>
        <v/>
      </c>
      <c r="I91" s="18">
        <f>IF($A91="","",$F91*$H91)</f>
        <v/>
      </c>
      <c r="J91" s="8" t="n"/>
      <c r="K91" s="8" t="n"/>
      <c r="L91" s="17">
        <f>IF($A91="","",IF($F91=0,"Match",IF($J91="Yes","Adjusted","⚠ add an adjustment row in Movements")))</f>
        <v/>
      </c>
    </row>
    <row r="92">
      <c r="A92" s="7" t="n"/>
      <c r="B92" s="8" t="n"/>
      <c r="C92" s="8" t="n"/>
      <c r="D92" s="9" t="n"/>
      <c r="E92" s="16">
        <f>IF($A92="","",IFERROR(VLOOKUP($B92,SKUs!$A$5:$L$204,8,FALSE),0)+SUMIFS(Movements!$D$5:$D$404,Movements!$B$5:$B$404,$B92,Movements!$A$5:$A$404,"&lt;="&amp;$A92))</f>
        <v/>
      </c>
      <c r="F92" s="10">
        <f>IF($A92="","",$D92-$E92)</f>
        <v/>
      </c>
      <c r="G92" s="20">
        <f>IF($A92="","",IFERROR($F92/$E92,""))</f>
        <v/>
      </c>
      <c r="H92" s="18">
        <f>IF($A92="","",IFERROR(VLOOKUP($B92,SKUs!$A$5:$L$204,9,FALSE),0))</f>
        <v/>
      </c>
      <c r="I92" s="18">
        <f>IF($A92="","",$F92*$H92)</f>
        <v/>
      </c>
      <c r="J92" s="8" t="n"/>
      <c r="K92" s="8" t="n"/>
      <c r="L92" s="17">
        <f>IF($A92="","",IF($F92=0,"Match",IF($J92="Yes","Adjusted","⚠ add an adjustment row in Movements")))</f>
        <v/>
      </c>
    </row>
    <row r="93">
      <c r="A93" s="7" t="n"/>
      <c r="B93" s="8" t="n"/>
      <c r="C93" s="8" t="n"/>
      <c r="D93" s="9" t="n"/>
      <c r="E93" s="16">
        <f>IF($A93="","",IFERROR(VLOOKUP($B93,SKUs!$A$5:$L$204,8,FALSE),0)+SUMIFS(Movements!$D$5:$D$404,Movements!$B$5:$B$404,$B93,Movements!$A$5:$A$404,"&lt;="&amp;$A93))</f>
        <v/>
      </c>
      <c r="F93" s="10">
        <f>IF($A93="","",$D93-$E93)</f>
        <v/>
      </c>
      <c r="G93" s="20">
        <f>IF($A93="","",IFERROR($F93/$E93,""))</f>
        <v/>
      </c>
      <c r="H93" s="18">
        <f>IF($A93="","",IFERROR(VLOOKUP($B93,SKUs!$A$5:$L$204,9,FALSE),0))</f>
        <v/>
      </c>
      <c r="I93" s="18">
        <f>IF($A93="","",$F93*$H93)</f>
        <v/>
      </c>
      <c r="J93" s="8" t="n"/>
      <c r="K93" s="8" t="n"/>
      <c r="L93" s="17">
        <f>IF($A93="","",IF($F93=0,"Match",IF($J93="Yes","Adjusted","⚠ add an adjustment row in Movements")))</f>
        <v/>
      </c>
    </row>
    <row r="94">
      <c r="A94" s="7" t="n"/>
      <c r="B94" s="8" t="n"/>
      <c r="C94" s="8" t="n"/>
      <c r="D94" s="9" t="n"/>
      <c r="E94" s="16">
        <f>IF($A94="","",IFERROR(VLOOKUP($B94,SKUs!$A$5:$L$204,8,FALSE),0)+SUMIFS(Movements!$D$5:$D$404,Movements!$B$5:$B$404,$B94,Movements!$A$5:$A$404,"&lt;="&amp;$A94))</f>
        <v/>
      </c>
      <c r="F94" s="10">
        <f>IF($A94="","",$D94-$E94)</f>
        <v/>
      </c>
      <c r="G94" s="20">
        <f>IF($A94="","",IFERROR($F94/$E94,""))</f>
        <v/>
      </c>
      <c r="H94" s="18">
        <f>IF($A94="","",IFERROR(VLOOKUP($B94,SKUs!$A$5:$L$204,9,FALSE),0))</f>
        <v/>
      </c>
      <c r="I94" s="18">
        <f>IF($A94="","",$F94*$H94)</f>
        <v/>
      </c>
      <c r="J94" s="8" t="n"/>
      <c r="K94" s="8" t="n"/>
      <c r="L94" s="17">
        <f>IF($A94="","",IF($F94=0,"Match",IF($J94="Yes","Adjusted","⚠ add an adjustment row in Movements")))</f>
        <v/>
      </c>
    </row>
    <row r="95">
      <c r="A95" s="7" t="n"/>
      <c r="B95" s="8" t="n"/>
      <c r="C95" s="8" t="n"/>
      <c r="D95" s="9" t="n"/>
      <c r="E95" s="16">
        <f>IF($A95="","",IFERROR(VLOOKUP($B95,SKUs!$A$5:$L$204,8,FALSE),0)+SUMIFS(Movements!$D$5:$D$404,Movements!$B$5:$B$404,$B95,Movements!$A$5:$A$404,"&lt;="&amp;$A95))</f>
        <v/>
      </c>
      <c r="F95" s="10">
        <f>IF($A95="","",$D95-$E95)</f>
        <v/>
      </c>
      <c r="G95" s="20">
        <f>IF($A95="","",IFERROR($F95/$E95,""))</f>
        <v/>
      </c>
      <c r="H95" s="18">
        <f>IF($A95="","",IFERROR(VLOOKUP($B95,SKUs!$A$5:$L$204,9,FALSE),0))</f>
        <v/>
      </c>
      <c r="I95" s="18">
        <f>IF($A95="","",$F95*$H95)</f>
        <v/>
      </c>
      <c r="J95" s="8" t="n"/>
      <c r="K95" s="8" t="n"/>
      <c r="L95" s="17">
        <f>IF($A95="","",IF($F95=0,"Match",IF($J95="Yes","Adjusted","⚠ add an adjustment row in Movements")))</f>
        <v/>
      </c>
    </row>
    <row r="96">
      <c r="A96" s="7" t="n"/>
      <c r="B96" s="8" t="n"/>
      <c r="C96" s="8" t="n"/>
      <c r="D96" s="9" t="n"/>
      <c r="E96" s="16">
        <f>IF($A96="","",IFERROR(VLOOKUP($B96,SKUs!$A$5:$L$204,8,FALSE),0)+SUMIFS(Movements!$D$5:$D$404,Movements!$B$5:$B$404,$B96,Movements!$A$5:$A$404,"&lt;="&amp;$A96))</f>
        <v/>
      </c>
      <c r="F96" s="10">
        <f>IF($A96="","",$D96-$E96)</f>
        <v/>
      </c>
      <c r="G96" s="20">
        <f>IF($A96="","",IFERROR($F96/$E96,""))</f>
        <v/>
      </c>
      <c r="H96" s="18">
        <f>IF($A96="","",IFERROR(VLOOKUP($B96,SKUs!$A$5:$L$204,9,FALSE),0))</f>
        <v/>
      </c>
      <c r="I96" s="18">
        <f>IF($A96="","",$F96*$H96)</f>
        <v/>
      </c>
      <c r="J96" s="8" t="n"/>
      <c r="K96" s="8" t="n"/>
      <c r="L96" s="17">
        <f>IF($A96="","",IF($F96=0,"Match",IF($J96="Yes","Adjusted","⚠ add an adjustment row in Movements")))</f>
        <v/>
      </c>
    </row>
    <row r="97">
      <c r="A97" s="7" t="n"/>
      <c r="B97" s="8" t="n"/>
      <c r="C97" s="8" t="n"/>
      <c r="D97" s="9" t="n"/>
      <c r="E97" s="16">
        <f>IF($A97="","",IFERROR(VLOOKUP($B97,SKUs!$A$5:$L$204,8,FALSE),0)+SUMIFS(Movements!$D$5:$D$404,Movements!$B$5:$B$404,$B97,Movements!$A$5:$A$404,"&lt;="&amp;$A97))</f>
        <v/>
      </c>
      <c r="F97" s="10">
        <f>IF($A97="","",$D97-$E97)</f>
        <v/>
      </c>
      <c r="G97" s="20">
        <f>IF($A97="","",IFERROR($F97/$E97,""))</f>
        <v/>
      </c>
      <c r="H97" s="18">
        <f>IF($A97="","",IFERROR(VLOOKUP($B97,SKUs!$A$5:$L$204,9,FALSE),0))</f>
        <v/>
      </c>
      <c r="I97" s="18">
        <f>IF($A97="","",$F97*$H97)</f>
        <v/>
      </c>
      <c r="J97" s="8" t="n"/>
      <c r="K97" s="8" t="n"/>
      <c r="L97" s="17">
        <f>IF($A97="","",IF($F97=0,"Match",IF($J97="Yes","Adjusted","⚠ add an adjustment row in Movements")))</f>
        <v/>
      </c>
    </row>
    <row r="98">
      <c r="A98" s="7" t="n"/>
      <c r="B98" s="8" t="n"/>
      <c r="C98" s="8" t="n"/>
      <c r="D98" s="9" t="n"/>
      <c r="E98" s="16">
        <f>IF($A98="","",IFERROR(VLOOKUP($B98,SKUs!$A$5:$L$204,8,FALSE),0)+SUMIFS(Movements!$D$5:$D$404,Movements!$B$5:$B$404,$B98,Movements!$A$5:$A$404,"&lt;="&amp;$A98))</f>
        <v/>
      </c>
      <c r="F98" s="10">
        <f>IF($A98="","",$D98-$E98)</f>
        <v/>
      </c>
      <c r="G98" s="20">
        <f>IF($A98="","",IFERROR($F98/$E98,""))</f>
        <v/>
      </c>
      <c r="H98" s="18">
        <f>IF($A98="","",IFERROR(VLOOKUP($B98,SKUs!$A$5:$L$204,9,FALSE),0))</f>
        <v/>
      </c>
      <c r="I98" s="18">
        <f>IF($A98="","",$F98*$H98)</f>
        <v/>
      </c>
      <c r="J98" s="8" t="n"/>
      <c r="K98" s="8" t="n"/>
      <c r="L98" s="17">
        <f>IF($A98="","",IF($F98=0,"Match",IF($J98="Yes","Adjusted","⚠ add an adjustment row in Movements")))</f>
        <v/>
      </c>
    </row>
    <row r="99">
      <c r="A99" s="7" t="n"/>
      <c r="B99" s="8" t="n"/>
      <c r="C99" s="8" t="n"/>
      <c r="D99" s="9" t="n"/>
      <c r="E99" s="16">
        <f>IF($A99="","",IFERROR(VLOOKUP($B99,SKUs!$A$5:$L$204,8,FALSE),0)+SUMIFS(Movements!$D$5:$D$404,Movements!$B$5:$B$404,$B99,Movements!$A$5:$A$404,"&lt;="&amp;$A99))</f>
        <v/>
      </c>
      <c r="F99" s="10">
        <f>IF($A99="","",$D99-$E99)</f>
        <v/>
      </c>
      <c r="G99" s="20">
        <f>IF($A99="","",IFERROR($F99/$E99,""))</f>
        <v/>
      </c>
      <c r="H99" s="18">
        <f>IF($A99="","",IFERROR(VLOOKUP($B99,SKUs!$A$5:$L$204,9,FALSE),0))</f>
        <v/>
      </c>
      <c r="I99" s="18">
        <f>IF($A99="","",$F99*$H99)</f>
        <v/>
      </c>
      <c r="J99" s="8" t="n"/>
      <c r="K99" s="8" t="n"/>
      <c r="L99" s="17">
        <f>IF($A99="","",IF($F99=0,"Match",IF($J99="Yes","Adjusted","⚠ add an adjustment row in Movements")))</f>
        <v/>
      </c>
    </row>
    <row r="100">
      <c r="A100" s="7" t="n"/>
      <c r="B100" s="8" t="n"/>
      <c r="C100" s="8" t="n"/>
      <c r="D100" s="9" t="n"/>
      <c r="E100" s="16">
        <f>IF($A100="","",IFERROR(VLOOKUP($B100,SKUs!$A$5:$L$204,8,FALSE),0)+SUMIFS(Movements!$D$5:$D$404,Movements!$B$5:$B$404,$B100,Movements!$A$5:$A$404,"&lt;="&amp;$A100))</f>
        <v/>
      </c>
      <c r="F100" s="10">
        <f>IF($A100="","",$D100-$E100)</f>
        <v/>
      </c>
      <c r="G100" s="20">
        <f>IF($A100="","",IFERROR($F100/$E100,""))</f>
        <v/>
      </c>
      <c r="H100" s="18">
        <f>IF($A100="","",IFERROR(VLOOKUP($B100,SKUs!$A$5:$L$204,9,FALSE),0))</f>
        <v/>
      </c>
      <c r="I100" s="18">
        <f>IF($A100="","",$F100*$H100)</f>
        <v/>
      </c>
      <c r="J100" s="8" t="n"/>
      <c r="K100" s="8" t="n"/>
      <c r="L100" s="17">
        <f>IF($A100="","",IF($F100=0,"Match",IF($J100="Yes","Adjusted","⚠ add an adjustment row in Movements")))</f>
        <v/>
      </c>
    </row>
    <row r="101">
      <c r="A101" s="7" t="n"/>
      <c r="B101" s="8" t="n"/>
      <c r="C101" s="8" t="n"/>
      <c r="D101" s="9" t="n"/>
      <c r="E101" s="16">
        <f>IF($A101="","",IFERROR(VLOOKUP($B101,SKUs!$A$5:$L$204,8,FALSE),0)+SUMIFS(Movements!$D$5:$D$404,Movements!$B$5:$B$404,$B101,Movements!$A$5:$A$404,"&lt;="&amp;$A101))</f>
        <v/>
      </c>
      <c r="F101" s="10">
        <f>IF($A101="","",$D101-$E101)</f>
        <v/>
      </c>
      <c r="G101" s="20">
        <f>IF($A101="","",IFERROR($F101/$E101,""))</f>
        <v/>
      </c>
      <c r="H101" s="18">
        <f>IF($A101="","",IFERROR(VLOOKUP($B101,SKUs!$A$5:$L$204,9,FALSE),0))</f>
        <v/>
      </c>
      <c r="I101" s="18">
        <f>IF($A101="","",$F101*$H101)</f>
        <v/>
      </c>
      <c r="J101" s="8" t="n"/>
      <c r="K101" s="8" t="n"/>
      <c r="L101" s="17">
        <f>IF($A101="","",IF($F101=0,"Match",IF($J101="Yes","Adjusted","⚠ add an adjustment row in Movements")))</f>
        <v/>
      </c>
    </row>
    <row r="102">
      <c r="A102" s="7" t="n"/>
      <c r="B102" s="8" t="n"/>
      <c r="C102" s="8" t="n"/>
      <c r="D102" s="9" t="n"/>
      <c r="E102" s="16">
        <f>IF($A102="","",IFERROR(VLOOKUP($B102,SKUs!$A$5:$L$204,8,FALSE),0)+SUMIFS(Movements!$D$5:$D$404,Movements!$B$5:$B$404,$B102,Movements!$A$5:$A$404,"&lt;="&amp;$A102))</f>
        <v/>
      </c>
      <c r="F102" s="10">
        <f>IF($A102="","",$D102-$E102)</f>
        <v/>
      </c>
      <c r="G102" s="20">
        <f>IF($A102="","",IFERROR($F102/$E102,""))</f>
        <v/>
      </c>
      <c r="H102" s="18">
        <f>IF($A102="","",IFERROR(VLOOKUP($B102,SKUs!$A$5:$L$204,9,FALSE),0))</f>
        <v/>
      </c>
      <c r="I102" s="18">
        <f>IF($A102="","",$F102*$H102)</f>
        <v/>
      </c>
      <c r="J102" s="8" t="n"/>
      <c r="K102" s="8" t="n"/>
      <c r="L102" s="17">
        <f>IF($A102="","",IF($F102=0,"Match",IF($J102="Yes","Adjusted","⚠ add an adjustment row in Movements")))</f>
        <v/>
      </c>
    </row>
    <row r="103">
      <c r="A103" s="7" t="n"/>
      <c r="B103" s="8" t="n"/>
      <c r="C103" s="8" t="n"/>
      <c r="D103" s="9" t="n"/>
      <c r="E103" s="16">
        <f>IF($A103="","",IFERROR(VLOOKUP($B103,SKUs!$A$5:$L$204,8,FALSE),0)+SUMIFS(Movements!$D$5:$D$404,Movements!$B$5:$B$404,$B103,Movements!$A$5:$A$404,"&lt;="&amp;$A103))</f>
        <v/>
      </c>
      <c r="F103" s="10">
        <f>IF($A103="","",$D103-$E103)</f>
        <v/>
      </c>
      <c r="G103" s="20">
        <f>IF($A103="","",IFERROR($F103/$E103,""))</f>
        <v/>
      </c>
      <c r="H103" s="18">
        <f>IF($A103="","",IFERROR(VLOOKUP($B103,SKUs!$A$5:$L$204,9,FALSE),0))</f>
        <v/>
      </c>
      <c r="I103" s="18">
        <f>IF($A103="","",$F103*$H103)</f>
        <v/>
      </c>
      <c r="J103" s="8" t="n"/>
      <c r="K103" s="8" t="n"/>
      <c r="L103" s="17">
        <f>IF($A103="","",IF($F103=0,"Match",IF($J103="Yes","Adjusted","⚠ add an adjustment row in Movements")))</f>
        <v/>
      </c>
    </row>
    <row r="104">
      <c r="A104" s="7" t="n"/>
      <c r="B104" s="8" t="n"/>
      <c r="C104" s="8" t="n"/>
      <c r="D104" s="9" t="n"/>
      <c r="E104" s="16">
        <f>IF($A104="","",IFERROR(VLOOKUP($B104,SKUs!$A$5:$L$204,8,FALSE),0)+SUMIFS(Movements!$D$5:$D$404,Movements!$B$5:$B$404,$B104,Movements!$A$5:$A$404,"&lt;="&amp;$A104))</f>
        <v/>
      </c>
      <c r="F104" s="10">
        <f>IF($A104="","",$D104-$E104)</f>
        <v/>
      </c>
      <c r="G104" s="20">
        <f>IF($A104="","",IFERROR($F104/$E104,""))</f>
        <v/>
      </c>
      <c r="H104" s="18">
        <f>IF($A104="","",IFERROR(VLOOKUP($B104,SKUs!$A$5:$L$204,9,FALSE),0))</f>
        <v/>
      </c>
      <c r="I104" s="18">
        <f>IF($A104="","",$F104*$H104)</f>
        <v/>
      </c>
      <c r="J104" s="8" t="n"/>
      <c r="K104" s="8" t="n"/>
      <c r="L104" s="17">
        <f>IF($A104="","",IF($F104=0,"Match",IF($J104="Yes","Adjusted","⚠ add an adjustment row in Movements")))</f>
        <v/>
      </c>
    </row>
    <row r="106">
      <c r="A106" s="2" t="inlineStr">
        <is>
          <t>A count that matches is worth recording: accuracy over time is the number that tells you whether the process is working, and you cannot compute it from the exceptions alone.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2026-09-12T18:32:32Z</dcterms:created>
  <dcterms:modified xsi:type="dcterms:W3CDTF">2026-09-12T18:32:32Z</dcterms:modified>
</cp:coreProperties>
</file>